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showInkAnnotation="0" codeName="ThisWorkbook"/>
  <bookViews>
    <workbookView xWindow="240" yWindow="585" windowWidth="14805" windowHeight="7530" tabRatio="682" firstSheet="1" activeTab="5"/>
  </bookViews>
  <sheets>
    <sheet name="სტაციონარი დეკ(გაერთიანებული)" sheetId="1" r:id="rId1"/>
    <sheet name="სტაციონარი იან(გაერთიანებული)" sheetId="9" r:id="rId2"/>
    <sheet name="სტაციონარი თებ(გაერთიანებული)" sheetId="8" r:id="rId3"/>
    <sheet name="სტაციონარი მარტ (გაერთიანებული)" sheetId="11" r:id="rId4"/>
    <sheet name="სტაციონარი აპრილი (გაერთ)" sheetId="12" r:id="rId5"/>
    <sheet name=" სტაციონარი" sheetId="10" r:id="rId6"/>
  </sheets>
  <definedNames>
    <definedName name="_xlnm._FilterDatabase" localSheetId="5" hidden="1">' სტაციონარი'!$B$3:$F$62</definedName>
    <definedName name="_xlnm._FilterDatabase" localSheetId="4" hidden="1">'სტაციონარი აპრილი (გაერთ)'!$A$6:$BC$629</definedName>
    <definedName name="_xlnm._FilterDatabase" localSheetId="0" hidden="1">'სტაციონარი დეკ(გაერთიანებული)'!$A$6:$BB$612</definedName>
    <definedName name="_xlnm._FilterDatabase" localSheetId="2" hidden="1">'სტაციონარი თებ(გაერთიანებული)'!$A$6:$BB$605</definedName>
    <definedName name="_xlnm._FilterDatabase" localSheetId="1" hidden="1">'სტაციონარი იან(გაერთიანებული)'!$A$6:$BB$589</definedName>
    <definedName name="_xlnm._FilterDatabase" localSheetId="3" hidden="1">'სტაციონარი მარტ (გაერთიანებული)'!$A$6:$BB$629</definedName>
    <definedName name="_xlnm.Database" localSheetId="5">#REF!</definedName>
    <definedName name="_xlnm.Database">#REF!</definedName>
  </definedNames>
  <calcPr calcId="144525"/>
</workbook>
</file>

<file path=xl/calcChain.xml><?xml version="1.0" encoding="utf-8"?>
<calcChain xmlns="http://schemas.openxmlformats.org/spreadsheetml/2006/main">
  <c r="Q62" i="10" l="1"/>
  <c r="Y60" i="10"/>
  <c r="Y61" i="10"/>
  <c r="X60" i="10"/>
  <c r="X61" i="10"/>
  <c r="W60" i="10"/>
  <c r="W61" i="10"/>
  <c r="V60" i="10"/>
  <c r="V61" i="10"/>
  <c r="O62" i="10"/>
  <c r="P62" i="10"/>
  <c r="R62" i="10"/>
  <c r="U62" i="10"/>
  <c r="L62" i="10"/>
  <c r="M62" i="10"/>
  <c r="N62" i="10"/>
  <c r="H62" i="10"/>
  <c r="I62" i="10"/>
  <c r="J62" i="10"/>
  <c r="G62" i="10"/>
  <c r="C629" i="12"/>
  <c r="D629" i="12"/>
  <c r="E629" i="12"/>
  <c r="F629" i="12"/>
  <c r="G629" i="12"/>
  <c r="H629" i="12"/>
  <c r="I629" i="12"/>
  <c r="J629" i="12"/>
  <c r="K629" i="12"/>
  <c r="L629" i="12"/>
  <c r="M629" i="12"/>
  <c r="N629" i="12"/>
  <c r="O629" i="12"/>
  <c r="P629" i="12"/>
  <c r="Q629" i="12"/>
  <c r="R629" i="12"/>
  <c r="S629" i="12"/>
  <c r="T629" i="12"/>
  <c r="U629" i="12"/>
  <c r="V629" i="12"/>
  <c r="W629" i="12"/>
  <c r="X629" i="12"/>
  <c r="Y629" i="12"/>
  <c r="Z629" i="12"/>
  <c r="AA629" i="12"/>
  <c r="AB629" i="12"/>
  <c r="AC629" i="12"/>
  <c r="AD629" i="12"/>
  <c r="AE629" i="12"/>
  <c r="AF629" i="12"/>
  <c r="AG629" i="12"/>
  <c r="AH629" i="12"/>
  <c r="AI629" i="12"/>
  <c r="AJ629" i="12"/>
  <c r="AK629" i="12"/>
  <c r="AL629" i="12"/>
  <c r="AM629" i="12"/>
  <c r="AN629" i="12"/>
  <c r="AO629" i="12"/>
  <c r="AP629" i="12"/>
  <c r="AQ629" i="12"/>
  <c r="B629" i="12"/>
  <c r="AR628" i="12"/>
  <c r="K60" i="10" l="1"/>
  <c r="K61" i="10"/>
  <c r="G48" i="10" l="1"/>
  <c r="BC571" i="12"/>
  <c r="BB571" i="12"/>
  <c r="BA571" i="12"/>
  <c r="AZ571" i="12"/>
  <c r="AY571" i="12"/>
  <c r="AX571" i="12"/>
  <c r="AW571" i="12"/>
  <c r="AV571" i="12"/>
  <c r="AU571" i="12"/>
  <c r="AT571" i="12"/>
  <c r="AS571" i="12"/>
  <c r="AS629" i="12" s="1"/>
  <c r="AR571" i="12"/>
  <c r="BC467" i="12"/>
  <c r="BB467" i="12"/>
  <c r="BA467" i="12"/>
  <c r="AZ467" i="12"/>
  <c r="AY467" i="12"/>
  <c r="AX467" i="12"/>
  <c r="AW467" i="12"/>
  <c r="AV467" i="12"/>
  <c r="AU467" i="12"/>
  <c r="AT467" i="12"/>
  <c r="AR467" i="12"/>
  <c r="K466" i="12"/>
  <c r="K465" i="12"/>
  <c r="K464" i="12"/>
  <c r="K463" i="12"/>
  <c r="K462" i="12"/>
  <c r="K461" i="12"/>
  <c r="K460" i="12"/>
  <c r="K459" i="12"/>
  <c r="K458" i="12"/>
  <c r="K457" i="12"/>
  <c r="K456" i="12"/>
  <c r="K455" i="12"/>
  <c r="BC454" i="12"/>
  <c r="BB454" i="12"/>
  <c r="BA454" i="12"/>
  <c r="AZ454" i="12"/>
  <c r="AY454" i="12"/>
  <c r="AX454" i="12"/>
  <c r="AW454" i="12"/>
  <c r="AV454" i="12"/>
  <c r="AU454" i="12"/>
  <c r="AT454" i="12"/>
  <c r="AR454" i="12"/>
  <c r="BC407" i="12"/>
  <c r="BB407" i="12"/>
  <c r="BA407" i="12"/>
  <c r="AZ407" i="12"/>
  <c r="AY407" i="12"/>
  <c r="AX407" i="12"/>
  <c r="AW407" i="12"/>
  <c r="AV407" i="12"/>
  <c r="AU407" i="12"/>
  <c r="AT407" i="12"/>
  <c r="AR407" i="12"/>
  <c r="BC372" i="12"/>
  <c r="BB372" i="12"/>
  <c r="BA372" i="12"/>
  <c r="AZ372" i="12"/>
  <c r="AY372" i="12"/>
  <c r="AX372" i="12"/>
  <c r="AW372" i="12"/>
  <c r="AV372" i="12"/>
  <c r="AU372" i="12"/>
  <c r="AT372" i="12"/>
  <c r="AR372" i="12"/>
  <c r="K371" i="12"/>
  <c r="K370" i="12"/>
  <c r="K369" i="12"/>
  <c r="K368" i="12"/>
  <c r="K367" i="12"/>
  <c r="K366" i="12"/>
  <c r="K365" i="12"/>
  <c r="K364" i="12"/>
  <c r="K363" i="12"/>
  <c r="K362" i="12"/>
  <c r="K361" i="12"/>
  <c r="K360" i="12"/>
  <c r="K359" i="12"/>
  <c r="K358" i="12"/>
  <c r="K357" i="12"/>
  <c r="K356" i="12"/>
  <c r="K355" i="12"/>
  <c r="K354" i="12"/>
  <c r="K353" i="12"/>
  <c r="K352" i="12"/>
  <c r="K351" i="12"/>
  <c r="K350" i="12"/>
  <c r="K349" i="12"/>
  <c r="K348" i="12"/>
  <c r="K347" i="12"/>
  <c r="K346" i="12"/>
  <c r="K345" i="12"/>
  <c r="K344" i="12"/>
  <c r="K343" i="12"/>
  <c r="K342" i="12"/>
  <c r="K341" i="12"/>
  <c r="K340" i="12"/>
  <c r="K339" i="12"/>
  <c r="K338" i="12"/>
  <c r="K337" i="12"/>
  <c r="K336" i="12"/>
  <c r="K335" i="12"/>
  <c r="K334" i="12"/>
  <c r="K333" i="12"/>
  <c r="K332" i="12"/>
  <c r="K331" i="12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K171" i="12"/>
  <c r="K170" i="12"/>
  <c r="K169" i="12"/>
  <c r="K168" i="12"/>
  <c r="K167" i="12"/>
  <c r="K166" i="12"/>
  <c r="K165" i="12"/>
  <c r="K164" i="12"/>
  <c r="K163" i="12"/>
  <c r="K162" i="12"/>
  <c r="K161" i="12"/>
  <c r="K160" i="12"/>
  <c r="K159" i="12"/>
  <c r="K158" i="12"/>
  <c r="K157" i="12"/>
  <c r="K156" i="12"/>
  <c r="K155" i="12"/>
  <c r="K154" i="12"/>
  <c r="K153" i="12"/>
  <c r="K152" i="12"/>
  <c r="K151" i="12"/>
  <c r="K150" i="12"/>
  <c r="K149" i="12"/>
  <c r="K148" i="12"/>
  <c r="K147" i="12"/>
  <c r="K146" i="12"/>
  <c r="K145" i="12"/>
  <c r="K144" i="12"/>
  <c r="K143" i="12"/>
  <c r="K142" i="12"/>
  <c r="K141" i="12"/>
  <c r="K140" i="12"/>
  <c r="K139" i="12"/>
  <c r="K138" i="12"/>
  <c r="K137" i="12"/>
  <c r="K136" i="12"/>
  <c r="K135" i="12"/>
  <c r="K134" i="12"/>
  <c r="K133" i="12"/>
  <c r="K132" i="12"/>
  <c r="K131" i="12"/>
  <c r="K130" i="12"/>
  <c r="K129" i="12"/>
  <c r="K128" i="12"/>
  <c r="K127" i="12"/>
  <c r="K126" i="12"/>
  <c r="K125" i="12"/>
  <c r="K124" i="12"/>
  <c r="K123" i="12"/>
  <c r="K122" i="12"/>
  <c r="K121" i="12"/>
  <c r="K120" i="12"/>
  <c r="K119" i="12"/>
  <c r="K118" i="12"/>
  <c r="K117" i="12"/>
  <c r="K116" i="12"/>
  <c r="K115" i="12"/>
  <c r="K114" i="12"/>
  <c r="K113" i="12"/>
  <c r="K112" i="12"/>
  <c r="K111" i="12"/>
  <c r="K110" i="12"/>
  <c r="K109" i="12"/>
  <c r="K108" i="12"/>
  <c r="K107" i="12"/>
  <c r="K106" i="12"/>
  <c r="K105" i="12"/>
  <c r="K104" i="12"/>
  <c r="K103" i="12"/>
  <c r="K102" i="12"/>
  <c r="K101" i="12"/>
  <c r="K100" i="12"/>
  <c r="K99" i="12"/>
  <c r="K98" i="12"/>
  <c r="K97" i="12"/>
  <c r="K96" i="12"/>
  <c r="K95" i="12"/>
  <c r="K94" i="12"/>
  <c r="K93" i="12"/>
  <c r="K92" i="12"/>
  <c r="K91" i="12"/>
  <c r="K90" i="12"/>
  <c r="K89" i="12"/>
  <c r="K88" i="12"/>
  <c r="K87" i="12"/>
  <c r="K86" i="12"/>
  <c r="K85" i="12"/>
  <c r="K84" i="12"/>
  <c r="K83" i="12"/>
  <c r="K82" i="12"/>
  <c r="K81" i="12"/>
  <c r="K80" i="12"/>
  <c r="K79" i="12"/>
  <c r="K78" i="12"/>
  <c r="K77" i="12"/>
  <c r="K76" i="12"/>
  <c r="K75" i="12"/>
  <c r="K74" i="12"/>
  <c r="K73" i="12"/>
  <c r="K72" i="12"/>
  <c r="K71" i="12"/>
  <c r="K70" i="12"/>
  <c r="K69" i="12"/>
  <c r="K68" i="12"/>
  <c r="K67" i="12"/>
  <c r="K66" i="12"/>
  <c r="K65" i="12"/>
  <c r="K64" i="12"/>
  <c r="K63" i="12"/>
  <c r="K62" i="12"/>
  <c r="K61" i="12"/>
  <c r="K60" i="12"/>
  <c r="K59" i="12"/>
  <c r="K58" i="12"/>
  <c r="K57" i="12"/>
  <c r="K56" i="12"/>
  <c r="K55" i="12"/>
  <c r="K54" i="12"/>
  <c r="K53" i="12"/>
  <c r="K52" i="12"/>
  <c r="K51" i="12"/>
  <c r="K50" i="12"/>
  <c r="K49" i="12"/>
  <c r="K48" i="12"/>
  <c r="K47" i="12"/>
  <c r="K46" i="12"/>
  <c r="K45" i="12"/>
  <c r="K44" i="12"/>
  <c r="K43" i="12"/>
  <c r="K42" i="12"/>
  <c r="K41" i="12"/>
  <c r="K40" i="12"/>
  <c r="K39" i="12"/>
  <c r="K38" i="12"/>
  <c r="K37" i="12"/>
  <c r="K36" i="12"/>
  <c r="K35" i="12"/>
  <c r="K34" i="12"/>
  <c r="K33" i="12"/>
  <c r="K32" i="12"/>
  <c r="K31" i="12"/>
  <c r="K30" i="12"/>
  <c r="K29" i="12"/>
  <c r="K28" i="12"/>
  <c r="K27" i="12"/>
  <c r="K26" i="12"/>
  <c r="K25" i="12"/>
  <c r="K24" i="12"/>
  <c r="K23" i="12"/>
  <c r="K22" i="12"/>
  <c r="K21" i="12"/>
  <c r="K20" i="12"/>
  <c r="K19" i="12"/>
  <c r="K18" i="12"/>
  <c r="K17" i="12"/>
  <c r="K16" i="12"/>
  <c r="K15" i="12"/>
  <c r="K14" i="12"/>
  <c r="K13" i="12"/>
  <c r="K12" i="12"/>
  <c r="K11" i="12"/>
  <c r="K10" i="12"/>
  <c r="K9" i="12"/>
  <c r="K8" i="12"/>
  <c r="K7" i="12"/>
  <c r="AW629" i="12" l="1"/>
  <c r="BA629" i="12"/>
  <c r="AT629" i="12"/>
  <c r="AX629" i="12"/>
  <c r="BB629" i="12"/>
  <c r="AU629" i="12"/>
  <c r="AY629" i="12"/>
  <c r="BC629" i="12"/>
  <c r="AR629" i="12"/>
  <c r="AV629" i="12"/>
  <c r="AZ629" i="12"/>
  <c r="Y7" i="10"/>
  <c r="X7" i="10"/>
  <c r="W7" i="10"/>
  <c r="V7" i="10"/>
  <c r="K7" i="10"/>
  <c r="AQ629" i="11" l="1"/>
  <c r="AP629" i="11"/>
  <c r="AO629" i="11"/>
  <c r="AN629" i="11"/>
  <c r="AM629" i="11"/>
  <c r="AL629" i="11"/>
  <c r="AK629" i="11"/>
  <c r="AJ629" i="11"/>
  <c r="AI629" i="11"/>
  <c r="AH629" i="11"/>
  <c r="AG629" i="11"/>
  <c r="AF629" i="11"/>
  <c r="AE629" i="11"/>
  <c r="AD629" i="11"/>
  <c r="AC629" i="11"/>
  <c r="AB629" i="11"/>
  <c r="AA629" i="11"/>
  <c r="Z629" i="11"/>
  <c r="Y629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D629" i="11"/>
  <c r="C629" i="11"/>
  <c r="B629" i="11"/>
  <c r="BB628" i="11"/>
  <c r="BA628" i="11"/>
  <c r="AZ628" i="11"/>
  <c r="AY628" i="11"/>
  <c r="AX628" i="11"/>
  <c r="AW628" i="11"/>
  <c r="AV628" i="11"/>
  <c r="AU628" i="11"/>
  <c r="AT628" i="11"/>
  <c r="AR628" i="11"/>
  <c r="BB611" i="11"/>
  <c r="BA611" i="11"/>
  <c r="AZ611" i="11"/>
  <c r="AY611" i="11"/>
  <c r="AX611" i="11"/>
  <c r="AW611" i="11"/>
  <c r="AV611" i="11"/>
  <c r="AU611" i="11"/>
  <c r="AT611" i="11"/>
  <c r="AR611" i="11"/>
  <c r="BA548" i="11"/>
  <c r="AZ548" i="11"/>
  <c r="AY548" i="11"/>
  <c r="AX548" i="11"/>
  <c r="AW548" i="11"/>
  <c r="AV548" i="11"/>
  <c r="AU548" i="11"/>
  <c r="AT548" i="11"/>
  <c r="AS548" i="11"/>
  <c r="AR548" i="11"/>
  <c r="BB437" i="11"/>
  <c r="BA437" i="11"/>
  <c r="AZ437" i="11"/>
  <c r="AY437" i="11"/>
  <c r="AX437" i="11"/>
  <c r="AW437" i="11"/>
  <c r="AV437" i="11"/>
  <c r="AU437" i="11"/>
  <c r="AT437" i="11"/>
  <c r="AS437" i="11"/>
  <c r="AR437" i="11"/>
  <c r="BB383" i="11"/>
  <c r="BA383" i="11"/>
  <c r="AZ383" i="11"/>
  <c r="AY383" i="11"/>
  <c r="AX383" i="11"/>
  <c r="AW383" i="11"/>
  <c r="AV383" i="11"/>
  <c r="AU383" i="11"/>
  <c r="AT383" i="11"/>
  <c r="AS383" i="11"/>
  <c r="AR383" i="11"/>
  <c r="BB350" i="11"/>
  <c r="BA350" i="11"/>
  <c r="AZ350" i="11"/>
  <c r="AY350" i="11"/>
  <c r="AX350" i="11"/>
  <c r="AW350" i="11"/>
  <c r="AV350" i="11"/>
  <c r="AU350" i="11"/>
  <c r="AT350" i="11"/>
  <c r="AS350" i="11"/>
  <c r="AR350" i="11"/>
  <c r="K349" i="11"/>
  <c r="K348" i="11"/>
  <c r="K347" i="11"/>
  <c r="K346" i="11"/>
  <c r="K345" i="11"/>
  <c r="K344" i="11"/>
  <c r="K343" i="11"/>
  <c r="K342" i="11"/>
  <c r="K341" i="11"/>
  <c r="K340" i="11"/>
  <c r="K339" i="11"/>
  <c r="K338" i="11"/>
  <c r="K337" i="11"/>
  <c r="K336" i="11"/>
  <c r="K335" i="11"/>
  <c r="K334" i="11"/>
  <c r="K333" i="11"/>
  <c r="K332" i="11"/>
  <c r="K331" i="11"/>
  <c r="K330" i="11"/>
  <c r="K329" i="11"/>
  <c r="K328" i="11"/>
  <c r="K327" i="11"/>
  <c r="K326" i="11"/>
  <c r="K325" i="11"/>
  <c r="K324" i="11"/>
  <c r="K323" i="11"/>
  <c r="K322" i="11"/>
  <c r="K321" i="11"/>
  <c r="K320" i="11"/>
  <c r="K319" i="11"/>
  <c r="K318" i="11"/>
  <c r="K317" i="11"/>
  <c r="K316" i="11"/>
  <c r="K315" i="11"/>
  <c r="K314" i="11"/>
  <c r="K313" i="11"/>
  <c r="K312" i="11"/>
  <c r="K311" i="11"/>
  <c r="K310" i="11"/>
  <c r="K309" i="11"/>
  <c r="K308" i="11"/>
  <c r="K307" i="11"/>
  <c r="K306" i="11"/>
  <c r="K305" i="11"/>
  <c r="K304" i="11"/>
  <c r="K303" i="11"/>
  <c r="K302" i="11"/>
  <c r="K301" i="11"/>
  <c r="K300" i="11"/>
  <c r="K299" i="11"/>
  <c r="K298" i="11"/>
  <c r="K297" i="11"/>
  <c r="K296" i="11"/>
  <c r="K295" i="11"/>
  <c r="K294" i="11"/>
  <c r="K293" i="11"/>
  <c r="K292" i="11"/>
  <c r="K291" i="11"/>
  <c r="K290" i="11"/>
  <c r="K289" i="11"/>
  <c r="K288" i="11"/>
  <c r="K287" i="11"/>
  <c r="K286" i="11"/>
  <c r="K285" i="11"/>
  <c r="K284" i="11"/>
  <c r="K283" i="11"/>
  <c r="K282" i="11"/>
  <c r="K281" i="11"/>
  <c r="K280" i="11"/>
  <c r="K279" i="11"/>
  <c r="K278" i="11"/>
  <c r="K277" i="11"/>
  <c r="K276" i="11"/>
  <c r="K275" i="11"/>
  <c r="K274" i="11"/>
  <c r="K273" i="11"/>
  <c r="K272" i="11"/>
  <c r="K271" i="11"/>
  <c r="K270" i="11"/>
  <c r="K269" i="11"/>
  <c r="K268" i="11"/>
  <c r="K267" i="11"/>
  <c r="K266" i="11"/>
  <c r="K265" i="11"/>
  <c r="K264" i="11"/>
  <c r="K263" i="11"/>
  <c r="K262" i="11"/>
  <c r="K261" i="11"/>
  <c r="K260" i="11"/>
  <c r="K259" i="11"/>
  <c r="K258" i="11"/>
  <c r="K257" i="11"/>
  <c r="K256" i="11"/>
  <c r="K255" i="11"/>
  <c r="K254" i="11"/>
  <c r="K253" i="11"/>
  <c r="K252" i="11"/>
  <c r="K251" i="11"/>
  <c r="K250" i="11"/>
  <c r="K249" i="11"/>
  <c r="K248" i="11"/>
  <c r="K247" i="11"/>
  <c r="K246" i="11"/>
  <c r="K245" i="11"/>
  <c r="K244" i="11"/>
  <c r="K243" i="11"/>
  <c r="K242" i="11"/>
  <c r="K241" i="11"/>
  <c r="K240" i="11"/>
  <c r="K239" i="11"/>
  <c r="K238" i="11"/>
  <c r="K237" i="11"/>
  <c r="K236" i="11"/>
  <c r="K235" i="11"/>
  <c r="K234" i="11"/>
  <c r="K233" i="11"/>
  <c r="K232" i="11"/>
  <c r="K231" i="11"/>
  <c r="K230" i="11"/>
  <c r="K229" i="11"/>
  <c r="K228" i="11"/>
  <c r="K227" i="11"/>
  <c r="K226" i="11"/>
  <c r="K225" i="11"/>
  <c r="K224" i="11"/>
  <c r="K223" i="11"/>
  <c r="K222" i="11"/>
  <c r="K221" i="11"/>
  <c r="K220" i="11"/>
  <c r="K219" i="11"/>
  <c r="K218" i="11"/>
  <c r="K217" i="11"/>
  <c r="K216" i="11"/>
  <c r="K215" i="11"/>
  <c r="K214" i="11"/>
  <c r="K213" i="11"/>
  <c r="K212" i="11"/>
  <c r="K211" i="11"/>
  <c r="K210" i="11"/>
  <c r="K209" i="11"/>
  <c r="K208" i="11"/>
  <c r="K207" i="11"/>
  <c r="K206" i="11"/>
  <c r="K205" i="11"/>
  <c r="K204" i="11"/>
  <c r="K203" i="11"/>
  <c r="K202" i="11"/>
  <c r="K201" i="11"/>
  <c r="K200" i="11"/>
  <c r="K199" i="11"/>
  <c r="K198" i="11"/>
  <c r="K197" i="11"/>
  <c r="K196" i="11"/>
  <c r="K195" i="11"/>
  <c r="K194" i="11"/>
  <c r="K193" i="11"/>
  <c r="K192" i="11"/>
  <c r="K191" i="11"/>
  <c r="K190" i="11"/>
  <c r="K189" i="11"/>
  <c r="K188" i="11"/>
  <c r="K187" i="11"/>
  <c r="K186" i="11"/>
  <c r="K185" i="11"/>
  <c r="K184" i="11"/>
  <c r="K183" i="11"/>
  <c r="K182" i="11"/>
  <c r="K181" i="11"/>
  <c r="K180" i="11"/>
  <c r="K179" i="11"/>
  <c r="K178" i="11"/>
  <c r="K177" i="11"/>
  <c r="K176" i="11"/>
  <c r="K175" i="11"/>
  <c r="K174" i="11"/>
  <c r="K173" i="11"/>
  <c r="K172" i="11"/>
  <c r="K171" i="11"/>
  <c r="K170" i="11"/>
  <c r="K169" i="11"/>
  <c r="K168" i="11"/>
  <c r="K167" i="11"/>
  <c r="K166" i="11"/>
  <c r="K165" i="11"/>
  <c r="K164" i="11"/>
  <c r="K163" i="11"/>
  <c r="K162" i="11"/>
  <c r="K161" i="11"/>
  <c r="K160" i="11"/>
  <c r="K159" i="11"/>
  <c r="K158" i="11"/>
  <c r="K157" i="11"/>
  <c r="K156" i="11"/>
  <c r="K155" i="11"/>
  <c r="K154" i="11"/>
  <c r="K153" i="11"/>
  <c r="K152" i="11"/>
  <c r="K151" i="11"/>
  <c r="K150" i="11"/>
  <c r="K149" i="11"/>
  <c r="K148" i="11"/>
  <c r="K147" i="11"/>
  <c r="K146" i="11"/>
  <c r="K145" i="11"/>
  <c r="K144" i="11"/>
  <c r="K143" i="11"/>
  <c r="K142" i="11"/>
  <c r="K141" i="11"/>
  <c r="K140" i="11"/>
  <c r="K139" i="11"/>
  <c r="K138" i="11"/>
  <c r="K137" i="11"/>
  <c r="K136" i="11"/>
  <c r="K135" i="11"/>
  <c r="K134" i="11"/>
  <c r="K133" i="11"/>
  <c r="K132" i="11"/>
  <c r="K131" i="11"/>
  <c r="K130" i="11"/>
  <c r="K129" i="11"/>
  <c r="K128" i="11"/>
  <c r="K127" i="11"/>
  <c r="K126" i="11"/>
  <c r="K125" i="11"/>
  <c r="K124" i="11"/>
  <c r="K123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K110" i="11"/>
  <c r="K109" i="11"/>
  <c r="K108" i="11"/>
  <c r="K107" i="11"/>
  <c r="K106" i="11"/>
  <c r="K105" i="11"/>
  <c r="K104" i="11"/>
  <c r="K103" i="11"/>
  <c r="K102" i="11"/>
  <c r="K101" i="11"/>
  <c r="K100" i="11"/>
  <c r="K99" i="11"/>
  <c r="K98" i="11"/>
  <c r="K97" i="11"/>
  <c r="K96" i="11"/>
  <c r="K95" i="11"/>
  <c r="K94" i="11"/>
  <c r="K93" i="11"/>
  <c r="K92" i="11"/>
  <c r="K91" i="11"/>
  <c r="K90" i="11"/>
  <c r="K89" i="11"/>
  <c r="K88" i="11"/>
  <c r="K87" i="11"/>
  <c r="K86" i="11"/>
  <c r="K85" i="11"/>
  <c r="K84" i="11"/>
  <c r="K83" i="11"/>
  <c r="K82" i="11"/>
  <c r="K81" i="11"/>
  <c r="K80" i="11"/>
  <c r="K79" i="11"/>
  <c r="K78" i="11"/>
  <c r="K77" i="11"/>
  <c r="K76" i="11"/>
  <c r="K75" i="11"/>
  <c r="K74" i="11"/>
  <c r="K73" i="11"/>
  <c r="K72" i="11"/>
  <c r="K71" i="11"/>
  <c r="K70" i="11"/>
  <c r="K69" i="11"/>
  <c r="K68" i="11"/>
  <c r="K67" i="11"/>
  <c r="K66" i="11"/>
  <c r="K65" i="11"/>
  <c r="K64" i="11"/>
  <c r="K63" i="11"/>
  <c r="K62" i="11"/>
  <c r="K61" i="11"/>
  <c r="K60" i="11"/>
  <c r="K59" i="11"/>
  <c r="K58" i="11"/>
  <c r="K57" i="11"/>
  <c r="K56" i="11"/>
  <c r="K55" i="11"/>
  <c r="K54" i="11"/>
  <c r="K53" i="11"/>
  <c r="K52" i="11"/>
  <c r="K51" i="11"/>
  <c r="K50" i="11"/>
  <c r="K49" i="11"/>
  <c r="K48" i="11"/>
  <c r="K47" i="11"/>
  <c r="K46" i="11"/>
  <c r="K45" i="11"/>
  <c r="K44" i="11"/>
  <c r="K43" i="11"/>
  <c r="K42" i="11"/>
  <c r="K41" i="11"/>
  <c r="K40" i="11"/>
  <c r="K39" i="11"/>
  <c r="K38" i="11"/>
  <c r="K37" i="11"/>
  <c r="K36" i="11"/>
  <c r="K35" i="11"/>
  <c r="K34" i="11"/>
  <c r="K33" i="11"/>
  <c r="K32" i="11"/>
  <c r="K31" i="11"/>
  <c r="K30" i="11"/>
  <c r="K29" i="11"/>
  <c r="K28" i="11"/>
  <c r="K27" i="11"/>
  <c r="K26" i="11"/>
  <c r="K25" i="11"/>
  <c r="K24" i="11"/>
  <c r="K23" i="11"/>
  <c r="K22" i="11"/>
  <c r="K21" i="11"/>
  <c r="K20" i="11"/>
  <c r="K19" i="11"/>
  <c r="K18" i="11"/>
  <c r="K17" i="11"/>
  <c r="K16" i="11"/>
  <c r="K15" i="11"/>
  <c r="K14" i="11"/>
  <c r="K13" i="11"/>
  <c r="K12" i="11"/>
  <c r="K11" i="11"/>
  <c r="K10" i="11"/>
  <c r="K9" i="11"/>
  <c r="K8" i="11"/>
  <c r="K7" i="11"/>
  <c r="BB629" i="11" l="1"/>
  <c r="AZ629" i="11"/>
  <c r="AR629" i="11"/>
  <c r="BA629" i="11"/>
  <c r="AS629" i="11"/>
  <c r="AV629" i="11"/>
  <c r="AW629" i="11"/>
  <c r="AT629" i="11"/>
  <c r="AX629" i="11"/>
  <c r="AU629" i="11"/>
  <c r="AY629" i="11"/>
  <c r="C612" i="1"/>
  <c r="D612" i="1"/>
  <c r="E612" i="1"/>
  <c r="F612" i="1"/>
  <c r="G612" i="1"/>
  <c r="H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A612" i="1"/>
  <c r="AB612" i="1"/>
  <c r="AC612" i="1"/>
  <c r="AD612" i="1"/>
  <c r="AE612" i="1"/>
  <c r="AF612" i="1"/>
  <c r="AG612" i="1"/>
  <c r="AH612" i="1"/>
  <c r="AI612" i="1"/>
  <c r="AJ612" i="1"/>
  <c r="AK612" i="1"/>
  <c r="AL612" i="1"/>
  <c r="AM612" i="1"/>
  <c r="AN612" i="1"/>
  <c r="AO612" i="1"/>
  <c r="AP612" i="1"/>
  <c r="AQ612" i="1"/>
  <c r="B612" i="1"/>
  <c r="AS611" i="1"/>
  <c r="AS612" i="1" s="1"/>
  <c r="AT611" i="1"/>
  <c r="AU611" i="1"/>
  <c r="AV611" i="1"/>
  <c r="AW611" i="1"/>
  <c r="AX611" i="1"/>
  <c r="AY611" i="1"/>
  <c r="AZ611" i="1"/>
  <c r="BA611" i="1"/>
  <c r="BB611" i="1"/>
  <c r="AR611" i="1"/>
  <c r="S18" i="10" l="1"/>
  <c r="AT7" i="1" l="1"/>
  <c r="V49" i="10"/>
  <c r="V50" i="10"/>
  <c r="V51" i="10"/>
  <c r="V52" i="10"/>
  <c r="V53" i="10"/>
  <c r="V54" i="10"/>
  <c r="V55" i="10"/>
  <c r="V56" i="10"/>
  <c r="V57" i="10"/>
  <c r="V58" i="10"/>
  <c r="V59" i="10"/>
  <c r="B589" i="9"/>
  <c r="AR588" i="9"/>
  <c r="V62" i="10" l="1"/>
  <c r="Y59" i="10"/>
  <c r="X59" i="10"/>
  <c r="W59" i="10"/>
  <c r="K59" i="10"/>
  <c r="Y58" i="10"/>
  <c r="X58" i="10"/>
  <c r="W58" i="10"/>
  <c r="K58" i="10"/>
  <c r="Y57" i="10"/>
  <c r="X57" i="10"/>
  <c r="W57" i="10"/>
  <c r="K57" i="10"/>
  <c r="Y56" i="10"/>
  <c r="X56" i="10"/>
  <c r="W56" i="10"/>
  <c r="K56" i="10"/>
  <c r="Y55" i="10"/>
  <c r="X55" i="10"/>
  <c r="W55" i="10"/>
  <c r="K55" i="10"/>
  <c r="Y54" i="10"/>
  <c r="X54" i="10"/>
  <c r="W54" i="10"/>
  <c r="K54" i="10"/>
  <c r="Y53" i="10"/>
  <c r="X53" i="10"/>
  <c r="W53" i="10"/>
  <c r="K53" i="10"/>
  <c r="Y52" i="10"/>
  <c r="X52" i="10"/>
  <c r="W52" i="10"/>
  <c r="K52" i="10"/>
  <c r="Y51" i="10"/>
  <c r="X51" i="10"/>
  <c r="W51" i="10"/>
  <c r="K51" i="10"/>
  <c r="Y50" i="10"/>
  <c r="X50" i="10"/>
  <c r="W50" i="10"/>
  <c r="K50" i="10"/>
  <c r="Y49" i="10"/>
  <c r="Y62" i="10" s="1"/>
  <c r="X49" i="10"/>
  <c r="X62" i="10" s="1"/>
  <c r="W49" i="10"/>
  <c r="K49" i="10"/>
  <c r="K62" i="10" s="1"/>
  <c r="R48" i="10"/>
  <c r="O48" i="10"/>
  <c r="N48" i="10"/>
  <c r="M48" i="10"/>
  <c r="L48" i="10"/>
  <c r="J48" i="10"/>
  <c r="I48" i="10"/>
  <c r="H48" i="10"/>
  <c r="Y47" i="10"/>
  <c r="X47" i="10"/>
  <c r="W47" i="10"/>
  <c r="V47" i="10"/>
  <c r="K47" i="10"/>
  <c r="Y46" i="10"/>
  <c r="X46" i="10"/>
  <c r="W46" i="10"/>
  <c r="V46" i="10"/>
  <c r="K46" i="10"/>
  <c r="Y45" i="10"/>
  <c r="X45" i="10"/>
  <c r="W45" i="10"/>
  <c r="V45" i="10"/>
  <c r="K45" i="10"/>
  <c r="Y44" i="10"/>
  <c r="X44" i="10"/>
  <c r="W44" i="10"/>
  <c r="V44" i="10"/>
  <c r="K44" i="10"/>
  <c r="Y43" i="10"/>
  <c r="X43" i="10"/>
  <c r="W43" i="10"/>
  <c r="V43" i="10"/>
  <c r="K43" i="10"/>
  <c r="Y42" i="10"/>
  <c r="X42" i="10"/>
  <c r="W42" i="10"/>
  <c r="V42" i="10"/>
  <c r="K42" i="10"/>
  <c r="Y41" i="10"/>
  <c r="X41" i="10"/>
  <c r="W41" i="10"/>
  <c r="V41" i="10"/>
  <c r="K41" i="10"/>
  <c r="Y40" i="10"/>
  <c r="X40" i="10"/>
  <c r="W40" i="10"/>
  <c r="V40" i="10"/>
  <c r="K40" i="10"/>
  <c r="Y39" i="10"/>
  <c r="X39" i="10"/>
  <c r="W39" i="10"/>
  <c r="V39" i="10"/>
  <c r="K39" i="10"/>
  <c r="R38" i="10"/>
  <c r="O38" i="10"/>
  <c r="N38" i="10"/>
  <c r="M38" i="10"/>
  <c r="L38" i="10"/>
  <c r="J38" i="10"/>
  <c r="I38" i="10"/>
  <c r="H38" i="10"/>
  <c r="G38" i="10"/>
  <c r="Y35" i="10"/>
  <c r="X35" i="10"/>
  <c r="W35" i="10"/>
  <c r="V35" i="10"/>
  <c r="K35" i="10"/>
  <c r="Y37" i="10"/>
  <c r="X37" i="10"/>
  <c r="W37" i="10"/>
  <c r="V37" i="10"/>
  <c r="K37" i="10"/>
  <c r="Y36" i="10"/>
  <c r="X36" i="10"/>
  <c r="W36" i="10"/>
  <c r="V36" i="10"/>
  <c r="K36" i="10"/>
  <c r="Y34" i="10"/>
  <c r="X34" i="10"/>
  <c r="W34" i="10"/>
  <c r="V34" i="10"/>
  <c r="K34" i="10"/>
  <c r="Y33" i="10"/>
  <c r="X33" i="10"/>
  <c r="W33" i="10"/>
  <c r="V33" i="10"/>
  <c r="K33" i="10"/>
  <c r="Y32" i="10"/>
  <c r="X32" i="10"/>
  <c r="W32" i="10"/>
  <c r="V32" i="10"/>
  <c r="K32" i="10"/>
  <c r="Y31" i="10"/>
  <c r="X31" i="10"/>
  <c r="W31" i="10"/>
  <c r="V31" i="10"/>
  <c r="K31" i="10"/>
  <c r="Y30" i="10"/>
  <c r="X30" i="10"/>
  <c r="W30" i="10"/>
  <c r="V30" i="10"/>
  <c r="K30" i="10"/>
  <c r="Y29" i="10"/>
  <c r="X29" i="10"/>
  <c r="W29" i="10"/>
  <c r="V29" i="10"/>
  <c r="K29" i="10"/>
  <c r="R28" i="10"/>
  <c r="O28" i="10"/>
  <c r="N28" i="10"/>
  <c r="M28" i="10"/>
  <c r="L28" i="10"/>
  <c r="J28" i="10"/>
  <c r="H28" i="10"/>
  <c r="G28" i="10"/>
  <c r="Y25" i="10"/>
  <c r="X25" i="10"/>
  <c r="W25" i="10"/>
  <c r="V25" i="10"/>
  <c r="K25" i="10"/>
  <c r="Y27" i="10"/>
  <c r="X27" i="10"/>
  <c r="W27" i="10"/>
  <c r="V27" i="10"/>
  <c r="K27" i="10"/>
  <c r="Y26" i="10"/>
  <c r="X26" i="10"/>
  <c r="W26" i="10"/>
  <c r="V26" i="10"/>
  <c r="K26" i="10"/>
  <c r="Y24" i="10"/>
  <c r="X24" i="10"/>
  <c r="W24" i="10"/>
  <c r="V24" i="10"/>
  <c r="K24" i="10"/>
  <c r="Y23" i="10"/>
  <c r="X23" i="10"/>
  <c r="W23" i="10"/>
  <c r="V23" i="10"/>
  <c r="K23" i="10"/>
  <c r="Y22" i="10"/>
  <c r="X22" i="10"/>
  <c r="W22" i="10"/>
  <c r="V22" i="10"/>
  <c r="K22" i="10"/>
  <c r="Y21" i="10"/>
  <c r="X21" i="10"/>
  <c r="W21" i="10"/>
  <c r="V21" i="10"/>
  <c r="K21" i="10"/>
  <c r="Y20" i="10"/>
  <c r="X20" i="10"/>
  <c r="W20" i="10"/>
  <c r="V20" i="10"/>
  <c r="K20" i="10"/>
  <c r="Y19" i="10"/>
  <c r="X19" i="10"/>
  <c r="W19" i="10"/>
  <c r="V19" i="10"/>
  <c r="K19" i="10"/>
  <c r="I28" i="10"/>
  <c r="R18" i="10"/>
  <c r="O18" i="10"/>
  <c r="N18" i="10"/>
  <c r="M18" i="10"/>
  <c r="L18" i="10"/>
  <c r="J18" i="10"/>
  <c r="I18" i="10"/>
  <c r="H18" i="10"/>
  <c r="G18" i="10"/>
  <c r="Y17" i="10"/>
  <c r="X17" i="10"/>
  <c r="W17" i="10"/>
  <c r="V17" i="10"/>
  <c r="K17" i="10"/>
  <c r="Y16" i="10"/>
  <c r="X16" i="10"/>
  <c r="W16" i="10"/>
  <c r="V16" i="10"/>
  <c r="K16" i="10"/>
  <c r="Y15" i="10"/>
  <c r="X15" i="10"/>
  <c r="W15" i="10"/>
  <c r="V15" i="10"/>
  <c r="K15" i="10"/>
  <c r="Y14" i="10"/>
  <c r="X14" i="10"/>
  <c r="W14" i="10"/>
  <c r="V14" i="10"/>
  <c r="K14" i="10"/>
  <c r="Y10" i="10"/>
  <c r="X10" i="10"/>
  <c r="W10" i="10"/>
  <c r="V10" i="10"/>
  <c r="K10" i="10"/>
  <c r="Y13" i="10"/>
  <c r="X13" i="10"/>
  <c r="W13" i="10"/>
  <c r="V13" i="10"/>
  <c r="K13" i="10"/>
  <c r="Y11" i="10"/>
  <c r="X11" i="10"/>
  <c r="W11" i="10"/>
  <c r="V11" i="10"/>
  <c r="K11" i="10"/>
  <c r="Y12" i="10"/>
  <c r="X12" i="10"/>
  <c r="W12" i="10"/>
  <c r="V12" i="10"/>
  <c r="K12" i="10"/>
  <c r="Y9" i="10"/>
  <c r="X9" i="10"/>
  <c r="W9" i="10"/>
  <c r="V9" i="10"/>
  <c r="K9" i="10"/>
  <c r="Y8" i="10"/>
  <c r="X8" i="10"/>
  <c r="W8" i="10"/>
  <c r="V8" i="10"/>
  <c r="K8" i="10"/>
  <c r="Y6" i="10"/>
  <c r="X6" i="10"/>
  <c r="W6" i="10"/>
  <c r="V6" i="10"/>
  <c r="K6" i="10"/>
  <c r="Y5" i="10"/>
  <c r="X5" i="10"/>
  <c r="W5" i="10"/>
  <c r="V5" i="10"/>
  <c r="K5" i="10"/>
  <c r="Y4" i="10"/>
  <c r="X4" i="10"/>
  <c r="W4" i="10"/>
  <c r="V4" i="10"/>
  <c r="K4" i="10"/>
  <c r="W62" i="10" l="1"/>
  <c r="V48" i="10"/>
  <c r="K48" i="10"/>
  <c r="Y48" i="10"/>
  <c r="Y38" i="10"/>
  <c r="X38" i="10"/>
  <c r="X28" i="10"/>
  <c r="K28" i="10"/>
  <c r="W28" i="10"/>
  <c r="W48" i="10"/>
  <c r="V38" i="10"/>
  <c r="X48" i="10"/>
  <c r="X18" i="10"/>
  <c r="V18" i="10"/>
  <c r="K18" i="10"/>
  <c r="W38" i="10"/>
  <c r="K38" i="10"/>
  <c r="Y28" i="10"/>
  <c r="V28" i="10"/>
  <c r="W18" i="10"/>
  <c r="Y18" i="10"/>
  <c r="AV580" i="1"/>
  <c r="AW580" i="1"/>
  <c r="AX580" i="1"/>
  <c r="BA580" i="1"/>
  <c r="AV538" i="1"/>
  <c r="AW538" i="1"/>
  <c r="BA538" i="1"/>
  <c r="AT524" i="1"/>
  <c r="AU524" i="1"/>
  <c r="AV524" i="1"/>
  <c r="AW524" i="1"/>
  <c r="AX524" i="1"/>
  <c r="AY524" i="1"/>
  <c r="AZ524" i="1"/>
  <c r="BA524" i="1"/>
  <c r="BB524" i="1"/>
  <c r="AV424" i="1"/>
  <c r="AW424" i="1"/>
  <c r="AX424" i="1"/>
  <c r="BA424" i="1"/>
  <c r="BB424" i="1"/>
  <c r="AT374" i="1"/>
  <c r="AU374" i="1"/>
  <c r="AV374" i="1"/>
  <c r="AW374" i="1"/>
  <c r="AX374" i="1"/>
  <c r="AY374" i="1"/>
  <c r="BA374" i="1"/>
  <c r="BB374" i="1"/>
  <c r="AV370" i="1"/>
  <c r="AW370" i="1"/>
  <c r="AX370" i="1"/>
  <c r="AT489" i="9"/>
  <c r="AU489" i="9"/>
  <c r="AV489" i="9"/>
  <c r="AW489" i="9"/>
  <c r="AX489" i="9"/>
  <c r="AY489" i="9"/>
  <c r="AZ489" i="9"/>
  <c r="BA489" i="9"/>
  <c r="BB489" i="9"/>
  <c r="AT135" i="9"/>
  <c r="AU135" i="9"/>
  <c r="AV135" i="9"/>
  <c r="AW135" i="9"/>
  <c r="AX135" i="9"/>
  <c r="AY135" i="9"/>
  <c r="AZ135" i="9"/>
  <c r="BA135" i="9"/>
  <c r="BB135" i="9"/>
  <c r="AT103" i="9"/>
  <c r="AU103" i="9"/>
  <c r="AV103" i="9"/>
  <c r="AW103" i="9"/>
  <c r="AX103" i="9"/>
  <c r="AY103" i="9"/>
  <c r="BA103" i="9"/>
  <c r="BB103" i="9"/>
  <c r="AT85" i="9"/>
  <c r="AU85" i="9"/>
  <c r="AV85" i="9"/>
  <c r="AW85" i="9"/>
  <c r="AX85" i="9"/>
  <c r="AY85" i="9"/>
  <c r="AZ85" i="9"/>
  <c r="BA85" i="9"/>
  <c r="BB85" i="9"/>
  <c r="AT55" i="9"/>
  <c r="AU55" i="9"/>
  <c r="AV55" i="9"/>
  <c r="AW55" i="9"/>
  <c r="AX55" i="9"/>
  <c r="AY55" i="9"/>
  <c r="BA55" i="9"/>
  <c r="BB55" i="9"/>
  <c r="AZ7" i="9"/>
  <c r="AZ8" i="9"/>
  <c r="AZ9" i="9"/>
  <c r="AZ10" i="9"/>
  <c r="AZ11" i="9"/>
  <c r="AZ12" i="9"/>
  <c r="AZ13" i="9"/>
  <c r="AZ14" i="9"/>
  <c r="AZ15" i="9"/>
  <c r="AZ16" i="9"/>
  <c r="AZ17" i="9"/>
  <c r="AZ18" i="9"/>
  <c r="AZ19" i="9"/>
  <c r="AZ20" i="9"/>
  <c r="AZ21" i="9"/>
  <c r="AZ22" i="9"/>
  <c r="AZ23" i="9"/>
  <c r="AZ24" i="9"/>
  <c r="AZ25" i="9"/>
  <c r="AZ26" i="9"/>
  <c r="AZ27" i="9"/>
  <c r="AZ28" i="9"/>
  <c r="AZ29" i="9"/>
  <c r="AZ30" i="9"/>
  <c r="AZ31" i="9"/>
  <c r="AZ32" i="9"/>
  <c r="AZ33" i="9"/>
  <c r="AZ34" i="9"/>
  <c r="AZ35" i="9"/>
  <c r="AZ36" i="9"/>
  <c r="AZ37" i="9"/>
  <c r="AZ38" i="9"/>
  <c r="AZ39" i="9"/>
  <c r="AZ40" i="9"/>
  <c r="AZ41" i="9"/>
  <c r="AZ42" i="9"/>
  <c r="AZ43" i="9"/>
  <c r="AZ44" i="9"/>
  <c r="AZ45" i="9"/>
  <c r="AZ46" i="9"/>
  <c r="AZ47" i="9"/>
  <c r="AZ48" i="9"/>
  <c r="AZ49" i="9"/>
  <c r="AZ50" i="9"/>
  <c r="AZ51" i="9"/>
  <c r="AZ52" i="9"/>
  <c r="AZ53" i="9"/>
  <c r="AZ54" i="9"/>
  <c r="AR55" i="9"/>
  <c r="AR85" i="9"/>
  <c r="AZ86" i="9"/>
  <c r="AZ87" i="9"/>
  <c r="AZ88" i="9"/>
  <c r="AZ89" i="9"/>
  <c r="AZ90" i="9"/>
  <c r="AZ91" i="9"/>
  <c r="AZ92" i="9"/>
  <c r="AZ93" i="9"/>
  <c r="AZ94" i="9"/>
  <c r="AZ95" i="9"/>
  <c r="AZ96" i="9"/>
  <c r="AZ97" i="9"/>
  <c r="AZ98" i="9"/>
  <c r="AZ99" i="9"/>
  <c r="AZ100" i="9"/>
  <c r="AZ101" i="9"/>
  <c r="AZ102" i="9"/>
  <c r="AR103" i="9"/>
  <c r="AR135" i="9"/>
  <c r="AR489" i="9"/>
  <c r="AV612" i="1" l="1"/>
  <c r="BA612" i="1"/>
  <c r="AW612" i="1"/>
  <c r="AR589" i="9"/>
  <c r="BB589" i="9"/>
  <c r="BB590" i="9" s="1"/>
  <c r="AV589" i="9"/>
  <c r="AV590" i="9" s="1"/>
  <c r="AY589" i="9"/>
  <c r="AY590" i="9" s="1"/>
  <c r="AU589" i="9"/>
  <c r="AU590" i="9" s="1"/>
  <c r="AX589" i="9"/>
  <c r="AX590" i="9" s="1"/>
  <c r="AT589" i="9"/>
  <c r="AT590" i="9" s="1"/>
  <c r="BA589" i="9"/>
  <c r="BA590" i="9" s="1"/>
  <c r="AW589" i="9"/>
  <c r="AW590" i="9" s="1"/>
  <c r="AZ103" i="9"/>
  <c r="AZ55" i="9"/>
  <c r="AQ605" i="8"/>
  <c r="AP605" i="8"/>
  <c r="AO605" i="8"/>
  <c r="AN605" i="8"/>
  <c r="AM605" i="8"/>
  <c r="AL605" i="8"/>
  <c r="AK605" i="8"/>
  <c r="AJ605" i="8"/>
  <c r="AI605" i="8"/>
  <c r="AH605" i="8"/>
  <c r="AG605" i="8"/>
  <c r="AF605" i="8"/>
  <c r="AE605" i="8"/>
  <c r="AD605" i="8"/>
  <c r="AC605" i="8"/>
  <c r="AB605" i="8"/>
  <c r="AA605" i="8"/>
  <c r="Z605" i="8"/>
  <c r="Y605" i="8"/>
  <c r="X605" i="8"/>
  <c r="W605" i="8"/>
  <c r="V605" i="8"/>
  <c r="U605" i="8"/>
  <c r="T605" i="8"/>
  <c r="S605" i="8"/>
  <c r="R605" i="8"/>
  <c r="Q605" i="8"/>
  <c r="P605" i="8"/>
  <c r="O605" i="8"/>
  <c r="N605" i="8"/>
  <c r="M605" i="8"/>
  <c r="L605" i="8"/>
  <c r="K605" i="8"/>
  <c r="J605" i="8"/>
  <c r="I605" i="8"/>
  <c r="H605" i="8"/>
  <c r="G605" i="8"/>
  <c r="F605" i="8"/>
  <c r="E605" i="8"/>
  <c r="D605" i="8"/>
  <c r="C605" i="8"/>
  <c r="B605" i="8"/>
  <c r="BB604" i="8"/>
  <c r="BA604" i="8"/>
  <c r="AZ604" i="8"/>
  <c r="AY604" i="8"/>
  <c r="AX604" i="8"/>
  <c r="AW604" i="8"/>
  <c r="AV604" i="8"/>
  <c r="AU604" i="8"/>
  <c r="AT604" i="8"/>
  <c r="AR604" i="8"/>
  <c r="BB566" i="8"/>
  <c r="BA566" i="8"/>
  <c r="AZ566" i="8"/>
  <c r="AY566" i="8"/>
  <c r="AX566" i="8"/>
  <c r="AW566" i="8"/>
  <c r="AV566" i="8"/>
  <c r="AU566" i="8"/>
  <c r="AT566" i="8"/>
  <c r="AR566" i="8"/>
  <c r="K565" i="8"/>
  <c r="K564" i="8"/>
  <c r="K563" i="8"/>
  <c r="K562" i="8"/>
  <c r="K561" i="8"/>
  <c r="K560" i="8"/>
  <c r="K559" i="8"/>
  <c r="K558" i="8"/>
  <c r="K557" i="8"/>
  <c r="K556" i="8"/>
  <c r="K555" i="8"/>
  <c r="K554" i="8"/>
  <c r="K553" i="8"/>
  <c r="K552" i="8"/>
  <c r="BB551" i="8"/>
  <c r="BA551" i="8"/>
  <c r="AZ551" i="8"/>
  <c r="AY551" i="8"/>
  <c r="AX551" i="8"/>
  <c r="AW551" i="8"/>
  <c r="AV551" i="8"/>
  <c r="AU551" i="8"/>
  <c r="AT551" i="8"/>
  <c r="AS551" i="8"/>
  <c r="AR551" i="8"/>
  <c r="BB449" i="8"/>
  <c r="BA449" i="8"/>
  <c r="AX449" i="8"/>
  <c r="AR449" i="8"/>
  <c r="BB386" i="8"/>
  <c r="BA386" i="8"/>
  <c r="AZ386" i="8"/>
  <c r="AY386" i="8"/>
  <c r="AX386" i="8"/>
  <c r="AW386" i="8"/>
  <c r="AV386" i="8"/>
  <c r="AU386" i="8"/>
  <c r="AT386" i="8"/>
  <c r="AS386" i="8"/>
  <c r="AR386" i="8"/>
  <c r="BB353" i="8"/>
  <c r="BA353" i="8"/>
  <c r="AZ353" i="8"/>
  <c r="AY353" i="8"/>
  <c r="AX353" i="8"/>
  <c r="AW353" i="8"/>
  <c r="AV353" i="8"/>
  <c r="AU353" i="8"/>
  <c r="AT353" i="8"/>
  <c r="AR353" i="8"/>
  <c r="K352" i="8"/>
  <c r="K351" i="8"/>
  <c r="K350" i="8"/>
  <c r="K349" i="8"/>
  <c r="K348" i="8"/>
  <c r="K347" i="8"/>
  <c r="K346" i="8"/>
  <c r="K345" i="8"/>
  <c r="K344" i="8"/>
  <c r="K343" i="8"/>
  <c r="K342" i="8"/>
  <c r="K341" i="8"/>
  <c r="K340" i="8"/>
  <c r="K339" i="8"/>
  <c r="K338" i="8"/>
  <c r="K337" i="8"/>
  <c r="K336" i="8"/>
  <c r="K335" i="8"/>
  <c r="K334" i="8"/>
  <c r="K333" i="8"/>
  <c r="K332" i="8"/>
  <c r="K331" i="8"/>
  <c r="K330" i="8"/>
  <c r="K329" i="8"/>
  <c r="K328" i="8"/>
  <c r="K327" i="8"/>
  <c r="K326" i="8"/>
  <c r="K325" i="8"/>
  <c r="K324" i="8"/>
  <c r="K323" i="8"/>
  <c r="K322" i="8"/>
  <c r="K321" i="8"/>
  <c r="K320" i="8"/>
  <c r="K319" i="8"/>
  <c r="K318" i="8"/>
  <c r="K317" i="8"/>
  <c r="K316" i="8"/>
  <c r="K315" i="8"/>
  <c r="K314" i="8"/>
  <c r="K313" i="8"/>
  <c r="K312" i="8"/>
  <c r="K311" i="8"/>
  <c r="K310" i="8"/>
  <c r="K309" i="8"/>
  <c r="K308" i="8"/>
  <c r="K307" i="8"/>
  <c r="K306" i="8"/>
  <c r="K305" i="8"/>
  <c r="K304" i="8"/>
  <c r="K303" i="8"/>
  <c r="K302" i="8"/>
  <c r="K301" i="8"/>
  <c r="K300" i="8"/>
  <c r="K299" i="8"/>
  <c r="K298" i="8"/>
  <c r="K297" i="8"/>
  <c r="K296" i="8"/>
  <c r="K295" i="8"/>
  <c r="K294" i="8"/>
  <c r="K293" i="8"/>
  <c r="K292" i="8"/>
  <c r="K291" i="8"/>
  <c r="K290" i="8"/>
  <c r="K289" i="8"/>
  <c r="K288" i="8"/>
  <c r="K287" i="8"/>
  <c r="K286" i="8"/>
  <c r="K285" i="8"/>
  <c r="K284" i="8"/>
  <c r="K283" i="8"/>
  <c r="K282" i="8"/>
  <c r="K281" i="8"/>
  <c r="K280" i="8"/>
  <c r="K279" i="8"/>
  <c r="K278" i="8"/>
  <c r="K277" i="8"/>
  <c r="K276" i="8"/>
  <c r="K275" i="8"/>
  <c r="K274" i="8"/>
  <c r="K273" i="8"/>
  <c r="K272" i="8"/>
  <c r="K271" i="8"/>
  <c r="K270" i="8"/>
  <c r="K269" i="8"/>
  <c r="K268" i="8"/>
  <c r="K267" i="8"/>
  <c r="K266" i="8"/>
  <c r="K265" i="8"/>
  <c r="K264" i="8"/>
  <c r="K263" i="8"/>
  <c r="K262" i="8"/>
  <c r="K261" i="8"/>
  <c r="K260" i="8"/>
  <c r="K259" i="8"/>
  <c r="K258" i="8"/>
  <c r="K257" i="8"/>
  <c r="K256" i="8"/>
  <c r="K255" i="8"/>
  <c r="K254" i="8"/>
  <c r="K253" i="8"/>
  <c r="K252" i="8"/>
  <c r="K251" i="8"/>
  <c r="K250" i="8"/>
  <c r="K249" i="8"/>
  <c r="K248" i="8"/>
  <c r="K247" i="8"/>
  <c r="K246" i="8"/>
  <c r="K245" i="8"/>
  <c r="K244" i="8"/>
  <c r="K243" i="8"/>
  <c r="K242" i="8"/>
  <c r="K241" i="8"/>
  <c r="K240" i="8"/>
  <c r="K239" i="8"/>
  <c r="K238" i="8"/>
  <c r="K237" i="8"/>
  <c r="K236" i="8"/>
  <c r="K235" i="8"/>
  <c r="K234" i="8"/>
  <c r="K233" i="8"/>
  <c r="K232" i="8"/>
  <c r="K231" i="8"/>
  <c r="K230" i="8"/>
  <c r="K229" i="8"/>
  <c r="K228" i="8"/>
  <c r="K227" i="8"/>
  <c r="K226" i="8"/>
  <c r="K225" i="8"/>
  <c r="K224" i="8"/>
  <c r="K223" i="8"/>
  <c r="K222" i="8"/>
  <c r="K221" i="8"/>
  <c r="K220" i="8"/>
  <c r="K219" i="8"/>
  <c r="K218" i="8"/>
  <c r="K217" i="8"/>
  <c r="K216" i="8"/>
  <c r="K215" i="8"/>
  <c r="K214" i="8"/>
  <c r="K213" i="8"/>
  <c r="K212" i="8"/>
  <c r="K211" i="8"/>
  <c r="K210" i="8"/>
  <c r="K209" i="8"/>
  <c r="K208" i="8"/>
  <c r="K207" i="8"/>
  <c r="K206" i="8"/>
  <c r="K205" i="8"/>
  <c r="K204" i="8"/>
  <c r="K203" i="8"/>
  <c r="K202" i="8"/>
  <c r="K201" i="8"/>
  <c r="K200" i="8"/>
  <c r="K199" i="8"/>
  <c r="K198" i="8"/>
  <c r="K197" i="8"/>
  <c r="K196" i="8"/>
  <c r="K195" i="8"/>
  <c r="K194" i="8"/>
  <c r="K193" i="8"/>
  <c r="K192" i="8"/>
  <c r="K191" i="8"/>
  <c r="K190" i="8"/>
  <c r="K189" i="8"/>
  <c r="K188" i="8"/>
  <c r="K187" i="8"/>
  <c r="K186" i="8"/>
  <c r="K185" i="8"/>
  <c r="K184" i="8"/>
  <c r="K183" i="8"/>
  <c r="K182" i="8"/>
  <c r="K181" i="8"/>
  <c r="K180" i="8"/>
  <c r="K179" i="8"/>
  <c r="K178" i="8"/>
  <c r="K177" i="8"/>
  <c r="K176" i="8"/>
  <c r="K175" i="8"/>
  <c r="K174" i="8"/>
  <c r="K173" i="8"/>
  <c r="K172" i="8"/>
  <c r="K171" i="8"/>
  <c r="K170" i="8"/>
  <c r="K169" i="8"/>
  <c r="K168" i="8"/>
  <c r="K167" i="8"/>
  <c r="K166" i="8"/>
  <c r="K165" i="8"/>
  <c r="K164" i="8"/>
  <c r="K163" i="8"/>
  <c r="K162" i="8"/>
  <c r="K161" i="8"/>
  <c r="K160" i="8"/>
  <c r="K159" i="8"/>
  <c r="K158" i="8"/>
  <c r="K157" i="8"/>
  <c r="K156" i="8"/>
  <c r="K155" i="8"/>
  <c r="K154" i="8"/>
  <c r="K153" i="8"/>
  <c r="K152" i="8"/>
  <c r="K151" i="8"/>
  <c r="K150" i="8"/>
  <c r="K149" i="8"/>
  <c r="K148" i="8"/>
  <c r="K147" i="8"/>
  <c r="K146" i="8"/>
  <c r="K145" i="8"/>
  <c r="K144" i="8"/>
  <c r="K143" i="8"/>
  <c r="K142" i="8"/>
  <c r="K141" i="8"/>
  <c r="K140" i="8"/>
  <c r="K139" i="8"/>
  <c r="K138" i="8"/>
  <c r="K137" i="8"/>
  <c r="K136" i="8"/>
  <c r="K135" i="8"/>
  <c r="K134" i="8"/>
  <c r="K133" i="8"/>
  <c r="K132" i="8"/>
  <c r="K131" i="8"/>
  <c r="K130" i="8"/>
  <c r="K129" i="8"/>
  <c r="K128" i="8"/>
  <c r="K127" i="8"/>
  <c r="K126" i="8"/>
  <c r="K125" i="8"/>
  <c r="K124" i="8"/>
  <c r="K123" i="8"/>
  <c r="K122" i="8"/>
  <c r="K121" i="8"/>
  <c r="K120" i="8"/>
  <c r="K119" i="8"/>
  <c r="K118" i="8"/>
  <c r="K117" i="8"/>
  <c r="K116" i="8"/>
  <c r="K115" i="8"/>
  <c r="K114" i="8"/>
  <c r="K113" i="8"/>
  <c r="K112" i="8"/>
  <c r="K111" i="8"/>
  <c r="K110" i="8"/>
  <c r="K109" i="8"/>
  <c r="K108" i="8"/>
  <c r="K107" i="8"/>
  <c r="K106" i="8"/>
  <c r="K105" i="8"/>
  <c r="K104" i="8"/>
  <c r="K103" i="8"/>
  <c r="K102" i="8"/>
  <c r="K101" i="8"/>
  <c r="K100" i="8"/>
  <c r="K99" i="8"/>
  <c r="K98" i="8"/>
  <c r="K97" i="8"/>
  <c r="K96" i="8"/>
  <c r="K95" i="8"/>
  <c r="K94" i="8"/>
  <c r="K93" i="8"/>
  <c r="K92" i="8"/>
  <c r="K91" i="8"/>
  <c r="K90" i="8"/>
  <c r="K89" i="8"/>
  <c r="K88" i="8"/>
  <c r="K87" i="8"/>
  <c r="K86" i="8"/>
  <c r="K85" i="8"/>
  <c r="K84" i="8"/>
  <c r="K83" i="8"/>
  <c r="K82" i="8"/>
  <c r="K81" i="8"/>
  <c r="K80" i="8"/>
  <c r="K79" i="8"/>
  <c r="K78" i="8"/>
  <c r="K77" i="8"/>
  <c r="K76" i="8"/>
  <c r="K75" i="8"/>
  <c r="K74" i="8"/>
  <c r="K73" i="8"/>
  <c r="K72" i="8"/>
  <c r="K71" i="8"/>
  <c r="K70" i="8"/>
  <c r="K69" i="8"/>
  <c r="K68" i="8"/>
  <c r="K67" i="8"/>
  <c r="K66" i="8"/>
  <c r="K65" i="8"/>
  <c r="K64" i="8"/>
  <c r="K63" i="8"/>
  <c r="K62" i="8"/>
  <c r="K61" i="8"/>
  <c r="K60" i="8"/>
  <c r="K59" i="8"/>
  <c r="K58" i="8"/>
  <c r="K57" i="8"/>
  <c r="K56" i="8"/>
  <c r="K55" i="8"/>
  <c r="K54" i="8"/>
  <c r="K53" i="8"/>
  <c r="K52" i="8"/>
  <c r="K51" i="8"/>
  <c r="K50" i="8"/>
  <c r="K49" i="8"/>
  <c r="K48" i="8"/>
  <c r="K47" i="8"/>
  <c r="K46" i="8"/>
  <c r="K45" i="8"/>
  <c r="K44" i="8"/>
  <c r="K43" i="8"/>
  <c r="K42" i="8"/>
  <c r="K41" i="8"/>
  <c r="K40" i="8"/>
  <c r="K39" i="8"/>
  <c r="K38" i="8"/>
  <c r="K37" i="8"/>
  <c r="K36" i="8"/>
  <c r="K35" i="8"/>
  <c r="K34" i="8"/>
  <c r="K33" i="8"/>
  <c r="K32" i="8"/>
  <c r="K31" i="8"/>
  <c r="K30" i="8"/>
  <c r="K29" i="8"/>
  <c r="K28" i="8"/>
  <c r="K27" i="8"/>
  <c r="K26" i="8"/>
  <c r="K25" i="8"/>
  <c r="K24" i="8"/>
  <c r="K23" i="8"/>
  <c r="K22" i="8"/>
  <c r="K21" i="8"/>
  <c r="K20" i="8"/>
  <c r="K19" i="8"/>
  <c r="K18" i="8"/>
  <c r="K17" i="8"/>
  <c r="K16" i="8"/>
  <c r="K15" i="8"/>
  <c r="K14" i="8"/>
  <c r="K13" i="8"/>
  <c r="K12" i="8"/>
  <c r="K11" i="8"/>
  <c r="K10" i="8"/>
  <c r="K9" i="8"/>
  <c r="K8" i="8"/>
  <c r="K7" i="8"/>
  <c r="AZ589" i="9" l="1"/>
  <c r="AZ590" i="9" s="1"/>
  <c r="AV605" i="8"/>
  <c r="AV606" i="8" s="1"/>
  <c r="AZ605" i="8"/>
  <c r="AZ606" i="8" s="1"/>
  <c r="AS605" i="8"/>
  <c r="AT605" i="8"/>
  <c r="AT606" i="8" s="1"/>
  <c r="BB605" i="8"/>
  <c r="BB606" i="8" s="1"/>
  <c r="AU605" i="8"/>
  <c r="AU606" i="8" s="1"/>
  <c r="AX605" i="8"/>
  <c r="AX606" i="8" s="1"/>
  <c r="AY605" i="8"/>
  <c r="AY606" i="8" s="1"/>
  <c r="AR605" i="8"/>
  <c r="AW605" i="8"/>
  <c r="AW606" i="8" s="1"/>
  <c r="BA605" i="8"/>
  <c r="BA606" i="8" s="1"/>
  <c r="BB579" i="1"/>
  <c r="AY579" i="1"/>
  <c r="AU579" i="1"/>
  <c r="AT579" i="1"/>
  <c r="BB578" i="1"/>
  <c r="AY578" i="1"/>
  <c r="AU578" i="1"/>
  <c r="AT578" i="1"/>
  <c r="BB577" i="1"/>
  <c r="AY577" i="1"/>
  <c r="AU577" i="1"/>
  <c r="AT577" i="1"/>
  <c r="BB576" i="1"/>
  <c r="AY576" i="1"/>
  <c r="AU576" i="1"/>
  <c r="AT576" i="1"/>
  <c r="AY575" i="1"/>
  <c r="AU575" i="1"/>
  <c r="AT575" i="1"/>
  <c r="BB574" i="1"/>
  <c r="AY574" i="1"/>
  <c r="AU574" i="1"/>
  <c r="AT574" i="1"/>
  <c r="BB573" i="1"/>
  <c r="AY573" i="1"/>
  <c r="AU573" i="1"/>
  <c r="AT573" i="1"/>
  <c r="AY572" i="1"/>
  <c r="AU572" i="1"/>
  <c r="AT572" i="1"/>
  <c r="BB571" i="1"/>
  <c r="AY571" i="1"/>
  <c r="AU571" i="1"/>
  <c r="AT571" i="1"/>
  <c r="BB570" i="1"/>
  <c r="AY570" i="1"/>
  <c r="AU570" i="1"/>
  <c r="AT570" i="1"/>
  <c r="BB569" i="1"/>
  <c r="AY569" i="1"/>
  <c r="AU569" i="1"/>
  <c r="AT569" i="1"/>
  <c r="BB568" i="1"/>
  <c r="AY568" i="1"/>
  <c r="AU568" i="1"/>
  <c r="AT568" i="1"/>
  <c r="BB567" i="1"/>
  <c r="AY567" i="1"/>
  <c r="AU567" i="1"/>
  <c r="AT567" i="1"/>
  <c r="BB566" i="1"/>
  <c r="AY566" i="1"/>
  <c r="AU566" i="1"/>
  <c r="AT566" i="1"/>
  <c r="AY565" i="1"/>
  <c r="AU565" i="1"/>
  <c r="AT565" i="1"/>
  <c r="BB564" i="1"/>
  <c r="AY564" i="1"/>
  <c r="AU564" i="1"/>
  <c r="AT564" i="1"/>
  <c r="BB563" i="1"/>
  <c r="AY563" i="1"/>
  <c r="AU563" i="1"/>
  <c r="AT563" i="1"/>
  <c r="AY562" i="1"/>
  <c r="AU562" i="1"/>
  <c r="AT562" i="1"/>
  <c r="BB561" i="1"/>
  <c r="AY561" i="1"/>
  <c r="AU561" i="1"/>
  <c r="AT561" i="1"/>
  <c r="BB560" i="1"/>
  <c r="AY560" i="1"/>
  <c r="AU560" i="1"/>
  <c r="AT560" i="1"/>
  <c r="BB559" i="1"/>
  <c r="AY559" i="1"/>
  <c r="AU559" i="1"/>
  <c r="AT559" i="1"/>
  <c r="BB558" i="1"/>
  <c r="AY558" i="1"/>
  <c r="AU558" i="1"/>
  <c r="AT558" i="1"/>
  <c r="BB557" i="1"/>
  <c r="AY557" i="1"/>
  <c r="AU557" i="1"/>
  <c r="AT557" i="1"/>
  <c r="AY556" i="1"/>
  <c r="AU556" i="1"/>
  <c r="AT556" i="1"/>
  <c r="BB555" i="1"/>
  <c r="AY555" i="1"/>
  <c r="AU555" i="1"/>
  <c r="AT555" i="1"/>
  <c r="BB554" i="1"/>
  <c r="AY554" i="1"/>
  <c r="AU554" i="1"/>
  <c r="AT554" i="1"/>
  <c r="AY553" i="1"/>
  <c r="AU553" i="1"/>
  <c r="AT553" i="1"/>
  <c r="BB552" i="1"/>
  <c r="AY552" i="1"/>
  <c r="AU552" i="1"/>
  <c r="AT552" i="1"/>
  <c r="AY551" i="1"/>
  <c r="AU551" i="1"/>
  <c r="AT551" i="1"/>
  <c r="AY550" i="1"/>
  <c r="AU550" i="1"/>
  <c r="AT550" i="1"/>
  <c r="AY549" i="1"/>
  <c r="AU549" i="1"/>
  <c r="AT549" i="1"/>
  <c r="BB548" i="1"/>
  <c r="AY548" i="1"/>
  <c r="AU548" i="1"/>
  <c r="AT548" i="1"/>
  <c r="AY547" i="1"/>
  <c r="AU547" i="1"/>
  <c r="AT547" i="1"/>
  <c r="AY546" i="1"/>
  <c r="AU546" i="1"/>
  <c r="AT546" i="1"/>
  <c r="AY545" i="1"/>
  <c r="AU545" i="1"/>
  <c r="AT545" i="1"/>
  <c r="AY544" i="1"/>
  <c r="AU544" i="1"/>
  <c r="AT544" i="1"/>
  <c r="BB543" i="1"/>
  <c r="AY543" i="1"/>
  <c r="AU543" i="1"/>
  <c r="AT543" i="1"/>
  <c r="AY542" i="1"/>
  <c r="AU542" i="1"/>
  <c r="AT542" i="1"/>
  <c r="BB541" i="1"/>
  <c r="AY541" i="1"/>
  <c r="AU541" i="1"/>
  <c r="AT541" i="1"/>
  <c r="BB540" i="1"/>
  <c r="AY540" i="1"/>
  <c r="AU540" i="1"/>
  <c r="AT540" i="1"/>
  <c r="BB539" i="1"/>
  <c r="AY539" i="1"/>
  <c r="AU539" i="1"/>
  <c r="AT539" i="1"/>
  <c r="AR580" i="1"/>
  <c r="K525" i="1"/>
  <c r="AT525" i="1"/>
  <c r="AU525" i="1"/>
  <c r="AX525" i="1"/>
  <c r="BB525" i="1"/>
  <c r="K526" i="1"/>
  <c r="AT526" i="1"/>
  <c r="AU526" i="1"/>
  <c r="AX526" i="1"/>
  <c r="BB526" i="1"/>
  <c r="K527" i="1"/>
  <c r="AT527" i="1"/>
  <c r="AU527" i="1"/>
  <c r="AX527" i="1"/>
  <c r="BB527" i="1"/>
  <c r="K528" i="1"/>
  <c r="AT528" i="1"/>
  <c r="AU528" i="1"/>
  <c r="AX528" i="1"/>
  <c r="BB528" i="1"/>
  <c r="K529" i="1"/>
  <c r="AT529" i="1"/>
  <c r="AU529" i="1"/>
  <c r="AX529" i="1"/>
  <c r="BB529" i="1"/>
  <c r="K530" i="1"/>
  <c r="AT530" i="1"/>
  <c r="AU530" i="1"/>
  <c r="AX530" i="1"/>
  <c r="BB530" i="1"/>
  <c r="K531" i="1"/>
  <c r="AT531" i="1"/>
  <c r="AU531" i="1"/>
  <c r="AX531" i="1"/>
  <c r="BB531" i="1"/>
  <c r="K532" i="1"/>
  <c r="AT532" i="1"/>
  <c r="AU532" i="1"/>
  <c r="AX532" i="1"/>
  <c r="BB532" i="1"/>
  <c r="K533" i="1"/>
  <c r="AT533" i="1"/>
  <c r="AU533" i="1"/>
  <c r="AX533" i="1"/>
  <c r="BB533" i="1"/>
  <c r="K534" i="1"/>
  <c r="AT534" i="1"/>
  <c r="AU534" i="1"/>
  <c r="AX534" i="1"/>
  <c r="BB534" i="1"/>
  <c r="K535" i="1"/>
  <c r="AT535" i="1"/>
  <c r="AU535" i="1"/>
  <c r="AX535" i="1"/>
  <c r="BB535" i="1"/>
  <c r="K536" i="1"/>
  <c r="AT536" i="1"/>
  <c r="AU536" i="1"/>
  <c r="AX536" i="1"/>
  <c r="BB536" i="1"/>
  <c r="K537" i="1"/>
  <c r="AT537" i="1"/>
  <c r="AU537" i="1"/>
  <c r="AX537" i="1"/>
  <c r="BB537" i="1"/>
  <c r="AR538" i="1"/>
  <c r="AU580" i="1" l="1"/>
  <c r="AY580" i="1"/>
  <c r="AT580" i="1"/>
  <c r="AT538" i="1"/>
  <c r="BB538" i="1"/>
  <c r="AX538" i="1"/>
  <c r="AX612" i="1" s="1"/>
  <c r="AU538" i="1"/>
  <c r="AZ562" i="1"/>
  <c r="BB562" i="1" s="1"/>
  <c r="AZ549" i="1"/>
  <c r="BB549" i="1" s="1"/>
  <c r="AZ542" i="1"/>
  <c r="AZ544" i="1"/>
  <c r="BB544" i="1" s="1"/>
  <c r="AZ546" i="1"/>
  <c r="BB546" i="1" s="1"/>
  <c r="AZ545" i="1"/>
  <c r="BB545" i="1" s="1"/>
  <c r="AZ547" i="1"/>
  <c r="BB547" i="1" s="1"/>
  <c r="AZ551" i="1"/>
  <c r="BB551" i="1" s="1"/>
  <c r="AZ556" i="1"/>
  <c r="BB556" i="1" s="1"/>
  <c r="AZ572" i="1"/>
  <c r="BB572" i="1" s="1"/>
  <c r="AZ550" i="1"/>
  <c r="BB550" i="1" s="1"/>
  <c r="AZ553" i="1"/>
  <c r="BB553" i="1" s="1"/>
  <c r="AZ565" i="1"/>
  <c r="BB565" i="1" s="1"/>
  <c r="AZ575" i="1"/>
  <c r="BB575" i="1" s="1"/>
  <c r="AY537" i="1"/>
  <c r="AZ537" i="1" s="1"/>
  <c r="AY527" i="1"/>
  <c r="AZ527" i="1" s="1"/>
  <c r="AY534" i="1"/>
  <c r="AZ534" i="1" s="1"/>
  <c r="AY533" i="1"/>
  <c r="AZ533" i="1" s="1"/>
  <c r="AY530" i="1"/>
  <c r="AZ530" i="1" s="1"/>
  <c r="AY526" i="1"/>
  <c r="AZ526" i="1" s="1"/>
  <c r="AY536" i="1"/>
  <c r="AZ536" i="1" s="1"/>
  <c r="AY535" i="1"/>
  <c r="AZ535" i="1" s="1"/>
  <c r="AY532" i="1"/>
  <c r="AZ532" i="1" s="1"/>
  <c r="AY529" i="1"/>
  <c r="AZ529" i="1" s="1"/>
  <c r="AY531" i="1"/>
  <c r="AZ531" i="1" s="1"/>
  <c r="AY528" i="1"/>
  <c r="AZ528" i="1" s="1"/>
  <c r="AY525" i="1"/>
  <c r="BB542" i="1" l="1"/>
  <c r="BB580" i="1" s="1"/>
  <c r="AZ580" i="1"/>
  <c r="AZ525" i="1"/>
  <c r="AZ538" i="1" s="1"/>
  <c r="AY538" i="1"/>
  <c r="AR524" i="1" l="1"/>
  <c r="AR424" i="1" l="1"/>
  <c r="AZ376" i="1"/>
  <c r="AY376" i="1" s="1"/>
  <c r="AZ377" i="1"/>
  <c r="AZ378" i="1"/>
  <c r="AY378" i="1" s="1"/>
  <c r="AZ379" i="1"/>
  <c r="AZ380" i="1"/>
  <c r="AY380" i="1" s="1"/>
  <c r="AZ381" i="1"/>
  <c r="AZ382" i="1"/>
  <c r="AZ383" i="1"/>
  <c r="AZ384" i="1"/>
  <c r="AY384" i="1" s="1"/>
  <c r="AZ385" i="1"/>
  <c r="AZ386" i="1"/>
  <c r="AY386" i="1" s="1"/>
  <c r="AZ387" i="1"/>
  <c r="AY387" i="1" s="1"/>
  <c r="AZ388" i="1"/>
  <c r="AY388" i="1" s="1"/>
  <c r="AZ389" i="1"/>
  <c r="AZ390" i="1"/>
  <c r="AZ391" i="1"/>
  <c r="AZ392" i="1"/>
  <c r="AY392" i="1" s="1"/>
  <c r="AZ393" i="1"/>
  <c r="AZ394" i="1"/>
  <c r="AY394" i="1" s="1"/>
  <c r="AZ395" i="1"/>
  <c r="AZ396" i="1"/>
  <c r="AY396" i="1" s="1"/>
  <c r="AZ397" i="1"/>
  <c r="AZ398" i="1"/>
  <c r="AZ399" i="1"/>
  <c r="AZ400" i="1"/>
  <c r="AY400" i="1" s="1"/>
  <c r="AZ401" i="1"/>
  <c r="AZ402" i="1"/>
  <c r="AY402" i="1" s="1"/>
  <c r="AZ403" i="1"/>
  <c r="AY403" i="1" s="1"/>
  <c r="AZ404" i="1"/>
  <c r="AY404" i="1" s="1"/>
  <c r="AZ405" i="1"/>
  <c r="AZ406" i="1"/>
  <c r="AZ407" i="1"/>
  <c r="AZ408" i="1"/>
  <c r="AY408" i="1" s="1"/>
  <c r="AZ409" i="1"/>
  <c r="AZ410" i="1"/>
  <c r="AY410" i="1" s="1"/>
  <c r="AZ411" i="1"/>
  <c r="AZ412" i="1"/>
  <c r="AY412" i="1" s="1"/>
  <c r="AZ413" i="1"/>
  <c r="AZ414" i="1"/>
  <c r="AZ415" i="1"/>
  <c r="AZ416" i="1"/>
  <c r="AY416" i="1" s="1"/>
  <c r="AZ417" i="1"/>
  <c r="AZ418" i="1"/>
  <c r="AZ419" i="1"/>
  <c r="AY419" i="1" s="1"/>
  <c r="AZ420" i="1"/>
  <c r="AY420" i="1" s="1"/>
  <c r="AZ421" i="1"/>
  <c r="AZ422" i="1"/>
  <c r="AZ423" i="1"/>
  <c r="AZ375" i="1"/>
  <c r="AT376" i="1"/>
  <c r="AT377" i="1"/>
  <c r="AT378" i="1"/>
  <c r="AT379" i="1"/>
  <c r="AT380" i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4" i="1"/>
  <c r="AT395" i="1"/>
  <c r="AT396" i="1"/>
  <c r="AT397" i="1"/>
  <c r="AT398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375" i="1"/>
  <c r="AZ371" i="1"/>
  <c r="AZ372" i="1"/>
  <c r="AZ373" i="1"/>
  <c r="AR374" i="1"/>
  <c r="AZ374" i="1" l="1"/>
  <c r="AT424" i="1"/>
  <c r="AY375" i="1"/>
  <c r="AZ424" i="1"/>
  <c r="AY423" i="1"/>
  <c r="AU423" i="1" s="1"/>
  <c r="AY415" i="1"/>
  <c r="AU415" i="1" s="1"/>
  <c r="AY407" i="1"/>
  <c r="AU407" i="1" s="1"/>
  <c r="AY399" i="1"/>
  <c r="AU399" i="1" s="1"/>
  <c r="AY391" i="1"/>
  <c r="AU391" i="1" s="1"/>
  <c r="AY383" i="1"/>
  <c r="AU383" i="1" s="1"/>
  <c r="AU410" i="1"/>
  <c r="AU402" i="1"/>
  <c r="AU394" i="1"/>
  <c r="AU386" i="1"/>
  <c r="AU378" i="1"/>
  <c r="AY422" i="1"/>
  <c r="AU422" i="1" s="1"/>
  <c r="AY414" i="1"/>
  <c r="AU414" i="1" s="1"/>
  <c r="AY406" i="1"/>
  <c r="AU406" i="1" s="1"/>
  <c r="AY398" i="1"/>
  <c r="AU398" i="1" s="1"/>
  <c r="AY390" i="1"/>
  <c r="AU390" i="1" s="1"/>
  <c r="AY382" i="1"/>
  <c r="AU382" i="1" s="1"/>
  <c r="AU419" i="1"/>
  <c r="AU403" i="1"/>
  <c r="AU387" i="1"/>
  <c r="AU420" i="1"/>
  <c r="AU416" i="1"/>
  <c r="AU412" i="1"/>
  <c r="AU408" i="1"/>
  <c r="AU404" i="1"/>
  <c r="AU400" i="1"/>
  <c r="AU396" i="1"/>
  <c r="AU392" i="1"/>
  <c r="AU388" i="1"/>
  <c r="AU384" i="1"/>
  <c r="AU380" i="1"/>
  <c r="AU376" i="1"/>
  <c r="AY411" i="1"/>
  <c r="AU411" i="1" s="1"/>
  <c r="AY395" i="1"/>
  <c r="AU395" i="1" s="1"/>
  <c r="AY379" i="1"/>
  <c r="AU379" i="1" s="1"/>
  <c r="AY418" i="1"/>
  <c r="AU418" i="1" s="1"/>
  <c r="AY421" i="1"/>
  <c r="AU421" i="1" s="1"/>
  <c r="AY417" i="1"/>
  <c r="AU417" i="1" s="1"/>
  <c r="AY413" i="1"/>
  <c r="AU413" i="1" s="1"/>
  <c r="AY409" i="1"/>
  <c r="AU409" i="1" s="1"/>
  <c r="AY405" i="1"/>
  <c r="AU405" i="1" s="1"/>
  <c r="AY401" i="1"/>
  <c r="AU401" i="1" s="1"/>
  <c r="AY397" i="1"/>
  <c r="AU397" i="1" s="1"/>
  <c r="AY393" i="1"/>
  <c r="AU393" i="1" s="1"/>
  <c r="AY389" i="1"/>
  <c r="AU389" i="1" s="1"/>
  <c r="AY385" i="1"/>
  <c r="AU385" i="1" s="1"/>
  <c r="AY381" i="1"/>
  <c r="AU381" i="1" s="1"/>
  <c r="AY377" i="1"/>
  <c r="AU377" i="1" s="1"/>
  <c r="AR370" i="1"/>
  <c r="AR612" i="1" s="1"/>
  <c r="AT369" i="1"/>
  <c r="AZ369" i="1" s="1"/>
  <c r="K369" i="1"/>
  <c r="AT368" i="1"/>
  <c r="AZ368" i="1" s="1"/>
  <c r="K368" i="1"/>
  <c r="AT367" i="1"/>
  <c r="AZ367" i="1" s="1"/>
  <c r="K367" i="1"/>
  <c r="AT366" i="1"/>
  <c r="AZ366" i="1" s="1"/>
  <c r="K366" i="1"/>
  <c r="AT365" i="1"/>
  <c r="AZ365" i="1" s="1"/>
  <c r="K365" i="1"/>
  <c r="AT364" i="1"/>
  <c r="AZ364" i="1" s="1"/>
  <c r="K364" i="1"/>
  <c r="AT363" i="1"/>
  <c r="AZ363" i="1" s="1"/>
  <c r="K363" i="1"/>
  <c r="AT362" i="1"/>
  <c r="AZ362" i="1" s="1"/>
  <c r="K362" i="1"/>
  <c r="AT361" i="1"/>
  <c r="AZ361" i="1" s="1"/>
  <c r="K361" i="1"/>
  <c r="AT360" i="1"/>
  <c r="AZ360" i="1" s="1"/>
  <c r="K360" i="1"/>
  <c r="AT359" i="1"/>
  <c r="AZ359" i="1" s="1"/>
  <c r="K359" i="1"/>
  <c r="AT358" i="1"/>
  <c r="AZ358" i="1" s="1"/>
  <c r="K358" i="1"/>
  <c r="AT357" i="1"/>
  <c r="AZ357" i="1" s="1"/>
  <c r="K357" i="1"/>
  <c r="AT356" i="1"/>
  <c r="AZ356" i="1" s="1"/>
  <c r="K356" i="1"/>
  <c r="AT355" i="1"/>
  <c r="AZ355" i="1" s="1"/>
  <c r="K355" i="1"/>
  <c r="AT354" i="1"/>
  <c r="AZ354" i="1" s="1"/>
  <c r="K354" i="1"/>
  <c r="AT353" i="1"/>
  <c r="AZ353" i="1" s="1"/>
  <c r="K353" i="1"/>
  <c r="AT352" i="1"/>
  <c r="AZ352" i="1" s="1"/>
  <c r="K352" i="1"/>
  <c r="AT351" i="1"/>
  <c r="AZ351" i="1" s="1"/>
  <c r="K351" i="1"/>
  <c r="BB350" i="1"/>
  <c r="AY350" i="1"/>
  <c r="AU350" i="1"/>
  <c r="AT350" i="1"/>
  <c r="K350" i="1"/>
  <c r="BB349" i="1"/>
  <c r="AY349" i="1"/>
  <c r="AU349" i="1"/>
  <c r="AT349" i="1"/>
  <c r="K349" i="1"/>
  <c r="BB348" i="1"/>
  <c r="AY348" i="1"/>
  <c r="AU348" i="1"/>
  <c r="AT348" i="1"/>
  <c r="K348" i="1"/>
  <c r="BB347" i="1"/>
  <c r="AY347" i="1"/>
  <c r="AU347" i="1"/>
  <c r="AT347" i="1"/>
  <c r="K347" i="1"/>
  <c r="BB346" i="1"/>
  <c r="AY346" i="1"/>
  <c r="AU346" i="1"/>
  <c r="AT346" i="1"/>
  <c r="K346" i="1"/>
  <c r="BB345" i="1"/>
  <c r="AY345" i="1"/>
  <c r="AU345" i="1"/>
  <c r="AT345" i="1"/>
  <c r="K345" i="1"/>
  <c r="BB344" i="1"/>
  <c r="AY344" i="1"/>
  <c r="AU344" i="1"/>
  <c r="AT344" i="1"/>
  <c r="K344" i="1"/>
  <c r="BB343" i="1"/>
  <c r="AY343" i="1"/>
  <c r="AU343" i="1"/>
  <c r="AT343" i="1"/>
  <c r="K343" i="1"/>
  <c r="BB342" i="1"/>
  <c r="AY342" i="1"/>
  <c r="AU342" i="1"/>
  <c r="AT342" i="1"/>
  <c r="K342" i="1"/>
  <c r="BB341" i="1"/>
  <c r="AY341" i="1"/>
  <c r="AU341" i="1"/>
  <c r="AT341" i="1"/>
  <c r="K341" i="1"/>
  <c r="BB340" i="1"/>
  <c r="AY340" i="1"/>
  <c r="AU340" i="1"/>
  <c r="AT340" i="1"/>
  <c r="K340" i="1"/>
  <c r="BB339" i="1"/>
  <c r="AY339" i="1"/>
  <c r="AU339" i="1"/>
  <c r="AT339" i="1"/>
  <c r="K339" i="1"/>
  <c r="BB338" i="1"/>
  <c r="AY338" i="1"/>
  <c r="AU338" i="1"/>
  <c r="AT338" i="1"/>
  <c r="K338" i="1"/>
  <c r="BB337" i="1"/>
  <c r="AY337" i="1"/>
  <c r="AU337" i="1"/>
  <c r="AT337" i="1"/>
  <c r="K337" i="1"/>
  <c r="BB336" i="1"/>
  <c r="AY336" i="1"/>
  <c r="AU336" i="1"/>
  <c r="AT336" i="1"/>
  <c r="K336" i="1"/>
  <c r="BB335" i="1"/>
  <c r="AY335" i="1"/>
  <c r="AU335" i="1"/>
  <c r="AT335" i="1"/>
  <c r="K335" i="1"/>
  <c r="BB334" i="1"/>
  <c r="AY334" i="1"/>
  <c r="AU334" i="1"/>
  <c r="AT334" i="1"/>
  <c r="K334" i="1"/>
  <c r="BB333" i="1"/>
  <c r="AY333" i="1"/>
  <c r="AU333" i="1"/>
  <c r="AT333" i="1"/>
  <c r="K333" i="1"/>
  <c r="BB332" i="1"/>
  <c r="AY332" i="1"/>
  <c r="AU332" i="1"/>
  <c r="AT332" i="1"/>
  <c r="K332" i="1"/>
  <c r="BB331" i="1"/>
  <c r="AY331" i="1"/>
  <c r="AU331" i="1"/>
  <c r="AT331" i="1"/>
  <c r="K331" i="1"/>
  <c r="BB330" i="1"/>
  <c r="AY330" i="1"/>
  <c r="AU330" i="1"/>
  <c r="AT330" i="1"/>
  <c r="K330" i="1"/>
  <c r="BB329" i="1"/>
  <c r="AY329" i="1"/>
  <c r="AU329" i="1"/>
  <c r="AT329" i="1"/>
  <c r="K329" i="1"/>
  <c r="BB328" i="1"/>
  <c r="AY328" i="1"/>
  <c r="AU328" i="1"/>
  <c r="AT328" i="1"/>
  <c r="K328" i="1"/>
  <c r="BB327" i="1"/>
  <c r="AY327" i="1"/>
  <c r="AU327" i="1"/>
  <c r="AT327" i="1"/>
  <c r="K327" i="1"/>
  <c r="BB326" i="1"/>
  <c r="AY326" i="1"/>
  <c r="AU326" i="1"/>
  <c r="AT326" i="1"/>
  <c r="K326" i="1"/>
  <c r="BB325" i="1"/>
  <c r="AY325" i="1"/>
  <c r="AU325" i="1"/>
  <c r="AT325" i="1"/>
  <c r="K325" i="1"/>
  <c r="BB324" i="1"/>
  <c r="AY324" i="1"/>
  <c r="AU324" i="1"/>
  <c r="AT324" i="1"/>
  <c r="K324" i="1"/>
  <c r="BB323" i="1"/>
  <c r="AY323" i="1"/>
  <c r="AU323" i="1"/>
  <c r="AT323" i="1"/>
  <c r="K323" i="1"/>
  <c r="BB322" i="1"/>
  <c r="AY322" i="1"/>
  <c r="AU322" i="1"/>
  <c r="AT322" i="1"/>
  <c r="K322" i="1"/>
  <c r="BB321" i="1"/>
  <c r="AY321" i="1"/>
  <c r="AU321" i="1"/>
  <c r="AT321" i="1"/>
  <c r="K321" i="1"/>
  <c r="BB320" i="1"/>
  <c r="AY320" i="1"/>
  <c r="AU320" i="1"/>
  <c r="AT320" i="1"/>
  <c r="K320" i="1"/>
  <c r="BB319" i="1"/>
  <c r="AY319" i="1"/>
  <c r="AU319" i="1"/>
  <c r="AT319" i="1"/>
  <c r="K319" i="1"/>
  <c r="BB318" i="1"/>
  <c r="AY318" i="1"/>
  <c r="AU318" i="1"/>
  <c r="AT318" i="1"/>
  <c r="K318" i="1"/>
  <c r="BB317" i="1"/>
  <c r="AY317" i="1"/>
  <c r="AU317" i="1"/>
  <c r="AT317" i="1"/>
  <c r="K317" i="1"/>
  <c r="BB316" i="1"/>
  <c r="AY316" i="1"/>
  <c r="AU316" i="1"/>
  <c r="AT316" i="1"/>
  <c r="K316" i="1"/>
  <c r="BB315" i="1"/>
  <c r="AY315" i="1"/>
  <c r="AU315" i="1"/>
  <c r="AT315" i="1"/>
  <c r="K315" i="1"/>
  <c r="BB314" i="1"/>
  <c r="AY314" i="1"/>
  <c r="AU314" i="1"/>
  <c r="AT314" i="1"/>
  <c r="K314" i="1"/>
  <c r="BB313" i="1"/>
  <c r="AY313" i="1"/>
  <c r="AU313" i="1"/>
  <c r="AT313" i="1"/>
  <c r="K313" i="1"/>
  <c r="BB312" i="1"/>
  <c r="AY312" i="1"/>
  <c r="AU312" i="1"/>
  <c r="AT312" i="1"/>
  <c r="K312" i="1"/>
  <c r="BB311" i="1"/>
  <c r="AY311" i="1"/>
  <c r="AU311" i="1"/>
  <c r="AT311" i="1"/>
  <c r="K311" i="1"/>
  <c r="BB310" i="1"/>
  <c r="AY310" i="1"/>
  <c r="AU310" i="1"/>
  <c r="AT310" i="1"/>
  <c r="K310" i="1"/>
  <c r="BB309" i="1"/>
  <c r="AY309" i="1"/>
  <c r="AU309" i="1"/>
  <c r="AT309" i="1"/>
  <c r="K309" i="1"/>
  <c r="BB308" i="1"/>
  <c r="AY308" i="1"/>
  <c r="AU308" i="1"/>
  <c r="AT308" i="1"/>
  <c r="K308" i="1"/>
  <c r="BB307" i="1"/>
  <c r="AY307" i="1"/>
  <c r="AU307" i="1"/>
  <c r="AT307" i="1"/>
  <c r="K307" i="1"/>
  <c r="BB306" i="1"/>
  <c r="AY306" i="1"/>
  <c r="AU306" i="1"/>
  <c r="AT306" i="1"/>
  <c r="K306" i="1"/>
  <c r="BB305" i="1"/>
  <c r="AY305" i="1"/>
  <c r="AU305" i="1"/>
  <c r="AT305" i="1"/>
  <c r="K305" i="1"/>
  <c r="BB304" i="1"/>
  <c r="AY304" i="1"/>
  <c r="AU304" i="1"/>
  <c r="AT304" i="1"/>
  <c r="K304" i="1"/>
  <c r="BB303" i="1"/>
  <c r="AY303" i="1"/>
  <c r="AU303" i="1"/>
  <c r="AT303" i="1"/>
  <c r="K303" i="1"/>
  <c r="BB302" i="1"/>
  <c r="AY302" i="1"/>
  <c r="AU302" i="1"/>
  <c r="AT302" i="1"/>
  <c r="K302" i="1"/>
  <c r="BB301" i="1"/>
  <c r="AY301" i="1"/>
  <c r="AU301" i="1"/>
  <c r="AT301" i="1"/>
  <c r="K301" i="1"/>
  <c r="BB300" i="1"/>
  <c r="AY300" i="1"/>
  <c r="AU300" i="1"/>
  <c r="AT300" i="1"/>
  <c r="K300" i="1"/>
  <c r="BB299" i="1"/>
  <c r="AY299" i="1"/>
  <c r="AU299" i="1"/>
  <c r="AT299" i="1"/>
  <c r="K299" i="1"/>
  <c r="BB298" i="1"/>
  <c r="AY298" i="1"/>
  <c r="AU298" i="1"/>
  <c r="AT298" i="1"/>
  <c r="K298" i="1"/>
  <c r="BB297" i="1"/>
  <c r="AY297" i="1"/>
  <c r="AU297" i="1"/>
  <c r="AT297" i="1"/>
  <c r="K297" i="1"/>
  <c r="BB296" i="1"/>
  <c r="AY296" i="1"/>
  <c r="AU296" i="1"/>
  <c r="AT296" i="1"/>
  <c r="K296" i="1"/>
  <c r="BB295" i="1"/>
  <c r="AY295" i="1"/>
  <c r="AU295" i="1"/>
  <c r="AT295" i="1"/>
  <c r="K295" i="1"/>
  <c r="BB294" i="1"/>
  <c r="AY294" i="1"/>
  <c r="AU294" i="1"/>
  <c r="AT294" i="1"/>
  <c r="K294" i="1"/>
  <c r="BB293" i="1"/>
  <c r="AY293" i="1"/>
  <c r="AU293" i="1"/>
  <c r="AT293" i="1"/>
  <c r="K293" i="1"/>
  <c r="BB292" i="1"/>
  <c r="AY292" i="1"/>
  <c r="AU292" i="1"/>
  <c r="AT292" i="1"/>
  <c r="K292" i="1"/>
  <c r="BB291" i="1"/>
  <c r="AY291" i="1"/>
  <c r="AU291" i="1"/>
  <c r="AT291" i="1"/>
  <c r="K291" i="1"/>
  <c r="BB290" i="1"/>
  <c r="AY290" i="1"/>
  <c r="AU290" i="1"/>
  <c r="AT290" i="1"/>
  <c r="K290" i="1"/>
  <c r="BB289" i="1"/>
  <c r="AY289" i="1"/>
  <c r="AU289" i="1"/>
  <c r="AT289" i="1"/>
  <c r="K289" i="1"/>
  <c r="BB288" i="1"/>
  <c r="AY288" i="1"/>
  <c r="AU288" i="1"/>
  <c r="AT288" i="1"/>
  <c r="K288" i="1"/>
  <c r="BB287" i="1"/>
  <c r="AY287" i="1"/>
  <c r="AU287" i="1"/>
  <c r="AT287" i="1"/>
  <c r="K287" i="1"/>
  <c r="BB286" i="1"/>
  <c r="AY286" i="1"/>
  <c r="AU286" i="1"/>
  <c r="AT286" i="1"/>
  <c r="K286" i="1"/>
  <c r="BB285" i="1"/>
  <c r="AY285" i="1"/>
  <c r="AU285" i="1"/>
  <c r="AT285" i="1"/>
  <c r="K285" i="1"/>
  <c r="BB284" i="1"/>
  <c r="AY284" i="1"/>
  <c r="AU284" i="1"/>
  <c r="AT284" i="1"/>
  <c r="K284" i="1"/>
  <c r="BB283" i="1"/>
  <c r="AY283" i="1"/>
  <c r="AU283" i="1"/>
  <c r="AT283" i="1"/>
  <c r="K283" i="1"/>
  <c r="BB282" i="1"/>
  <c r="AY282" i="1"/>
  <c r="AU282" i="1"/>
  <c r="AT282" i="1"/>
  <c r="K282" i="1"/>
  <c r="BB281" i="1"/>
  <c r="AY281" i="1"/>
  <c r="AU281" i="1"/>
  <c r="AT281" i="1"/>
  <c r="K281" i="1"/>
  <c r="BB280" i="1"/>
  <c r="AY280" i="1"/>
  <c r="AU280" i="1"/>
  <c r="AT280" i="1"/>
  <c r="K280" i="1"/>
  <c r="BB279" i="1"/>
  <c r="AY279" i="1"/>
  <c r="AU279" i="1"/>
  <c r="AT279" i="1"/>
  <c r="K279" i="1"/>
  <c r="BB278" i="1"/>
  <c r="AY278" i="1"/>
  <c r="AU278" i="1"/>
  <c r="AT278" i="1"/>
  <c r="K278" i="1"/>
  <c r="BB277" i="1"/>
  <c r="AY277" i="1"/>
  <c r="AU277" i="1"/>
  <c r="AT277" i="1"/>
  <c r="K277" i="1"/>
  <c r="BB276" i="1"/>
  <c r="AY276" i="1"/>
  <c r="AU276" i="1"/>
  <c r="AT276" i="1"/>
  <c r="K276" i="1"/>
  <c r="BB275" i="1"/>
  <c r="AY275" i="1"/>
  <c r="AU275" i="1"/>
  <c r="AT275" i="1"/>
  <c r="K275" i="1"/>
  <c r="BB274" i="1"/>
  <c r="AY274" i="1"/>
  <c r="AU274" i="1"/>
  <c r="AT274" i="1"/>
  <c r="K274" i="1"/>
  <c r="BB273" i="1"/>
  <c r="AY273" i="1"/>
  <c r="AU273" i="1"/>
  <c r="AT273" i="1"/>
  <c r="K273" i="1"/>
  <c r="BB272" i="1"/>
  <c r="AY272" i="1"/>
  <c r="AU272" i="1"/>
  <c r="AT272" i="1"/>
  <c r="K272" i="1"/>
  <c r="BB271" i="1"/>
  <c r="AY271" i="1"/>
  <c r="AU271" i="1"/>
  <c r="AT271" i="1"/>
  <c r="K271" i="1"/>
  <c r="BB270" i="1"/>
  <c r="AY270" i="1"/>
  <c r="AU270" i="1"/>
  <c r="AT270" i="1"/>
  <c r="K270" i="1"/>
  <c r="BB269" i="1"/>
  <c r="AY269" i="1"/>
  <c r="AU269" i="1"/>
  <c r="AT269" i="1"/>
  <c r="K269" i="1"/>
  <c r="BB268" i="1"/>
  <c r="AY268" i="1"/>
  <c r="AU268" i="1"/>
  <c r="AT268" i="1"/>
  <c r="K268" i="1"/>
  <c r="BB267" i="1"/>
  <c r="AY267" i="1"/>
  <c r="AU267" i="1"/>
  <c r="AT267" i="1"/>
  <c r="K267" i="1"/>
  <c r="BB266" i="1"/>
  <c r="AY266" i="1"/>
  <c r="AU266" i="1"/>
  <c r="AT266" i="1"/>
  <c r="K266" i="1"/>
  <c r="BB265" i="1"/>
  <c r="AY265" i="1"/>
  <c r="AU265" i="1"/>
  <c r="AT265" i="1"/>
  <c r="K265" i="1"/>
  <c r="BB264" i="1"/>
  <c r="AY264" i="1"/>
  <c r="AU264" i="1"/>
  <c r="AT264" i="1"/>
  <c r="K264" i="1"/>
  <c r="BB263" i="1"/>
  <c r="AY263" i="1"/>
  <c r="AU263" i="1"/>
  <c r="AT263" i="1"/>
  <c r="K263" i="1"/>
  <c r="BB262" i="1"/>
  <c r="AY262" i="1"/>
  <c r="AU262" i="1"/>
  <c r="AT262" i="1"/>
  <c r="K262" i="1"/>
  <c r="BB261" i="1"/>
  <c r="AY261" i="1"/>
  <c r="AU261" i="1"/>
  <c r="AT261" i="1"/>
  <c r="K261" i="1"/>
  <c r="BB260" i="1"/>
  <c r="AY260" i="1"/>
  <c r="AU260" i="1"/>
  <c r="AT260" i="1"/>
  <c r="K260" i="1"/>
  <c r="BB259" i="1"/>
  <c r="AY259" i="1"/>
  <c r="AU259" i="1"/>
  <c r="AT259" i="1"/>
  <c r="K259" i="1"/>
  <c r="BB258" i="1"/>
  <c r="AY258" i="1"/>
  <c r="AU258" i="1"/>
  <c r="AT258" i="1"/>
  <c r="K258" i="1"/>
  <c r="BB257" i="1"/>
  <c r="AY257" i="1"/>
  <c r="AU257" i="1"/>
  <c r="AT257" i="1"/>
  <c r="K257" i="1"/>
  <c r="BB256" i="1"/>
  <c r="AY256" i="1"/>
  <c r="AU256" i="1"/>
  <c r="AT256" i="1"/>
  <c r="K256" i="1"/>
  <c r="BB255" i="1"/>
  <c r="AY255" i="1"/>
  <c r="AU255" i="1"/>
  <c r="AT255" i="1"/>
  <c r="K255" i="1"/>
  <c r="BB254" i="1"/>
  <c r="AY254" i="1"/>
  <c r="AU254" i="1"/>
  <c r="AT254" i="1"/>
  <c r="K254" i="1"/>
  <c r="BB253" i="1"/>
  <c r="AY253" i="1"/>
  <c r="AU253" i="1"/>
  <c r="AT253" i="1"/>
  <c r="K253" i="1"/>
  <c r="BB252" i="1"/>
  <c r="AY252" i="1"/>
  <c r="AU252" i="1"/>
  <c r="AT252" i="1"/>
  <c r="K252" i="1"/>
  <c r="BB251" i="1"/>
  <c r="AY251" i="1"/>
  <c r="AU251" i="1"/>
  <c r="AT251" i="1"/>
  <c r="K251" i="1"/>
  <c r="BB250" i="1"/>
  <c r="AY250" i="1"/>
  <c r="AU250" i="1"/>
  <c r="AT250" i="1"/>
  <c r="K250" i="1"/>
  <c r="BB249" i="1"/>
  <c r="AY249" i="1"/>
  <c r="AU249" i="1"/>
  <c r="AT249" i="1"/>
  <c r="K249" i="1"/>
  <c r="BB248" i="1"/>
  <c r="AY248" i="1"/>
  <c r="AU248" i="1"/>
  <c r="AT248" i="1"/>
  <c r="K248" i="1"/>
  <c r="BB247" i="1"/>
  <c r="AY247" i="1"/>
  <c r="AU247" i="1"/>
  <c r="AT247" i="1"/>
  <c r="K247" i="1"/>
  <c r="BB246" i="1"/>
  <c r="AY246" i="1"/>
  <c r="AU246" i="1"/>
  <c r="AT246" i="1"/>
  <c r="K246" i="1"/>
  <c r="BB245" i="1"/>
  <c r="AY245" i="1"/>
  <c r="AU245" i="1"/>
  <c r="AT245" i="1"/>
  <c r="K245" i="1"/>
  <c r="BB244" i="1"/>
  <c r="AY244" i="1"/>
  <c r="AU244" i="1"/>
  <c r="AT244" i="1"/>
  <c r="K244" i="1"/>
  <c r="BB243" i="1"/>
  <c r="AY243" i="1"/>
  <c r="AU243" i="1"/>
  <c r="AT243" i="1"/>
  <c r="K243" i="1"/>
  <c r="BB242" i="1"/>
  <c r="AY242" i="1"/>
  <c r="AU242" i="1"/>
  <c r="AT242" i="1"/>
  <c r="K242" i="1"/>
  <c r="BB241" i="1"/>
  <c r="AY241" i="1"/>
  <c r="AU241" i="1"/>
  <c r="AT241" i="1"/>
  <c r="K241" i="1"/>
  <c r="BB240" i="1"/>
  <c r="AY240" i="1"/>
  <c r="AU240" i="1"/>
  <c r="AT240" i="1"/>
  <c r="K240" i="1"/>
  <c r="BB239" i="1"/>
  <c r="AY239" i="1"/>
  <c r="AU239" i="1"/>
  <c r="AT239" i="1"/>
  <c r="K239" i="1"/>
  <c r="BB238" i="1"/>
  <c r="AY238" i="1"/>
  <c r="AU238" i="1"/>
  <c r="AT238" i="1"/>
  <c r="K238" i="1"/>
  <c r="BB237" i="1"/>
  <c r="AY237" i="1"/>
  <c r="AU237" i="1"/>
  <c r="AT237" i="1"/>
  <c r="K237" i="1"/>
  <c r="BB236" i="1"/>
  <c r="AY236" i="1"/>
  <c r="AU236" i="1"/>
  <c r="AT236" i="1"/>
  <c r="K236" i="1"/>
  <c r="BB235" i="1"/>
  <c r="AY235" i="1"/>
  <c r="AU235" i="1"/>
  <c r="AT235" i="1"/>
  <c r="K235" i="1"/>
  <c r="BB234" i="1"/>
  <c r="AY234" i="1"/>
  <c r="AU234" i="1"/>
  <c r="AT234" i="1"/>
  <c r="K234" i="1"/>
  <c r="BB233" i="1"/>
  <c r="AY233" i="1"/>
  <c r="AU233" i="1"/>
  <c r="AT233" i="1"/>
  <c r="K233" i="1"/>
  <c r="BB232" i="1"/>
  <c r="AY232" i="1"/>
  <c r="AU232" i="1"/>
  <c r="AT232" i="1"/>
  <c r="K232" i="1"/>
  <c r="BB231" i="1"/>
  <c r="AY231" i="1"/>
  <c r="AU231" i="1"/>
  <c r="AT231" i="1"/>
  <c r="K231" i="1"/>
  <c r="BB230" i="1"/>
  <c r="AY230" i="1"/>
  <c r="AU230" i="1"/>
  <c r="AT230" i="1"/>
  <c r="K230" i="1"/>
  <c r="BB229" i="1"/>
  <c r="AY229" i="1"/>
  <c r="AU229" i="1"/>
  <c r="AT229" i="1"/>
  <c r="K229" i="1"/>
  <c r="BB228" i="1"/>
  <c r="AY228" i="1"/>
  <c r="AU228" i="1"/>
  <c r="AT228" i="1"/>
  <c r="K228" i="1"/>
  <c r="BB227" i="1"/>
  <c r="AY227" i="1"/>
  <c r="AU227" i="1"/>
  <c r="AT227" i="1"/>
  <c r="K227" i="1"/>
  <c r="BB226" i="1"/>
  <c r="AY226" i="1"/>
  <c r="AU226" i="1"/>
  <c r="AT226" i="1"/>
  <c r="K226" i="1"/>
  <c r="BB225" i="1"/>
  <c r="AY225" i="1"/>
  <c r="AU225" i="1"/>
  <c r="AT225" i="1"/>
  <c r="K225" i="1"/>
  <c r="BB224" i="1"/>
  <c r="AY224" i="1"/>
  <c r="AU224" i="1"/>
  <c r="AT224" i="1"/>
  <c r="K224" i="1"/>
  <c r="BB223" i="1"/>
  <c r="AY223" i="1"/>
  <c r="AU223" i="1"/>
  <c r="AT223" i="1"/>
  <c r="K223" i="1"/>
  <c r="BB222" i="1"/>
  <c r="AY222" i="1"/>
  <c r="AU222" i="1"/>
  <c r="AT222" i="1"/>
  <c r="K222" i="1"/>
  <c r="BB221" i="1"/>
  <c r="AY221" i="1"/>
  <c r="AU221" i="1"/>
  <c r="AT221" i="1"/>
  <c r="K221" i="1"/>
  <c r="BB220" i="1"/>
  <c r="AY220" i="1"/>
  <c r="AU220" i="1"/>
  <c r="AT220" i="1"/>
  <c r="K220" i="1"/>
  <c r="BB219" i="1"/>
  <c r="AY219" i="1"/>
  <c r="AU219" i="1"/>
  <c r="AT219" i="1"/>
  <c r="K219" i="1"/>
  <c r="BB218" i="1"/>
  <c r="AY218" i="1"/>
  <c r="AU218" i="1"/>
  <c r="AT218" i="1"/>
  <c r="K218" i="1"/>
  <c r="BB217" i="1"/>
  <c r="AY217" i="1"/>
  <c r="AU217" i="1"/>
  <c r="AT217" i="1"/>
  <c r="K217" i="1"/>
  <c r="BB216" i="1"/>
  <c r="AY216" i="1"/>
  <c r="AU216" i="1"/>
  <c r="AT216" i="1"/>
  <c r="K216" i="1"/>
  <c r="BB215" i="1"/>
  <c r="AY215" i="1"/>
  <c r="AU215" i="1"/>
  <c r="AT215" i="1"/>
  <c r="K215" i="1"/>
  <c r="BB214" i="1"/>
  <c r="AY214" i="1"/>
  <c r="AU214" i="1"/>
  <c r="AT214" i="1"/>
  <c r="K214" i="1"/>
  <c r="BB213" i="1"/>
  <c r="AY213" i="1"/>
  <c r="AU213" i="1"/>
  <c r="AT213" i="1"/>
  <c r="K213" i="1"/>
  <c r="BB212" i="1"/>
  <c r="AY212" i="1"/>
  <c r="AU212" i="1"/>
  <c r="AT212" i="1"/>
  <c r="K212" i="1"/>
  <c r="BB211" i="1"/>
  <c r="AY211" i="1"/>
  <c r="AU211" i="1"/>
  <c r="AT211" i="1"/>
  <c r="K211" i="1"/>
  <c r="BB210" i="1"/>
  <c r="AY210" i="1"/>
  <c r="AU210" i="1"/>
  <c r="AT210" i="1"/>
  <c r="K210" i="1"/>
  <c r="BB209" i="1"/>
  <c r="AY209" i="1"/>
  <c r="AU209" i="1"/>
  <c r="AT209" i="1"/>
  <c r="K209" i="1"/>
  <c r="BB208" i="1"/>
  <c r="AY208" i="1"/>
  <c r="AU208" i="1"/>
  <c r="AT208" i="1"/>
  <c r="K208" i="1"/>
  <c r="BB207" i="1"/>
  <c r="AY207" i="1"/>
  <c r="AU207" i="1"/>
  <c r="AT207" i="1"/>
  <c r="K207" i="1"/>
  <c r="BB206" i="1"/>
  <c r="AY206" i="1"/>
  <c r="AU206" i="1"/>
  <c r="AT206" i="1"/>
  <c r="K206" i="1"/>
  <c r="BB205" i="1"/>
  <c r="AY205" i="1"/>
  <c r="AU205" i="1"/>
  <c r="AT205" i="1"/>
  <c r="K205" i="1"/>
  <c r="BB204" i="1"/>
  <c r="AY204" i="1"/>
  <c r="AU204" i="1"/>
  <c r="AT204" i="1"/>
  <c r="K204" i="1"/>
  <c r="BB203" i="1"/>
  <c r="AY203" i="1"/>
  <c r="AU203" i="1"/>
  <c r="AT203" i="1"/>
  <c r="K203" i="1"/>
  <c r="BB202" i="1"/>
  <c r="AY202" i="1"/>
  <c r="AU202" i="1"/>
  <c r="AT202" i="1"/>
  <c r="K202" i="1"/>
  <c r="BB201" i="1"/>
  <c r="AY201" i="1"/>
  <c r="AU201" i="1"/>
  <c r="AT201" i="1"/>
  <c r="K201" i="1"/>
  <c r="BB200" i="1"/>
  <c r="AY200" i="1"/>
  <c r="AU200" i="1"/>
  <c r="AT200" i="1"/>
  <c r="K200" i="1"/>
  <c r="BB199" i="1"/>
  <c r="AY199" i="1"/>
  <c r="AU199" i="1"/>
  <c r="AT199" i="1"/>
  <c r="K199" i="1"/>
  <c r="BB198" i="1"/>
  <c r="AY198" i="1"/>
  <c r="AU198" i="1"/>
  <c r="AT198" i="1"/>
  <c r="K198" i="1"/>
  <c r="BB197" i="1"/>
  <c r="AY197" i="1"/>
  <c r="AU197" i="1"/>
  <c r="AT197" i="1"/>
  <c r="K197" i="1"/>
  <c r="BB196" i="1"/>
  <c r="AY196" i="1"/>
  <c r="AU196" i="1"/>
  <c r="AT196" i="1"/>
  <c r="K196" i="1"/>
  <c r="BB195" i="1"/>
  <c r="AY195" i="1"/>
  <c r="AU195" i="1"/>
  <c r="AT195" i="1"/>
  <c r="K195" i="1"/>
  <c r="BB194" i="1"/>
  <c r="AY194" i="1"/>
  <c r="AU194" i="1"/>
  <c r="AT194" i="1"/>
  <c r="K194" i="1"/>
  <c r="BB193" i="1"/>
  <c r="AY193" i="1"/>
  <c r="AU193" i="1"/>
  <c r="AT193" i="1"/>
  <c r="K193" i="1"/>
  <c r="BB192" i="1"/>
  <c r="AY192" i="1"/>
  <c r="AU192" i="1"/>
  <c r="AT192" i="1"/>
  <c r="K192" i="1"/>
  <c r="BB191" i="1"/>
  <c r="AY191" i="1"/>
  <c r="AU191" i="1"/>
  <c r="AT191" i="1"/>
  <c r="K191" i="1"/>
  <c r="BB190" i="1"/>
  <c r="AY190" i="1"/>
  <c r="AU190" i="1"/>
  <c r="AT190" i="1"/>
  <c r="K190" i="1"/>
  <c r="BB189" i="1"/>
  <c r="AY189" i="1"/>
  <c r="AU189" i="1"/>
  <c r="AT189" i="1"/>
  <c r="K189" i="1"/>
  <c r="BB188" i="1"/>
  <c r="AY188" i="1"/>
  <c r="AU188" i="1"/>
  <c r="AT188" i="1"/>
  <c r="K188" i="1"/>
  <c r="BB187" i="1"/>
  <c r="AY187" i="1"/>
  <c r="AU187" i="1"/>
  <c r="AT187" i="1"/>
  <c r="K187" i="1"/>
  <c r="BB186" i="1"/>
  <c r="AY186" i="1"/>
  <c r="AU186" i="1"/>
  <c r="AT186" i="1"/>
  <c r="K186" i="1"/>
  <c r="BB185" i="1"/>
  <c r="AY185" i="1"/>
  <c r="AU185" i="1"/>
  <c r="AT185" i="1"/>
  <c r="K185" i="1"/>
  <c r="BB184" i="1"/>
  <c r="AY184" i="1"/>
  <c r="AU184" i="1"/>
  <c r="AT184" i="1"/>
  <c r="K184" i="1"/>
  <c r="BB183" i="1"/>
  <c r="AY183" i="1"/>
  <c r="AU183" i="1"/>
  <c r="AT183" i="1"/>
  <c r="K183" i="1"/>
  <c r="BB182" i="1"/>
  <c r="AY182" i="1"/>
  <c r="AU182" i="1"/>
  <c r="AT182" i="1"/>
  <c r="K182" i="1"/>
  <c r="BB181" i="1"/>
  <c r="AY181" i="1"/>
  <c r="AU181" i="1"/>
  <c r="AT181" i="1"/>
  <c r="K181" i="1"/>
  <c r="BB180" i="1"/>
  <c r="AY180" i="1"/>
  <c r="AU180" i="1"/>
  <c r="AT180" i="1"/>
  <c r="K180" i="1"/>
  <c r="BB179" i="1"/>
  <c r="AY179" i="1"/>
  <c r="AU179" i="1"/>
  <c r="AT179" i="1"/>
  <c r="K179" i="1"/>
  <c r="BB178" i="1"/>
  <c r="AY178" i="1"/>
  <c r="AU178" i="1"/>
  <c r="AT178" i="1"/>
  <c r="K178" i="1"/>
  <c r="BB177" i="1"/>
  <c r="AY177" i="1"/>
  <c r="AU177" i="1"/>
  <c r="AT177" i="1"/>
  <c r="K177" i="1"/>
  <c r="BB176" i="1"/>
  <c r="AY176" i="1"/>
  <c r="AU176" i="1"/>
  <c r="AT176" i="1"/>
  <c r="K176" i="1"/>
  <c r="BB175" i="1"/>
  <c r="AY175" i="1"/>
  <c r="AU175" i="1"/>
  <c r="AT175" i="1"/>
  <c r="K175" i="1"/>
  <c r="BB174" i="1"/>
  <c r="AY174" i="1"/>
  <c r="AU174" i="1"/>
  <c r="AT174" i="1"/>
  <c r="K174" i="1"/>
  <c r="BB173" i="1"/>
  <c r="AY173" i="1"/>
  <c r="AU173" i="1"/>
  <c r="AT173" i="1"/>
  <c r="K173" i="1"/>
  <c r="BB172" i="1"/>
  <c r="AY172" i="1"/>
  <c r="AU172" i="1"/>
  <c r="AT172" i="1"/>
  <c r="K172" i="1"/>
  <c r="BB171" i="1"/>
  <c r="AY171" i="1"/>
  <c r="AU171" i="1"/>
  <c r="AT171" i="1"/>
  <c r="K171" i="1"/>
  <c r="BB170" i="1"/>
  <c r="AY170" i="1"/>
  <c r="AU170" i="1"/>
  <c r="AT170" i="1"/>
  <c r="K170" i="1"/>
  <c r="BB169" i="1"/>
  <c r="AY169" i="1"/>
  <c r="AU169" i="1"/>
  <c r="AT169" i="1"/>
  <c r="K169" i="1"/>
  <c r="BB168" i="1"/>
  <c r="AY168" i="1"/>
  <c r="AU168" i="1"/>
  <c r="AT168" i="1"/>
  <c r="K168" i="1"/>
  <c r="BB167" i="1"/>
  <c r="AY167" i="1"/>
  <c r="AU167" i="1"/>
  <c r="AT167" i="1"/>
  <c r="K167" i="1"/>
  <c r="BB166" i="1"/>
  <c r="AY166" i="1"/>
  <c r="AU166" i="1"/>
  <c r="AT166" i="1"/>
  <c r="K166" i="1"/>
  <c r="BB165" i="1"/>
  <c r="AY165" i="1"/>
  <c r="AU165" i="1"/>
  <c r="AT165" i="1"/>
  <c r="K165" i="1"/>
  <c r="BB164" i="1"/>
  <c r="AY164" i="1"/>
  <c r="AU164" i="1"/>
  <c r="AT164" i="1"/>
  <c r="K164" i="1"/>
  <c r="BB163" i="1"/>
  <c r="AY163" i="1"/>
  <c r="AU163" i="1"/>
  <c r="AT163" i="1"/>
  <c r="K163" i="1"/>
  <c r="BB162" i="1"/>
  <c r="AY162" i="1"/>
  <c r="AU162" i="1"/>
  <c r="AT162" i="1"/>
  <c r="K162" i="1"/>
  <c r="BB161" i="1"/>
  <c r="AY161" i="1"/>
  <c r="AU161" i="1"/>
  <c r="AT161" i="1"/>
  <c r="K161" i="1"/>
  <c r="BB160" i="1"/>
  <c r="AY160" i="1"/>
  <c r="AU160" i="1"/>
  <c r="AT160" i="1"/>
  <c r="K160" i="1"/>
  <c r="BB159" i="1"/>
  <c r="AY159" i="1"/>
  <c r="AU159" i="1"/>
  <c r="AT159" i="1"/>
  <c r="K159" i="1"/>
  <c r="BB158" i="1"/>
  <c r="AY158" i="1"/>
  <c r="AU158" i="1"/>
  <c r="AT158" i="1"/>
  <c r="K158" i="1"/>
  <c r="BB157" i="1"/>
  <c r="AY157" i="1"/>
  <c r="AU157" i="1"/>
  <c r="AT157" i="1"/>
  <c r="K157" i="1"/>
  <c r="BB156" i="1"/>
  <c r="AY156" i="1"/>
  <c r="AU156" i="1"/>
  <c r="AT156" i="1"/>
  <c r="K156" i="1"/>
  <c r="BB155" i="1"/>
  <c r="AY155" i="1"/>
  <c r="AU155" i="1"/>
  <c r="AT155" i="1"/>
  <c r="K155" i="1"/>
  <c r="BB154" i="1"/>
  <c r="AY154" i="1"/>
  <c r="AU154" i="1"/>
  <c r="AT154" i="1"/>
  <c r="K154" i="1"/>
  <c r="BB153" i="1"/>
  <c r="AY153" i="1"/>
  <c r="AU153" i="1"/>
  <c r="AT153" i="1"/>
  <c r="K153" i="1"/>
  <c r="BB152" i="1"/>
  <c r="AY152" i="1"/>
  <c r="AU152" i="1"/>
  <c r="AT152" i="1"/>
  <c r="K152" i="1"/>
  <c r="BB151" i="1"/>
  <c r="AY151" i="1"/>
  <c r="AU151" i="1"/>
  <c r="AT151" i="1"/>
  <c r="K151" i="1"/>
  <c r="BB150" i="1"/>
  <c r="AY150" i="1"/>
  <c r="AU150" i="1"/>
  <c r="AT150" i="1"/>
  <c r="K150" i="1"/>
  <c r="BB149" i="1"/>
  <c r="AY149" i="1"/>
  <c r="AU149" i="1"/>
  <c r="AT149" i="1"/>
  <c r="K149" i="1"/>
  <c r="BB148" i="1"/>
  <c r="AY148" i="1"/>
  <c r="AU148" i="1"/>
  <c r="AT148" i="1"/>
  <c r="K148" i="1"/>
  <c r="BB147" i="1"/>
  <c r="AY147" i="1"/>
  <c r="AU147" i="1"/>
  <c r="AT147" i="1"/>
  <c r="K147" i="1"/>
  <c r="BB146" i="1"/>
  <c r="AY146" i="1"/>
  <c r="AU146" i="1"/>
  <c r="AT146" i="1"/>
  <c r="K146" i="1"/>
  <c r="BB145" i="1"/>
  <c r="AY145" i="1"/>
  <c r="AU145" i="1"/>
  <c r="AT145" i="1"/>
  <c r="K145" i="1"/>
  <c r="BB144" i="1"/>
  <c r="AY144" i="1"/>
  <c r="AU144" i="1"/>
  <c r="AT144" i="1"/>
  <c r="K144" i="1"/>
  <c r="BB143" i="1"/>
  <c r="AY143" i="1"/>
  <c r="AU143" i="1"/>
  <c r="AT143" i="1"/>
  <c r="K143" i="1"/>
  <c r="BB142" i="1"/>
  <c r="AY142" i="1"/>
  <c r="AU142" i="1"/>
  <c r="AT142" i="1"/>
  <c r="K142" i="1"/>
  <c r="BB141" i="1"/>
  <c r="AY141" i="1"/>
  <c r="AU141" i="1"/>
  <c r="AT141" i="1"/>
  <c r="K141" i="1"/>
  <c r="BB140" i="1"/>
  <c r="AY140" i="1"/>
  <c r="AU140" i="1"/>
  <c r="AT140" i="1"/>
  <c r="K140" i="1"/>
  <c r="BB139" i="1"/>
  <c r="AY139" i="1"/>
  <c r="AU139" i="1"/>
  <c r="AT139" i="1"/>
  <c r="K139" i="1"/>
  <c r="BB138" i="1"/>
  <c r="AY138" i="1"/>
  <c r="AU138" i="1"/>
  <c r="AT138" i="1"/>
  <c r="K138" i="1"/>
  <c r="BB137" i="1"/>
  <c r="AY137" i="1"/>
  <c r="AU137" i="1"/>
  <c r="AT137" i="1"/>
  <c r="K137" i="1"/>
  <c r="BB136" i="1"/>
  <c r="AY136" i="1"/>
  <c r="AU136" i="1"/>
  <c r="AT136" i="1"/>
  <c r="K136" i="1"/>
  <c r="BB135" i="1"/>
  <c r="AY135" i="1"/>
  <c r="AU135" i="1"/>
  <c r="AT135" i="1"/>
  <c r="K135" i="1"/>
  <c r="BB134" i="1"/>
  <c r="AY134" i="1"/>
  <c r="AU134" i="1"/>
  <c r="AT134" i="1"/>
  <c r="K134" i="1"/>
  <c r="BB133" i="1"/>
  <c r="AY133" i="1"/>
  <c r="AU133" i="1"/>
  <c r="AT133" i="1"/>
  <c r="K133" i="1"/>
  <c r="BB132" i="1"/>
  <c r="AY132" i="1"/>
  <c r="AU132" i="1"/>
  <c r="AT132" i="1"/>
  <c r="K132" i="1"/>
  <c r="BB131" i="1"/>
  <c r="AY131" i="1"/>
  <c r="AU131" i="1"/>
  <c r="AT131" i="1"/>
  <c r="K131" i="1"/>
  <c r="BB130" i="1"/>
  <c r="AY130" i="1"/>
  <c r="AU130" i="1"/>
  <c r="AT130" i="1"/>
  <c r="K130" i="1"/>
  <c r="BB129" i="1"/>
  <c r="AY129" i="1"/>
  <c r="AU129" i="1"/>
  <c r="AT129" i="1"/>
  <c r="K129" i="1"/>
  <c r="BB128" i="1"/>
  <c r="AY128" i="1"/>
  <c r="AU128" i="1"/>
  <c r="AT128" i="1"/>
  <c r="K128" i="1"/>
  <c r="BB127" i="1"/>
  <c r="AY127" i="1"/>
  <c r="AU127" i="1"/>
  <c r="AT127" i="1"/>
  <c r="K127" i="1"/>
  <c r="BB126" i="1"/>
  <c r="AY126" i="1"/>
  <c r="AU126" i="1"/>
  <c r="AT126" i="1"/>
  <c r="K126" i="1"/>
  <c r="BB125" i="1"/>
  <c r="AY125" i="1"/>
  <c r="AU125" i="1"/>
  <c r="AT125" i="1"/>
  <c r="K125" i="1"/>
  <c r="BB124" i="1"/>
  <c r="AY124" i="1"/>
  <c r="AU124" i="1"/>
  <c r="AT124" i="1"/>
  <c r="K124" i="1"/>
  <c r="BB123" i="1"/>
  <c r="AY123" i="1"/>
  <c r="AU123" i="1"/>
  <c r="AT123" i="1"/>
  <c r="K123" i="1"/>
  <c r="BB122" i="1"/>
  <c r="AY122" i="1"/>
  <c r="AU122" i="1"/>
  <c r="AT122" i="1"/>
  <c r="K122" i="1"/>
  <c r="BB121" i="1"/>
  <c r="AY121" i="1"/>
  <c r="AU121" i="1"/>
  <c r="AT121" i="1"/>
  <c r="K121" i="1"/>
  <c r="BB120" i="1"/>
  <c r="AY120" i="1"/>
  <c r="AU120" i="1"/>
  <c r="AT120" i="1"/>
  <c r="K120" i="1"/>
  <c r="BB119" i="1"/>
  <c r="AY119" i="1"/>
  <c r="AU119" i="1"/>
  <c r="AT119" i="1"/>
  <c r="K119" i="1"/>
  <c r="BB118" i="1"/>
  <c r="AY118" i="1"/>
  <c r="AU118" i="1"/>
  <c r="AT118" i="1"/>
  <c r="K118" i="1"/>
  <c r="BB117" i="1"/>
  <c r="AY117" i="1"/>
  <c r="AU117" i="1"/>
  <c r="AT117" i="1"/>
  <c r="K117" i="1"/>
  <c r="BB116" i="1"/>
  <c r="AY116" i="1"/>
  <c r="AU116" i="1"/>
  <c r="AT116" i="1"/>
  <c r="K116" i="1"/>
  <c r="BB115" i="1"/>
  <c r="AY115" i="1"/>
  <c r="AU115" i="1"/>
  <c r="AT115" i="1"/>
  <c r="K115" i="1"/>
  <c r="BB114" i="1"/>
  <c r="AY114" i="1"/>
  <c r="AU114" i="1"/>
  <c r="AT114" i="1"/>
  <c r="K114" i="1"/>
  <c r="BB113" i="1"/>
  <c r="AY113" i="1"/>
  <c r="AU113" i="1"/>
  <c r="AT113" i="1"/>
  <c r="K113" i="1"/>
  <c r="BB112" i="1"/>
  <c r="AY112" i="1"/>
  <c r="AU112" i="1"/>
  <c r="AT112" i="1"/>
  <c r="K112" i="1"/>
  <c r="BB111" i="1"/>
  <c r="AY111" i="1"/>
  <c r="AU111" i="1"/>
  <c r="AT111" i="1"/>
  <c r="K111" i="1"/>
  <c r="BB110" i="1"/>
  <c r="AY110" i="1"/>
  <c r="AU110" i="1"/>
  <c r="AT110" i="1"/>
  <c r="K110" i="1"/>
  <c r="BB109" i="1"/>
  <c r="AY109" i="1"/>
  <c r="AU109" i="1"/>
  <c r="AT109" i="1"/>
  <c r="K109" i="1"/>
  <c r="BB108" i="1"/>
  <c r="AY108" i="1"/>
  <c r="AU108" i="1"/>
  <c r="AT108" i="1"/>
  <c r="K108" i="1"/>
  <c r="BB107" i="1"/>
  <c r="AY107" i="1"/>
  <c r="AU107" i="1"/>
  <c r="AT107" i="1"/>
  <c r="K107" i="1"/>
  <c r="BB106" i="1"/>
  <c r="AY106" i="1"/>
  <c r="AU106" i="1"/>
  <c r="AT106" i="1"/>
  <c r="K106" i="1"/>
  <c r="BB105" i="1"/>
  <c r="AY105" i="1"/>
  <c r="AU105" i="1"/>
  <c r="AT105" i="1"/>
  <c r="K105" i="1"/>
  <c r="BB104" i="1"/>
  <c r="AY104" i="1"/>
  <c r="AU104" i="1"/>
  <c r="AT104" i="1"/>
  <c r="K104" i="1"/>
  <c r="BB103" i="1"/>
  <c r="AY103" i="1"/>
  <c r="AU103" i="1"/>
  <c r="AT103" i="1"/>
  <c r="K103" i="1"/>
  <c r="BB102" i="1"/>
  <c r="AY102" i="1"/>
  <c r="AU102" i="1"/>
  <c r="AT102" i="1"/>
  <c r="K102" i="1"/>
  <c r="BB101" i="1"/>
  <c r="AY101" i="1"/>
  <c r="AU101" i="1"/>
  <c r="AT101" i="1"/>
  <c r="K101" i="1"/>
  <c r="BB100" i="1"/>
  <c r="AY100" i="1"/>
  <c r="AU100" i="1"/>
  <c r="AT100" i="1"/>
  <c r="K100" i="1"/>
  <c r="BB99" i="1"/>
  <c r="AY99" i="1"/>
  <c r="AU99" i="1"/>
  <c r="AT99" i="1"/>
  <c r="K99" i="1"/>
  <c r="BB98" i="1"/>
  <c r="AY98" i="1"/>
  <c r="AU98" i="1"/>
  <c r="AT98" i="1"/>
  <c r="K98" i="1"/>
  <c r="BB97" i="1"/>
  <c r="AY97" i="1"/>
  <c r="AU97" i="1"/>
  <c r="AT97" i="1"/>
  <c r="K97" i="1"/>
  <c r="BB96" i="1"/>
  <c r="AY96" i="1"/>
  <c r="AU96" i="1"/>
  <c r="AT96" i="1"/>
  <c r="K96" i="1"/>
  <c r="BB95" i="1"/>
  <c r="AY95" i="1"/>
  <c r="AU95" i="1"/>
  <c r="AT95" i="1"/>
  <c r="K95" i="1"/>
  <c r="BB94" i="1"/>
  <c r="AY94" i="1"/>
  <c r="AU94" i="1"/>
  <c r="AT94" i="1"/>
  <c r="K94" i="1"/>
  <c r="BB93" i="1"/>
  <c r="AY93" i="1"/>
  <c r="AU93" i="1"/>
  <c r="AT93" i="1"/>
  <c r="K93" i="1"/>
  <c r="BB92" i="1"/>
  <c r="AY92" i="1"/>
  <c r="AU92" i="1"/>
  <c r="AT92" i="1"/>
  <c r="K92" i="1"/>
  <c r="BB91" i="1"/>
  <c r="AY91" i="1"/>
  <c r="AU91" i="1"/>
  <c r="AT91" i="1"/>
  <c r="K91" i="1"/>
  <c r="BB90" i="1"/>
  <c r="AY90" i="1"/>
  <c r="AU90" i="1"/>
  <c r="AT90" i="1"/>
  <c r="K90" i="1"/>
  <c r="BB89" i="1"/>
  <c r="AY89" i="1"/>
  <c r="AU89" i="1"/>
  <c r="AT89" i="1"/>
  <c r="K89" i="1"/>
  <c r="BB88" i="1"/>
  <c r="AY88" i="1"/>
  <c r="AU88" i="1"/>
  <c r="AT88" i="1"/>
  <c r="K88" i="1"/>
  <c r="BB87" i="1"/>
  <c r="AY87" i="1"/>
  <c r="AU87" i="1"/>
  <c r="AT87" i="1"/>
  <c r="K87" i="1"/>
  <c r="BB86" i="1"/>
  <c r="AY86" i="1"/>
  <c r="AU86" i="1"/>
  <c r="AT86" i="1"/>
  <c r="K86" i="1"/>
  <c r="BB85" i="1"/>
  <c r="AY85" i="1"/>
  <c r="AU85" i="1"/>
  <c r="AT85" i="1"/>
  <c r="K85" i="1"/>
  <c r="BB84" i="1"/>
  <c r="AY84" i="1"/>
  <c r="AU84" i="1"/>
  <c r="AT84" i="1"/>
  <c r="K84" i="1"/>
  <c r="BB83" i="1"/>
  <c r="AY83" i="1"/>
  <c r="AU83" i="1"/>
  <c r="AT83" i="1"/>
  <c r="K83" i="1"/>
  <c r="BB82" i="1"/>
  <c r="AY82" i="1"/>
  <c r="AU82" i="1"/>
  <c r="AT82" i="1"/>
  <c r="K82" i="1"/>
  <c r="BB81" i="1"/>
  <c r="AY81" i="1"/>
  <c r="AU81" i="1"/>
  <c r="AT81" i="1"/>
  <c r="K81" i="1"/>
  <c r="BB80" i="1"/>
  <c r="AY80" i="1"/>
  <c r="AU80" i="1"/>
  <c r="AT80" i="1"/>
  <c r="K80" i="1"/>
  <c r="BB79" i="1"/>
  <c r="AY79" i="1"/>
  <c r="AU79" i="1"/>
  <c r="AT79" i="1"/>
  <c r="K79" i="1"/>
  <c r="BB78" i="1"/>
  <c r="AY78" i="1"/>
  <c r="AU78" i="1"/>
  <c r="AT78" i="1"/>
  <c r="K78" i="1"/>
  <c r="BB77" i="1"/>
  <c r="AY77" i="1"/>
  <c r="AU77" i="1"/>
  <c r="AT77" i="1"/>
  <c r="K77" i="1"/>
  <c r="BB76" i="1"/>
  <c r="AY76" i="1"/>
  <c r="AU76" i="1"/>
  <c r="AT76" i="1"/>
  <c r="K76" i="1"/>
  <c r="BB75" i="1"/>
  <c r="AY75" i="1"/>
  <c r="AU75" i="1"/>
  <c r="AT75" i="1"/>
  <c r="K75" i="1"/>
  <c r="BB74" i="1"/>
  <c r="AY74" i="1"/>
  <c r="AU74" i="1"/>
  <c r="AT74" i="1"/>
  <c r="K74" i="1"/>
  <c r="BB73" i="1"/>
  <c r="AY73" i="1"/>
  <c r="AU73" i="1"/>
  <c r="AT73" i="1"/>
  <c r="K73" i="1"/>
  <c r="BB72" i="1"/>
  <c r="AY72" i="1"/>
  <c r="AU72" i="1"/>
  <c r="AT72" i="1"/>
  <c r="K72" i="1"/>
  <c r="BB71" i="1"/>
  <c r="AY71" i="1"/>
  <c r="AU71" i="1"/>
  <c r="AT71" i="1"/>
  <c r="K71" i="1"/>
  <c r="BB70" i="1"/>
  <c r="AY70" i="1"/>
  <c r="AU70" i="1"/>
  <c r="AT70" i="1"/>
  <c r="K70" i="1"/>
  <c r="BB69" i="1"/>
  <c r="AY69" i="1"/>
  <c r="AU69" i="1"/>
  <c r="AT69" i="1"/>
  <c r="K69" i="1"/>
  <c r="BB68" i="1"/>
  <c r="AY68" i="1"/>
  <c r="AU68" i="1"/>
  <c r="AT68" i="1"/>
  <c r="K68" i="1"/>
  <c r="BB67" i="1"/>
  <c r="AY67" i="1"/>
  <c r="AU67" i="1"/>
  <c r="AT67" i="1"/>
  <c r="K67" i="1"/>
  <c r="BB66" i="1"/>
  <c r="AY66" i="1"/>
  <c r="AU66" i="1"/>
  <c r="AT66" i="1"/>
  <c r="K66" i="1"/>
  <c r="BB65" i="1"/>
  <c r="AY65" i="1"/>
  <c r="AU65" i="1"/>
  <c r="AT65" i="1"/>
  <c r="K65" i="1"/>
  <c r="BB64" i="1"/>
  <c r="AY64" i="1"/>
  <c r="AU64" i="1"/>
  <c r="AT64" i="1"/>
  <c r="K64" i="1"/>
  <c r="BB63" i="1"/>
  <c r="AY63" i="1"/>
  <c r="AU63" i="1"/>
  <c r="AT63" i="1"/>
  <c r="K63" i="1"/>
  <c r="BB62" i="1"/>
  <c r="AY62" i="1"/>
  <c r="AU62" i="1"/>
  <c r="AT62" i="1"/>
  <c r="K62" i="1"/>
  <c r="BB61" i="1"/>
  <c r="AY61" i="1"/>
  <c r="AU61" i="1"/>
  <c r="AT61" i="1"/>
  <c r="K61" i="1"/>
  <c r="BB60" i="1"/>
  <c r="AY60" i="1"/>
  <c r="AU60" i="1"/>
  <c r="AT60" i="1"/>
  <c r="K60" i="1"/>
  <c r="BB59" i="1"/>
  <c r="AY59" i="1"/>
  <c r="AU59" i="1"/>
  <c r="AT59" i="1"/>
  <c r="K59" i="1"/>
  <c r="BB58" i="1"/>
  <c r="AY58" i="1"/>
  <c r="AU58" i="1"/>
  <c r="AT58" i="1"/>
  <c r="K58" i="1"/>
  <c r="BB57" i="1"/>
  <c r="AY57" i="1"/>
  <c r="AU57" i="1"/>
  <c r="AT57" i="1"/>
  <c r="K57" i="1"/>
  <c r="BB56" i="1"/>
  <c r="AY56" i="1"/>
  <c r="AU56" i="1"/>
  <c r="AT56" i="1"/>
  <c r="K56" i="1"/>
  <c r="BB55" i="1"/>
  <c r="AY55" i="1"/>
  <c r="AU55" i="1"/>
  <c r="AT55" i="1"/>
  <c r="K55" i="1"/>
  <c r="BB54" i="1"/>
  <c r="AY54" i="1"/>
  <c r="AU54" i="1"/>
  <c r="AT54" i="1"/>
  <c r="K54" i="1"/>
  <c r="BB53" i="1"/>
  <c r="AY53" i="1"/>
  <c r="AU53" i="1"/>
  <c r="AT53" i="1"/>
  <c r="K53" i="1"/>
  <c r="BB52" i="1"/>
  <c r="AY52" i="1"/>
  <c r="AU52" i="1"/>
  <c r="AT52" i="1"/>
  <c r="K52" i="1"/>
  <c r="BB51" i="1"/>
  <c r="AY51" i="1"/>
  <c r="AU51" i="1"/>
  <c r="AT51" i="1"/>
  <c r="K51" i="1"/>
  <c r="BB50" i="1"/>
  <c r="AY50" i="1"/>
  <c r="AU50" i="1"/>
  <c r="AT50" i="1"/>
  <c r="K50" i="1"/>
  <c r="BB49" i="1"/>
  <c r="AY49" i="1"/>
  <c r="AU49" i="1"/>
  <c r="AT49" i="1"/>
  <c r="K49" i="1"/>
  <c r="BB48" i="1"/>
  <c r="AY48" i="1"/>
  <c r="AU48" i="1"/>
  <c r="AT48" i="1"/>
  <c r="K48" i="1"/>
  <c r="BB47" i="1"/>
  <c r="AY47" i="1"/>
  <c r="AU47" i="1"/>
  <c r="AT47" i="1"/>
  <c r="K47" i="1"/>
  <c r="BB46" i="1"/>
  <c r="AY46" i="1"/>
  <c r="AU46" i="1"/>
  <c r="AT46" i="1"/>
  <c r="K46" i="1"/>
  <c r="BB45" i="1"/>
  <c r="AY45" i="1"/>
  <c r="AU45" i="1"/>
  <c r="AT45" i="1"/>
  <c r="K45" i="1"/>
  <c r="BB44" i="1"/>
  <c r="AY44" i="1"/>
  <c r="AU44" i="1"/>
  <c r="AT44" i="1"/>
  <c r="K44" i="1"/>
  <c r="BB43" i="1"/>
  <c r="AY43" i="1"/>
  <c r="AU43" i="1"/>
  <c r="AT43" i="1"/>
  <c r="K43" i="1"/>
  <c r="BB42" i="1"/>
  <c r="AY42" i="1"/>
  <c r="AU42" i="1"/>
  <c r="AT42" i="1"/>
  <c r="K42" i="1"/>
  <c r="BB41" i="1"/>
  <c r="AY41" i="1"/>
  <c r="AU41" i="1"/>
  <c r="AT41" i="1"/>
  <c r="K41" i="1"/>
  <c r="BB40" i="1"/>
  <c r="AY40" i="1"/>
  <c r="AU40" i="1"/>
  <c r="AT40" i="1"/>
  <c r="K40" i="1"/>
  <c r="BB39" i="1"/>
  <c r="AY39" i="1"/>
  <c r="AU39" i="1"/>
  <c r="AT39" i="1"/>
  <c r="K39" i="1"/>
  <c r="BB38" i="1"/>
  <c r="AY38" i="1"/>
  <c r="AU38" i="1"/>
  <c r="AT38" i="1"/>
  <c r="K38" i="1"/>
  <c r="BB37" i="1"/>
  <c r="AY37" i="1"/>
  <c r="AU37" i="1"/>
  <c r="AT37" i="1"/>
  <c r="K37" i="1"/>
  <c r="BB36" i="1"/>
  <c r="AY36" i="1"/>
  <c r="AU36" i="1"/>
  <c r="AT36" i="1"/>
  <c r="K36" i="1"/>
  <c r="BB35" i="1"/>
  <c r="AY35" i="1"/>
  <c r="AU35" i="1"/>
  <c r="AT35" i="1"/>
  <c r="K35" i="1"/>
  <c r="BB34" i="1"/>
  <c r="AY34" i="1"/>
  <c r="AU34" i="1"/>
  <c r="AT34" i="1"/>
  <c r="K34" i="1"/>
  <c r="BB33" i="1"/>
  <c r="AY33" i="1"/>
  <c r="AU33" i="1"/>
  <c r="AT33" i="1"/>
  <c r="K33" i="1"/>
  <c r="BB32" i="1"/>
  <c r="AY32" i="1"/>
  <c r="AU32" i="1"/>
  <c r="AT32" i="1"/>
  <c r="K32" i="1"/>
  <c r="BB31" i="1"/>
  <c r="AY31" i="1"/>
  <c r="AU31" i="1"/>
  <c r="AT31" i="1"/>
  <c r="K31" i="1"/>
  <c r="BB30" i="1"/>
  <c r="AY30" i="1"/>
  <c r="AU30" i="1"/>
  <c r="AT30" i="1"/>
  <c r="K30" i="1"/>
  <c r="BB29" i="1"/>
  <c r="AY29" i="1"/>
  <c r="AU29" i="1"/>
  <c r="AT29" i="1"/>
  <c r="K29" i="1"/>
  <c r="BB28" i="1"/>
  <c r="AY28" i="1"/>
  <c r="AU28" i="1"/>
  <c r="AT28" i="1"/>
  <c r="K28" i="1"/>
  <c r="BB27" i="1"/>
  <c r="AY27" i="1"/>
  <c r="AU27" i="1"/>
  <c r="AT27" i="1"/>
  <c r="K27" i="1"/>
  <c r="BB26" i="1"/>
  <c r="AY26" i="1"/>
  <c r="AU26" i="1"/>
  <c r="AT26" i="1"/>
  <c r="K26" i="1"/>
  <c r="BB25" i="1"/>
  <c r="AY25" i="1"/>
  <c r="AU25" i="1"/>
  <c r="AT25" i="1"/>
  <c r="K25" i="1"/>
  <c r="BB24" i="1"/>
  <c r="AY24" i="1"/>
  <c r="AU24" i="1"/>
  <c r="AT24" i="1"/>
  <c r="K24" i="1"/>
  <c r="BB23" i="1"/>
  <c r="AY23" i="1"/>
  <c r="AU23" i="1"/>
  <c r="AT23" i="1"/>
  <c r="K23" i="1"/>
  <c r="BB22" i="1"/>
  <c r="AY22" i="1"/>
  <c r="AU22" i="1"/>
  <c r="AT22" i="1"/>
  <c r="K22" i="1"/>
  <c r="BB21" i="1"/>
  <c r="AY21" i="1"/>
  <c r="AU21" i="1"/>
  <c r="AT21" i="1"/>
  <c r="K21" i="1"/>
  <c r="BB20" i="1"/>
  <c r="AY20" i="1"/>
  <c r="AU20" i="1"/>
  <c r="AT20" i="1"/>
  <c r="K20" i="1"/>
  <c r="BB19" i="1"/>
  <c r="AY19" i="1"/>
  <c r="AU19" i="1"/>
  <c r="AT19" i="1"/>
  <c r="K19" i="1"/>
  <c r="BB18" i="1"/>
  <c r="AY18" i="1"/>
  <c r="AU18" i="1"/>
  <c r="AT18" i="1"/>
  <c r="K18" i="1"/>
  <c r="BB17" i="1"/>
  <c r="AY17" i="1"/>
  <c r="AU17" i="1"/>
  <c r="AT17" i="1"/>
  <c r="K17" i="1"/>
  <c r="BB16" i="1"/>
  <c r="AY16" i="1"/>
  <c r="AU16" i="1"/>
  <c r="AT16" i="1"/>
  <c r="K16" i="1"/>
  <c r="BB15" i="1"/>
  <c r="AY15" i="1"/>
  <c r="AU15" i="1"/>
  <c r="AT15" i="1"/>
  <c r="K15" i="1"/>
  <c r="BB14" i="1"/>
  <c r="AY14" i="1"/>
  <c r="AU14" i="1"/>
  <c r="AT14" i="1"/>
  <c r="K14" i="1"/>
  <c r="BB13" i="1"/>
  <c r="AY13" i="1"/>
  <c r="AU13" i="1"/>
  <c r="AT13" i="1"/>
  <c r="K13" i="1"/>
  <c r="BB12" i="1"/>
  <c r="AY12" i="1"/>
  <c r="AU12" i="1"/>
  <c r="AT12" i="1"/>
  <c r="K12" i="1"/>
  <c r="BB11" i="1"/>
  <c r="AY11" i="1"/>
  <c r="AU11" i="1"/>
  <c r="AT11" i="1"/>
  <c r="K11" i="1"/>
  <c r="BB10" i="1"/>
  <c r="AY10" i="1"/>
  <c r="AU10" i="1"/>
  <c r="AT10" i="1"/>
  <c r="K10" i="1"/>
  <c r="BB9" i="1"/>
  <c r="AY9" i="1"/>
  <c r="AU9" i="1"/>
  <c r="AT9" i="1"/>
  <c r="K9" i="1"/>
  <c r="BB8" i="1"/>
  <c r="AY8" i="1"/>
  <c r="AU8" i="1"/>
  <c r="AT8" i="1"/>
  <c r="K8" i="1"/>
  <c r="BB7" i="1"/>
  <c r="AY7" i="1"/>
  <c r="AU7" i="1"/>
  <c r="K7" i="1"/>
  <c r="AY424" i="1" l="1"/>
  <c r="AU375" i="1"/>
  <c r="AU424" i="1" s="1"/>
  <c r="AY370" i="1"/>
  <c r="AT370" i="1"/>
  <c r="AT612" i="1" s="1"/>
  <c r="AU370" i="1"/>
  <c r="AZ125" i="1"/>
  <c r="AZ253" i="1"/>
  <c r="AZ317" i="1"/>
  <c r="AZ189" i="1"/>
  <c r="AZ221" i="1"/>
  <c r="AZ241" i="1"/>
  <c r="AZ273" i="1"/>
  <c r="AZ285" i="1"/>
  <c r="AZ305" i="1"/>
  <c r="AZ337" i="1"/>
  <c r="AZ267" i="1"/>
  <c r="AZ279" i="1"/>
  <c r="AZ299" i="1"/>
  <c r="AZ311" i="1"/>
  <c r="AZ331" i="1"/>
  <c r="AZ343" i="1"/>
  <c r="AZ9" i="1"/>
  <c r="AZ17" i="1"/>
  <c r="AZ29" i="1"/>
  <c r="AZ33" i="1"/>
  <c r="AZ45" i="1"/>
  <c r="AZ49" i="1"/>
  <c r="AZ61" i="1"/>
  <c r="AZ65" i="1"/>
  <c r="AZ77" i="1"/>
  <c r="AZ97" i="1"/>
  <c r="AZ109" i="1"/>
  <c r="AZ113" i="1"/>
  <c r="AZ129" i="1"/>
  <c r="AZ141" i="1"/>
  <c r="AZ145" i="1"/>
  <c r="AZ157" i="1"/>
  <c r="AZ173" i="1"/>
  <c r="AZ177" i="1"/>
  <c r="AZ193" i="1"/>
  <c r="AZ209" i="1"/>
  <c r="AZ225" i="1"/>
  <c r="AZ237" i="1"/>
  <c r="AZ257" i="1"/>
  <c r="AZ278" i="1"/>
  <c r="AZ289" i="1"/>
  <c r="AZ301" i="1"/>
  <c r="AZ310" i="1"/>
  <c r="AZ322" i="1"/>
  <c r="AZ342" i="1"/>
  <c r="AZ8" i="1"/>
  <c r="AZ12" i="1"/>
  <c r="AZ16" i="1"/>
  <c r="AZ24" i="1"/>
  <c r="AZ52" i="1"/>
  <c r="AZ56" i="1"/>
  <c r="AZ60" i="1"/>
  <c r="AZ64" i="1"/>
  <c r="AZ76" i="1"/>
  <c r="AZ82" i="1"/>
  <c r="AZ100" i="1"/>
  <c r="AZ103" i="1"/>
  <c r="AZ112" i="1"/>
  <c r="AZ116" i="1"/>
  <c r="AZ128" i="1"/>
  <c r="AZ136" i="1"/>
  <c r="AZ144" i="1"/>
  <c r="AZ148" i="1"/>
  <c r="AZ152" i="1"/>
  <c r="AZ156" i="1"/>
  <c r="AZ164" i="1"/>
  <c r="AZ168" i="1"/>
  <c r="AZ172" i="1"/>
  <c r="AZ184" i="1"/>
  <c r="AZ188" i="1"/>
  <c r="AZ200" i="1"/>
  <c r="AZ210" i="1"/>
  <c r="AZ216" i="1"/>
  <c r="AZ220" i="1"/>
  <c r="AZ228" i="1"/>
  <c r="AZ230" i="1"/>
  <c r="AZ232" i="1"/>
  <c r="AZ242" i="1"/>
  <c r="AZ248" i="1"/>
  <c r="AZ252" i="1"/>
  <c r="AZ256" i="1"/>
  <c r="AZ260" i="1"/>
  <c r="AZ262" i="1"/>
  <c r="AZ263" i="1"/>
  <c r="AZ264" i="1"/>
  <c r="AZ268" i="1"/>
  <c r="AZ272" i="1"/>
  <c r="AZ274" i="1"/>
  <c r="AZ276" i="1"/>
  <c r="AZ280" i="1"/>
  <c r="AZ283" i="1"/>
  <c r="AZ284" i="1"/>
  <c r="AZ288" i="1"/>
  <c r="AZ292" i="1"/>
  <c r="AZ294" i="1"/>
  <c r="AZ295" i="1"/>
  <c r="AZ296" i="1"/>
  <c r="AZ300" i="1"/>
  <c r="AZ304" i="1"/>
  <c r="AZ306" i="1"/>
  <c r="AZ308" i="1"/>
  <c r="AZ312" i="1"/>
  <c r="AZ315" i="1"/>
  <c r="AZ316" i="1"/>
  <c r="AZ320" i="1"/>
  <c r="AZ324" i="1"/>
  <c r="AZ326" i="1"/>
  <c r="AZ327" i="1"/>
  <c r="AZ328" i="1"/>
  <c r="AZ332" i="1"/>
  <c r="AZ336" i="1"/>
  <c r="AZ338" i="1"/>
  <c r="AZ340" i="1"/>
  <c r="AZ344" i="1"/>
  <c r="AZ347" i="1"/>
  <c r="AZ348" i="1"/>
  <c r="AZ81" i="1"/>
  <c r="AZ93" i="1"/>
  <c r="AZ161" i="1"/>
  <c r="AZ205" i="1"/>
  <c r="AZ269" i="1"/>
  <c r="AZ290" i="1"/>
  <c r="AZ321" i="1"/>
  <c r="AZ333" i="1"/>
  <c r="AZ20" i="1"/>
  <c r="AZ28" i="1"/>
  <c r="AZ32" i="1"/>
  <c r="AZ36" i="1"/>
  <c r="AZ40" i="1"/>
  <c r="AZ44" i="1"/>
  <c r="AZ48" i="1"/>
  <c r="AZ68" i="1"/>
  <c r="AZ72" i="1"/>
  <c r="AZ80" i="1"/>
  <c r="AZ84" i="1"/>
  <c r="AZ88" i="1"/>
  <c r="AZ92" i="1"/>
  <c r="AZ96" i="1"/>
  <c r="AZ104" i="1"/>
  <c r="AZ108" i="1"/>
  <c r="AZ120" i="1"/>
  <c r="AZ124" i="1"/>
  <c r="AZ132" i="1"/>
  <c r="AZ140" i="1"/>
  <c r="AZ146" i="1"/>
  <c r="AZ160" i="1"/>
  <c r="AZ167" i="1"/>
  <c r="AZ176" i="1"/>
  <c r="AZ178" i="1"/>
  <c r="AZ180" i="1"/>
  <c r="AZ192" i="1"/>
  <c r="AZ196" i="1"/>
  <c r="AZ199" i="1"/>
  <c r="AZ204" i="1"/>
  <c r="AZ208" i="1"/>
  <c r="AZ212" i="1"/>
  <c r="AZ219" i="1"/>
  <c r="AZ224" i="1"/>
  <c r="AZ231" i="1"/>
  <c r="AZ236" i="1"/>
  <c r="AZ240" i="1"/>
  <c r="AZ244" i="1"/>
  <c r="AZ251" i="1"/>
  <c r="AZ149" i="1"/>
  <c r="AZ153" i="1"/>
  <c r="AZ165" i="1"/>
  <c r="AZ169" i="1"/>
  <c r="AZ181" i="1"/>
  <c r="AZ185" i="1"/>
  <c r="AZ197" i="1"/>
  <c r="AZ201" i="1"/>
  <c r="AZ213" i="1"/>
  <c r="AZ217" i="1"/>
  <c r="AZ229" i="1"/>
  <c r="AZ233" i="1"/>
  <c r="AZ245" i="1"/>
  <c r="AZ249" i="1"/>
  <c r="AZ261" i="1"/>
  <c r="AZ265" i="1"/>
  <c r="AZ277" i="1"/>
  <c r="AZ281" i="1"/>
  <c r="AZ293" i="1"/>
  <c r="AZ297" i="1"/>
  <c r="AZ309" i="1"/>
  <c r="AZ313" i="1"/>
  <c r="AZ325" i="1"/>
  <c r="AZ329" i="1"/>
  <c r="AZ341" i="1"/>
  <c r="AZ345" i="1"/>
  <c r="AZ349" i="1"/>
  <c r="AZ7" i="1"/>
  <c r="AZ11" i="1"/>
  <c r="AZ18" i="1"/>
  <c r="AZ23" i="1"/>
  <c r="AZ34" i="1"/>
  <c r="AZ39" i="1"/>
  <c r="AZ50" i="1"/>
  <c r="AZ55" i="1"/>
  <c r="AZ66" i="1"/>
  <c r="AZ71" i="1"/>
  <c r="AZ87" i="1"/>
  <c r="AZ98" i="1"/>
  <c r="AZ114" i="1"/>
  <c r="AZ119" i="1"/>
  <c r="AZ130" i="1"/>
  <c r="AZ135" i="1"/>
  <c r="AZ151" i="1"/>
  <c r="AZ162" i="1"/>
  <c r="AZ171" i="1"/>
  <c r="AZ182" i="1"/>
  <c r="AZ183" i="1"/>
  <c r="AZ187" i="1"/>
  <c r="AZ194" i="1"/>
  <c r="AZ198" i="1"/>
  <c r="AZ203" i="1"/>
  <c r="AZ214" i="1"/>
  <c r="AZ215" i="1"/>
  <c r="AZ226" i="1"/>
  <c r="AZ235" i="1"/>
  <c r="AZ246" i="1"/>
  <c r="AZ247" i="1"/>
  <c r="AZ258" i="1"/>
  <c r="AZ13" i="1"/>
  <c r="AZ21" i="1"/>
  <c r="AZ25" i="1"/>
  <c r="AZ37" i="1"/>
  <c r="AZ41" i="1"/>
  <c r="AZ53" i="1"/>
  <c r="AZ57" i="1"/>
  <c r="AZ69" i="1"/>
  <c r="AZ73" i="1"/>
  <c r="AZ85" i="1"/>
  <c r="AZ89" i="1"/>
  <c r="AZ101" i="1"/>
  <c r="AZ105" i="1"/>
  <c r="AZ117" i="1"/>
  <c r="AZ121" i="1"/>
  <c r="AZ133" i="1"/>
  <c r="AZ137" i="1"/>
  <c r="AZ26" i="1"/>
  <c r="AZ30" i="1"/>
  <c r="AZ42" i="1"/>
  <c r="AZ46" i="1"/>
  <c r="AZ58" i="1"/>
  <c r="AZ62" i="1"/>
  <c r="AZ74" i="1"/>
  <c r="AZ78" i="1"/>
  <c r="AZ90" i="1"/>
  <c r="AZ94" i="1"/>
  <c r="AZ106" i="1"/>
  <c r="AZ110" i="1"/>
  <c r="AZ122" i="1"/>
  <c r="AZ126" i="1"/>
  <c r="AZ138" i="1"/>
  <c r="AZ142" i="1"/>
  <c r="AZ154" i="1"/>
  <c r="AZ158" i="1"/>
  <c r="AZ170" i="1"/>
  <c r="AZ174" i="1"/>
  <c r="AZ186" i="1"/>
  <c r="AZ190" i="1"/>
  <c r="AZ202" i="1"/>
  <c r="AZ206" i="1"/>
  <c r="AZ218" i="1"/>
  <c r="AZ222" i="1"/>
  <c r="AZ234" i="1"/>
  <c r="AZ238" i="1"/>
  <c r="AZ250" i="1"/>
  <c r="AZ254" i="1"/>
  <c r="AZ266" i="1"/>
  <c r="AZ270" i="1"/>
  <c r="AZ282" i="1"/>
  <c r="AZ286" i="1"/>
  <c r="AZ298" i="1"/>
  <c r="AZ302" i="1"/>
  <c r="AZ314" i="1"/>
  <c r="AZ318" i="1"/>
  <c r="AZ330" i="1"/>
  <c r="AZ334" i="1"/>
  <c r="AZ346" i="1"/>
  <c r="AZ350" i="1"/>
  <c r="AZ15" i="1"/>
  <c r="AZ19" i="1"/>
  <c r="AZ22" i="1"/>
  <c r="AZ27" i="1"/>
  <c r="AZ31" i="1"/>
  <c r="AZ35" i="1"/>
  <c r="AZ38" i="1"/>
  <c r="AZ43" i="1"/>
  <c r="AZ47" i="1"/>
  <c r="AZ51" i="1"/>
  <c r="AZ54" i="1"/>
  <c r="AZ59" i="1"/>
  <c r="AZ63" i="1"/>
  <c r="AZ67" i="1"/>
  <c r="AZ70" i="1"/>
  <c r="AZ75" i="1"/>
  <c r="AZ79" i="1"/>
  <c r="AZ83" i="1"/>
  <c r="AZ86" i="1"/>
  <c r="AZ91" i="1"/>
  <c r="AZ95" i="1"/>
  <c r="AZ99" i="1"/>
  <c r="AZ102" i="1"/>
  <c r="AZ107" i="1"/>
  <c r="AZ111" i="1"/>
  <c r="AZ115" i="1"/>
  <c r="AZ118" i="1"/>
  <c r="AZ123" i="1"/>
  <c r="AZ127" i="1"/>
  <c r="AZ131" i="1"/>
  <c r="AZ134" i="1"/>
  <c r="AZ139" i="1"/>
  <c r="AZ143" i="1"/>
  <c r="AZ147" i="1"/>
  <c r="AZ150" i="1"/>
  <c r="AZ155" i="1"/>
  <c r="AZ159" i="1"/>
  <c r="AZ163" i="1"/>
  <c r="AZ166" i="1"/>
  <c r="AZ175" i="1"/>
  <c r="AZ179" i="1"/>
  <c r="AZ191" i="1"/>
  <c r="AZ195" i="1"/>
  <c r="AZ207" i="1"/>
  <c r="AZ211" i="1"/>
  <c r="AZ223" i="1"/>
  <c r="AZ227" i="1"/>
  <c r="AZ239" i="1"/>
  <c r="AZ243" i="1"/>
  <c r="AZ255" i="1"/>
  <c r="AZ259" i="1"/>
  <c r="AZ271" i="1"/>
  <c r="AZ275" i="1"/>
  <c r="AZ287" i="1"/>
  <c r="AZ291" i="1"/>
  <c r="AZ303" i="1"/>
  <c r="AZ307" i="1"/>
  <c r="AZ319" i="1"/>
  <c r="AZ323" i="1"/>
  <c r="AZ335" i="1"/>
  <c r="AZ339" i="1"/>
  <c r="BB370" i="1"/>
  <c r="BB612" i="1" s="1"/>
  <c r="AZ10" i="1"/>
  <c r="AZ14" i="1"/>
  <c r="AU612" i="1" l="1"/>
  <c r="AY612" i="1"/>
  <c r="AZ370" i="1"/>
  <c r="AZ612" i="1" s="1"/>
</calcChain>
</file>

<file path=xl/sharedStrings.xml><?xml version="1.0" encoding="utf-8"?>
<sst xmlns="http://schemas.openxmlformats.org/spreadsheetml/2006/main" count="34474" uniqueCount="5820">
  <si>
    <t>XD</t>
  </si>
  <si>
    <t>პაციენტის საიდენტიფიკაციო მონაცემები</t>
  </si>
  <si>
    <t>ჯანმრთელობისა და ჰოსპიტალიზაციის სტატუსი</t>
  </si>
  <si>
    <t>კალკულაცია</t>
  </si>
  <si>
    <t>N</t>
  </si>
  <si>
    <t>შეტყობინების სისტემაში შემთხვევის რეგისტრაციის კოდი</t>
  </si>
  <si>
    <t>პაციენტის სახელი</t>
  </si>
  <si>
    <t>პაციენტის გვარი</t>
  </si>
  <si>
    <t>სხვა საიდენტიფიკაციო მონაცემები (მაგ., დაბადების მოწმობა)</t>
  </si>
  <si>
    <t>პაციენტის დაბადების თარიღი</t>
  </si>
  <si>
    <t>ასაკი</t>
  </si>
  <si>
    <t>სქესი</t>
  </si>
  <si>
    <t>მეურვე/მშობელი (1 -მეურვე, 2- მშობელი მამა (18 წლამდე ასაკის ბავშვების შემთხვევაში), 3-მშობელი დედა (18 წლამდე ასაკის ბავშვების შემთხვევაში))</t>
  </si>
  <si>
    <t>მეურვე/მშობლის მონაცემები</t>
  </si>
  <si>
    <t>ვაუჩერის/თანხმობის წერილის(არსებობის შემთხვევაში) N</t>
  </si>
  <si>
    <t>ძირითადი დიაგნოზი</t>
  </si>
  <si>
    <t>ძირითადი ჩარევა (NCSP)</t>
  </si>
  <si>
    <t>თანმხლები დაავადება 1</t>
  </si>
  <si>
    <t>თანმხლები დაავადება 2</t>
  </si>
  <si>
    <t>ჩარევა (NCSP)</t>
  </si>
  <si>
    <t>თანმხლები დაავადება 3 * (3-ზე მეტის არსებობის შემთხვევაში, უნდა მოხდეს წერილობითი შეტყობინება განმახორციელებელთან)</t>
  </si>
  <si>
    <t>გართულება (ICD 10)</t>
  </si>
  <si>
    <t>სახელმწიფო პროგრამაში ჩართვის თარიღი(ივსება იმ სემთხვევაში თუ გასხვავდება მკურნალობის დაწყებისთარიღისგან)</t>
  </si>
  <si>
    <t>მკურნალობის დამთავრების თარიღი</t>
  </si>
  <si>
    <t>სტაციონარში გატარებული დღეების რაოდენობა</t>
  </si>
  <si>
    <t>მედპერსონალის ხელფასი</t>
  </si>
  <si>
    <t>არაპირდაპირი ხარჯი</t>
  </si>
  <si>
    <t>მედიკამენტები (ჯამური თანხა)</t>
  </si>
  <si>
    <t>გამოკვლევები (ჯამური თანხა)</t>
  </si>
  <si>
    <t>მოსალოდნელი მოგება (სარგებელი), ან ზარალი</t>
  </si>
  <si>
    <t>პაციენტის მხრიდან თანაგადახდა (ოდენობა)</t>
  </si>
  <si>
    <t>სახელმწიფო პროგრამ ასანაზღაურებელი თანხა</t>
  </si>
  <si>
    <t>დაწესებულება</t>
  </si>
  <si>
    <t>დღე</t>
  </si>
  <si>
    <t>თვე</t>
  </si>
  <si>
    <t>წელი</t>
  </si>
  <si>
    <t>სახელი</t>
  </si>
  <si>
    <t>გვარი</t>
  </si>
  <si>
    <t>ნოზოლოგიის კოდი (ICD 10)</t>
  </si>
  <si>
    <t>ერთეულის პროგრამული კოდი</t>
  </si>
  <si>
    <t>საათი</t>
  </si>
  <si>
    <t>სულ</t>
  </si>
  <si>
    <r>
      <t xml:space="preserve">მკურნალობის 
დაწყების თარიღი 
</t>
    </r>
    <r>
      <rPr>
        <b/>
        <sz val="10"/>
        <rFont val="Sylfaen"/>
        <family val="1"/>
      </rPr>
      <t/>
    </r>
  </si>
  <si>
    <t>მკურნალობის გამოსავალი</t>
  </si>
  <si>
    <t>კვება</t>
  </si>
  <si>
    <t>წარმოდგენილი შემთხვევის ღირებულება (ფაქტიური ხარჯი =45+46+47+48+49+50)</t>
  </si>
  <si>
    <t>სს "ტუბერკულოზისა და ფილტვის დაავადებათა ეროვნული ცენტრი"</t>
  </si>
  <si>
    <t>2609530562</t>
  </si>
  <si>
    <t>ქენან</t>
  </si>
  <si>
    <t>მიქაილოვი</t>
  </si>
  <si>
    <t>10001065809</t>
  </si>
  <si>
    <t>A17.0</t>
  </si>
  <si>
    <t>ABXOOO, LQ.1, LQ.2</t>
  </si>
  <si>
    <t>მკ.გრძ</t>
  </si>
  <si>
    <t>4247884205</t>
  </si>
  <si>
    <t>გიორგი</t>
  </si>
  <si>
    <t>ლომიძე</t>
  </si>
  <si>
    <t>38001036462</t>
  </si>
  <si>
    <t>A15.0</t>
  </si>
  <si>
    <t>MB1.2.235, GDDAIP</t>
  </si>
  <si>
    <t>19107940</t>
  </si>
  <si>
    <t>ნუგზარ</t>
  </si>
  <si>
    <t>გურგენიძე</t>
  </si>
  <si>
    <t>01005022378</t>
  </si>
  <si>
    <t>MB1.2.235, MB2.1.235, BL.6, GDDAIP</t>
  </si>
  <si>
    <t>2372887681</t>
  </si>
  <si>
    <t>ვასილ</t>
  </si>
  <si>
    <t>ხარიბეგაშვილი</t>
  </si>
  <si>
    <t>59001023280</t>
  </si>
  <si>
    <t>A15</t>
  </si>
  <si>
    <t>BL.6, GDDAIP, UR,7</t>
  </si>
  <si>
    <t>მკ.დას</t>
  </si>
  <si>
    <t>878166779</t>
  </si>
  <si>
    <t>რომან</t>
  </si>
  <si>
    <t>როგავა</t>
  </si>
  <si>
    <t>33001053242</t>
  </si>
  <si>
    <t>BL.6, MB1.2.235, GDDAIP, BL12.1</t>
  </si>
  <si>
    <t>4082182826</t>
  </si>
  <si>
    <t>მერაბ</t>
  </si>
  <si>
    <t>ფირანიშვილი</t>
  </si>
  <si>
    <t>31001041028</t>
  </si>
  <si>
    <t>1556591380</t>
  </si>
  <si>
    <t>ბექა</t>
  </si>
  <si>
    <t>ქვრივიშვილი</t>
  </si>
  <si>
    <t>01001047131</t>
  </si>
  <si>
    <t>BL.6, MB1.2.235, GDDAIP</t>
  </si>
  <si>
    <t>409032290</t>
  </si>
  <si>
    <t>რაშელ</t>
  </si>
  <si>
    <t>რუსიძე</t>
  </si>
  <si>
    <t>46001022818</t>
  </si>
  <si>
    <t>E11</t>
  </si>
  <si>
    <t>1123061734</t>
  </si>
  <si>
    <t>დოლიაშვილი</t>
  </si>
  <si>
    <t>59001049313</t>
  </si>
  <si>
    <t>A16.0</t>
  </si>
  <si>
    <t>MB1.2.235, BL.6, GDDAIP</t>
  </si>
  <si>
    <t>475227595</t>
  </si>
  <si>
    <t>ქეთევან</t>
  </si>
  <si>
    <t>ნაცვლიშვილი</t>
  </si>
  <si>
    <t>16001011928</t>
  </si>
  <si>
    <t>მდ</t>
  </si>
  <si>
    <t>MB1.2.235, MB2.1.235, GDDAIP, FXFIII, ZYZX90</t>
  </si>
  <si>
    <t>795204521</t>
  </si>
  <si>
    <t>ბადრი</t>
  </si>
  <si>
    <t>ბალარჯიშვილი</t>
  </si>
  <si>
    <t>40601040929</t>
  </si>
  <si>
    <t>3640049699</t>
  </si>
  <si>
    <t>ლაშა</t>
  </si>
  <si>
    <t>ცაავა</t>
  </si>
  <si>
    <t>01019084193</t>
  </si>
  <si>
    <t>GDDAIP, BL.6, MB1.2.235</t>
  </si>
  <si>
    <t>3218618460</t>
  </si>
  <si>
    <t>საბა</t>
  </si>
  <si>
    <t>უჯმაჯურიძე</t>
  </si>
  <si>
    <t>33650000485</t>
  </si>
  <si>
    <t>A17</t>
  </si>
  <si>
    <t>BL.6, BL12.1, ABXOOO, LQ.1, LQ.2</t>
  </si>
  <si>
    <t>A16.3</t>
  </si>
  <si>
    <t>886653865</t>
  </si>
  <si>
    <t>მაკა</t>
  </si>
  <si>
    <t>გიორგაძე</t>
  </si>
  <si>
    <t>01011082940</t>
  </si>
  <si>
    <t>1583275044</t>
  </si>
  <si>
    <t>თეიმურაზ</t>
  </si>
  <si>
    <t>ამირიანი</t>
  </si>
  <si>
    <t>01027028859</t>
  </si>
  <si>
    <t>FXFOOO, MB1.2.235, BL.6, MB2.1.235</t>
  </si>
  <si>
    <t>2327779533</t>
  </si>
  <si>
    <t>ხითარიშვილი</t>
  </si>
  <si>
    <t>01015025742</t>
  </si>
  <si>
    <t>BL11.2.2, BL11.2.1, BL.6, MB1.2.235, GDDAIP</t>
  </si>
  <si>
    <t>4104819036</t>
  </si>
  <si>
    <t>ამირან</t>
  </si>
  <si>
    <t>ვაშაყმაძე</t>
  </si>
  <si>
    <t>03001021465</t>
  </si>
  <si>
    <t>BL.6, GDDAIP</t>
  </si>
  <si>
    <t>2893053391</t>
  </si>
  <si>
    <t>ლევან</t>
  </si>
  <si>
    <t>ხვიბლიანი</t>
  </si>
  <si>
    <t>62007009882</t>
  </si>
  <si>
    <t>BL.6, MB1.2.235, MB2.1.235, GDDAIP</t>
  </si>
  <si>
    <t>697725685</t>
  </si>
  <si>
    <t>ნათია</t>
  </si>
  <si>
    <t>გოგუა</t>
  </si>
  <si>
    <t>01001069310</t>
  </si>
  <si>
    <t>BL.6, MB1.2.235,  GDDAIP</t>
  </si>
  <si>
    <t>2260957705</t>
  </si>
  <si>
    <t>დემიკო</t>
  </si>
  <si>
    <t>მეტრეველი</t>
  </si>
  <si>
    <t>01027026362</t>
  </si>
  <si>
    <t>572099374</t>
  </si>
  <si>
    <t>მედეა</t>
  </si>
  <si>
    <t>პერტაია</t>
  </si>
  <si>
    <t>48001008675</t>
  </si>
  <si>
    <t>BL.6, BL10.1, BL11.2.1, BL11.2.2, ABXOOO, LQ.1, LQ.2, FXFOOO</t>
  </si>
  <si>
    <t>2740991621</t>
  </si>
  <si>
    <t>გაიოზ</t>
  </si>
  <si>
    <t>ბიჭიკაშვილი</t>
  </si>
  <si>
    <t>01016008793</t>
  </si>
  <si>
    <t>A18.0</t>
  </si>
  <si>
    <t>3609980269</t>
  </si>
  <si>
    <t>დავით</t>
  </si>
  <si>
    <t>ჯარიაშვილი</t>
  </si>
  <si>
    <t>16901033435</t>
  </si>
  <si>
    <t>BL.6, GDDAIP, GDDAIH</t>
  </si>
  <si>
    <t>2090448480</t>
  </si>
  <si>
    <t>ბიქტორი</t>
  </si>
  <si>
    <t>კვარაცხელია</t>
  </si>
  <si>
    <t>58001007655</t>
  </si>
  <si>
    <t>A16</t>
  </si>
  <si>
    <t>MB1.2.235, GDDAIP, GAFA00, FXFOOO</t>
  </si>
  <si>
    <t>3492422886</t>
  </si>
  <si>
    <t>ანა</t>
  </si>
  <si>
    <t>აფციაური</t>
  </si>
  <si>
    <t>01019080718</t>
  </si>
  <si>
    <t>2130247466</t>
  </si>
  <si>
    <t>ჩალაძე</t>
  </si>
  <si>
    <t>62011002685</t>
  </si>
  <si>
    <t>3842745821</t>
  </si>
  <si>
    <t>ვლადიმერ</t>
  </si>
  <si>
    <t>ახვერდაშვილი</t>
  </si>
  <si>
    <t>01012003406</t>
  </si>
  <si>
    <t>BL.6, BL12.1, CG.7, UR.7, MB1.2.235, GDDAIP, BL7.1, BL7.4</t>
  </si>
  <si>
    <t>R24</t>
  </si>
  <si>
    <t>3843291547</t>
  </si>
  <si>
    <t>ეკატერინე</t>
  </si>
  <si>
    <t>კვიციანი</t>
  </si>
  <si>
    <t>30001006423</t>
  </si>
  <si>
    <t>2278455105</t>
  </si>
  <si>
    <t>ვიდადი</t>
  </si>
  <si>
    <t xml:space="preserve">კოჯაევი </t>
  </si>
  <si>
    <t>36001052502</t>
  </si>
  <si>
    <t>2914049511</t>
  </si>
  <si>
    <t>შორენა</t>
  </si>
  <si>
    <t>ახალკაცი</t>
  </si>
  <si>
    <t>43001035568</t>
  </si>
  <si>
    <t>829275102</t>
  </si>
  <si>
    <t>გვილავა</t>
  </si>
  <si>
    <t>62005008681</t>
  </si>
  <si>
    <t>2883627492</t>
  </si>
  <si>
    <t>გივი</t>
  </si>
  <si>
    <t>ტუხაშვილი</t>
  </si>
  <si>
    <t>14001019764</t>
  </si>
  <si>
    <t>3941152668</t>
  </si>
  <si>
    <t>ჯემალ</t>
  </si>
  <si>
    <t>გოცირიძე</t>
  </si>
  <si>
    <t>62007008580</t>
  </si>
  <si>
    <t>BL.6</t>
  </si>
  <si>
    <t>2387974037</t>
  </si>
  <si>
    <t>მიქაშავიძე</t>
  </si>
  <si>
    <t>46001017013</t>
  </si>
  <si>
    <t>MB1.2.235</t>
  </si>
  <si>
    <t>2477522569</t>
  </si>
  <si>
    <t>ბესიკ</t>
  </si>
  <si>
    <t>ბეჟანიშვილი</t>
  </si>
  <si>
    <t>01024044269</t>
  </si>
  <si>
    <t>BL.6, UR.7, ABXOOO, LQ.1, LQ.2</t>
  </si>
  <si>
    <t>481097960</t>
  </si>
  <si>
    <t>ჰამზა</t>
  </si>
  <si>
    <t>ემინოვი</t>
  </si>
  <si>
    <t>36001036289</t>
  </si>
  <si>
    <t>3052736490</t>
  </si>
  <si>
    <t>ტატიანა</t>
  </si>
  <si>
    <t>კაჭარავა</t>
  </si>
  <si>
    <t>045308</t>
  </si>
  <si>
    <t>GDDAIP</t>
  </si>
  <si>
    <t>2401459202</t>
  </si>
  <si>
    <t>სალომე</t>
  </si>
  <si>
    <t>მუმლაძე</t>
  </si>
  <si>
    <t>01011092399</t>
  </si>
  <si>
    <t>BL.6, GDDAIP, BL12.1, MB1.2.235, EF.3, EF3.1, EF3.2, GADE1A</t>
  </si>
  <si>
    <t>712082262</t>
  </si>
  <si>
    <t>ვახტანგი</t>
  </si>
  <si>
    <t>წურწუმია</t>
  </si>
  <si>
    <t>39001007076</t>
  </si>
  <si>
    <t>BL.6, UR.7, GDDAIP</t>
  </si>
  <si>
    <t>3562978928</t>
  </si>
  <si>
    <t>კობა</t>
  </si>
  <si>
    <t>გორდელაძე</t>
  </si>
  <si>
    <t>33001011668</t>
  </si>
  <si>
    <t>BL.6, GDDAIP, MB1.2.235</t>
  </si>
  <si>
    <t>4270440973</t>
  </si>
  <si>
    <t>ვეშაგური</t>
  </si>
  <si>
    <t>16001021077</t>
  </si>
  <si>
    <t>279117908</t>
  </si>
  <si>
    <t>ახობაძე</t>
  </si>
  <si>
    <t>37001005433</t>
  </si>
  <si>
    <t>799647090</t>
  </si>
  <si>
    <t>თამაზ</t>
  </si>
  <si>
    <t>მოსულიშვილი</t>
  </si>
  <si>
    <t>40001009772</t>
  </si>
  <si>
    <t>MB1.2.235, MB2.1.235</t>
  </si>
  <si>
    <t>2453172665</t>
  </si>
  <si>
    <t>კელეევი</t>
  </si>
  <si>
    <t>01029005976</t>
  </si>
  <si>
    <t>GDDAIP, BL.6, FXFOOO</t>
  </si>
  <si>
    <t>382677610</t>
  </si>
  <si>
    <t>ქეთი</t>
  </si>
  <si>
    <t>ტალახაძე</t>
  </si>
  <si>
    <t>38001044509</t>
  </si>
  <si>
    <t>1164943583</t>
  </si>
  <si>
    <t>სოლმაზ</t>
  </si>
  <si>
    <t>გაჯიევა</t>
  </si>
  <si>
    <t>28001056544</t>
  </si>
  <si>
    <t>BL.6, UR.7, MB1.2.235, MB2.1.235, BL11.2.1, BL11.2.2, ZYZX90</t>
  </si>
  <si>
    <t>4259025689</t>
  </si>
  <si>
    <t>ამირანი</t>
  </si>
  <si>
    <t>თორიაშვილი</t>
  </si>
  <si>
    <t>01009005248</t>
  </si>
  <si>
    <t>GDDAIP, BL12.1, BL12.2</t>
  </si>
  <si>
    <t>2326233592</t>
  </si>
  <si>
    <t>ბერიძე</t>
  </si>
  <si>
    <t>01624098205</t>
  </si>
  <si>
    <t>3913561895</t>
  </si>
  <si>
    <t>ია</t>
  </si>
  <si>
    <t>ზაქაიძე</t>
  </si>
  <si>
    <t>01017047487</t>
  </si>
  <si>
    <t>BL.6, ABXOOO, LQ.1, LQ.2, UR.7</t>
  </si>
  <si>
    <t>3465552502</t>
  </si>
  <si>
    <t>მანანა</t>
  </si>
  <si>
    <t>მინდიაშვილი</t>
  </si>
  <si>
    <t>01957002942</t>
  </si>
  <si>
    <t>2587665454</t>
  </si>
  <si>
    <t>61001024234</t>
  </si>
  <si>
    <t>GDDAIP, BL.6, BL11.2.1, BL11.2.2</t>
  </si>
  <si>
    <t>4051174911</t>
  </si>
  <si>
    <t>ვალერიან</t>
  </si>
  <si>
    <t>კალანდია</t>
  </si>
  <si>
    <t>01015010755</t>
  </si>
  <si>
    <t>QXXB10</t>
  </si>
  <si>
    <t>1604688054</t>
  </si>
  <si>
    <t>ალექსანდრე</t>
  </si>
  <si>
    <t>ხიდეშელი</t>
  </si>
  <si>
    <t>01005041655</t>
  </si>
  <si>
    <t>1191758568</t>
  </si>
  <si>
    <t>მიხეილ</t>
  </si>
  <si>
    <t>შაყულაშვილი</t>
  </si>
  <si>
    <t>01019039378</t>
  </si>
  <si>
    <t>MB1.2.235, GAFA000, BL.6</t>
  </si>
  <si>
    <t>1509535248</t>
  </si>
  <si>
    <t>ქართლოსი</t>
  </si>
  <si>
    <t>ჩილინდრიშვილი</t>
  </si>
  <si>
    <t>31001044311</t>
  </si>
  <si>
    <t>651159179</t>
  </si>
  <si>
    <t>ნიკოლოზ</t>
  </si>
  <si>
    <t>01617060481</t>
  </si>
  <si>
    <t>1545057097</t>
  </si>
  <si>
    <t>ზურაბ</t>
  </si>
  <si>
    <t>ბიბილაშვილი</t>
  </si>
  <si>
    <t>59001022526</t>
  </si>
  <si>
    <t>CG.7, BL.6, BL11.2.2, BL11.2.1, UR.7, FXFOOO</t>
  </si>
  <si>
    <t>4202303402</t>
  </si>
  <si>
    <t>ბესიკი</t>
  </si>
  <si>
    <t>გიორგობიანი</t>
  </si>
  <si>
    <t>01030039463</t>
  </si>
  <si>
    <t>ZZZA30, GAFAOO</t>
  </si>
  <si>
    <t>E.28</t>
  </si>
  <si>
    <t>929718253</t>
  </si>
  <si>
    <t>ბუხრაშვილი</t>
  </si>
  <si>
    <t>01026013441</t>
  </si>
  <si>
    <t>GAFA00</t>
  </si>
  <si>
    <t>1832195165</t>
  </si>
  <si>
    <t>მინდია</t>
  </si>
  <si>
    <t>01753007791</t>
  </si>
  <si>
    <t>BL.6, BL12.1, GDDAIH</t>
  </si>
  <si>
    <t>171820525</t>
  </si>
  <si>
    <t>თათია</t>
  </si>
  <si>
    <t>ჯიშკარიანი</t>
  </si>
  <si>
    <t>55001023211</t>
  </si>
  <si>
    <t>GDDAIP, FXFOOO, BL.6</t>
  </si>
  <si>
    <t>806470205</t>
  </si>
  <si>
    <t>მანგოშვილი</t>
  </si>
  <si>
    <t>16001019847</t>
  </si>
  <si>
    <t>GAFAOO</t>
  </si>
  <si>
    <t>1079590809</t>
  </si>
  <si>
    <t>სესილი</t>
  </si>
  <si>
    <t>თოდუა</t>
  </si>
  <si>
    <t>01027081247</t>
  </si>
  <si>
    <t>BL.6, BL12.1, GDDAIP</t>
  </si>
  <si>
    <t>2310471372</t>
  </si>
  <si>
    <t>შარო</t>
  </si>
  <si>
    <t>ხუდოიანი</t>
  </si>
  <si>
    <t>01027032874</t>
  </si>
  <si>
    <t>4133640234</t>
  </si>
  <si>
    <t>მულაძე</t>
  </si>
  <si>
    <t>10601073946</t>
  </si>
  <si>
    <t>B18.2</t>
  </si>
  <si>
    <t>3725222914</t>
  </si>
  <si>
    <t>მაია</t>
  </si>
  <si>
    <t>ჭიკაძე</t>
  </si>
  <si>
    <t>01022003664</t>
  </si>
  <si>
    <t>BL.12.1</t>
  </si>
  <si>
    <t>538310452</t>
  </si>
  <si>
    <t>როსტიაშვილი</t>
  </si>
  <si>
    <t>01011091530</t>
  </si>
  <si>
    <t>995676678</t>
  </si>
  <si>
    <t>ზაზა</t>
  </si>
  <si>
    <t>მეკოკიშვილი</t>
  </si>
  <si>
    <t>36001009745</t>
  </si>
  <si>
    <t>BL.6, ABXOOO, LQ.1, LQ.2</t>
  </si>
  <si>
    <t>4286319910</t>
  </si>
  <si>
    <t>გევორქ</t>
  </si>
  <si>
    <t>გევორქიანი</t>
  </si>
  <si>
    <t>01011051319</t>
  </si>
  <si>
    <t>MB1.2.235, MB18.1, CG.7, BL.6</t>
  </si>
  <si>
    <t>703402688</t>
  </si>
  <si>
    <t>დოდო</t>
  </si>
  <si>
    <t>01027055067</t>
  </si>
  <si>
    <t>A17.8</t>
  </si>
  <si>
    <t>BL.6, ABXOOO, LQ.1, LQ.2, BL12.1, BL14.2, BL14.1, MB1.2.235, MB2.1.235, BL11.2.2, BL11.2.1, BL10.1, CG.7, UR.7, FXFOOO</t>
  </si>
  <si>
    <t>3484050922</t>
  </si>
  <si>
    <t>დიასამიძე</t>
  </si>
  <si>
    <t>61008004163</t>
  </si>
  <si>
    <t>J18</t>
  </si>
  <si>
    <t>2453738148</t>
  </si>
  <si>
    <t>თამარი</t>
  </si>
  <si>
    <t>მჭედლიშვილი</t>
  </si>
  <si>
    <t>01001065084</t>
  </si>
  <si>
    <t>GDDAIH</t>
  </si>
  <si>
    <t>R04</t>
  </si>
  <si>
    <t>2123039125</t>
  </si>
  <si>
    <t>მურადი</t>
  </si>
  <si>
    <t>თანდილაშვილი</t>
  </si>
  <si>
    <t>20001012168</t>
  </si>
  <si>
    <t>1890094615</t>
  </si>
  <si>
    <t>ფრიდონი</t>
  </si>
  <si>
    <t>თორია</t>
  </si>
  <si>
    <t>19001036427</t>
  </si>
  <si>
    <t>A16.5</t>
  </si>
  <si>
    <t>BL.6, GDDAIP, MB1.2.235, MB2.1.235</t>
  </si>
  <si>
    <t>I86.9</t>
  </si>
  <si>
    <t>3627671818</t>
  </si>
  <si>
    <t>ვახტანგ</t>
  </si>
  <si>
    <t>ემუხვარი</t>
  </si>
  <si>
    <t>62003004310</t>
  </si>
  <si>
    <t>BL.6, MB1.2.235, MB2.1.235, GDDAIP, FXFOOO, GCE012, MB1.2.235, MB.2</t>
  </si>
  <si>
    <t>1543517589</t>
  </si>
  <si>
    <t>რომანი</t>
  </si>
  <si>
    <t>19250005374</t>
  </si>
  <si>
    <t>JXDE3A, BL.6, BL12.1, GDDAIH, WNSBOO</t>
  </si>
  <si>
    <t>1215102462</t>
  </si>
  <si>
    <t>რევაზი</t>
  </si>
  <si>
    <t>ვართაგავა</t>
  </si>
  <si>
    <t>19001028739</t>
  </si>
  <si>
    <t>A18.1</t>
  </si>
  <si>
    <t>CG.7, BL.6, BL9.1, UR.7, FXFOOO, ZYZX90</t>
  </si>
  <si>
    <t>823467609</t>
  </si>
  <si>
    <t>გოჩა</t>
  </si>
  <si>
    <t>მამეიშვილი</t>
  </si>
  <si>
    <t>61001038719</t>
  </si>
  <si>
    <t>BL.6, CG.7, IM10.1.1, IM10.1.2, MB1.2.235, MB2.1.235, MB18.1, GDDAIH</t>
  </si>
  <si>
    <t>2824565369</t>
  </si>
  <si>
    <t>მამუკა</t>
  </si>
  <si>
    <t>რჩეულიშვილი</t>
  </si>
  <si>
    <t>01020008470</t>
  </si>
  <si>
    <t>BL.6, MB1.2.235, MB2.1.235, GDDAIH, MB1.2, MB2, CT1.2, FXFO, GCE012</t>
  </si>
  <si>
    <t>2959287117</t>
  </si>
  <si>
    <t>ვერონიკა</t>
  </si>
  <si>
    <t>საპონჯიან</t>
  </si>
  <si>
    <t>47001043169</t>
  </si>
  <si>
    <t>GDDAIH, BL.6, BL12.1, WNSBOO</t>
  </si>
  <si>
    <t>3381889209</t>
  </si>
  <si>
    <t>ნინო</t>
  </si>
  <si>
    <t>ბენდიაშვილი</t>
  </si>
  <si>
    <t>01012028533</t>
  </si>
  <si>
    <t>UR.7, BL.6, GDDAIP</t>
  </si>
  <si>
    <t>M43.1</t>
  </si>
  <si>
    <t>3905049457</t>
  </si>
  <si>
    <t>თამარ</t>
  </si>
  <si>
    <t>ბაინდურაშვილი</t>
  </si>
  <si>
    <t>01002017060</t>
  </si>
  <si>
    <t>1084192996</t>
  </si>
  <si>
    <t>კულიგიანი</t>
  </si>
  <si>
    <t>01027088414</t>
  </si>
  <si>
    <t>BL.6, BL12.1, MB1.2.235, WNSBOO, GDDAIH</t>
  </si>
  <si>
    <t>493982219</t>
  </si>
  <si>
    <t>პაატა</t>
  </si>
  <si>
    <t>კაიდარაშვილი</t>
  </si>
  <si>
    <t>59001104372</t>
  </si>
  <si>
    <t>BL.6, UR.7, BL.5, BL.7.1, BL7.2, GDDAIP, GDDAIA, FXFOOO, CG.7</t>
  </si>
  <si>
    <t>281804161</t>
  </si>
  <si>
    <t>ბეგლარიშვილი</t>
  </si>
  <si>
    <t>59001032453</t>
  </si>
  <si>
    <t>BL.6, GCE012, MB1.2.235, MB2, CT1.2, GDDAIP, GDDAIH, FXFOOO, MB1.2.235, MB2.1.235</t>
  </si>
  <si>
    <t>3741303186</t>
  </si>
  <si>
    <t>60002015447</t>
  </si>
  <si>
    <t>BL.6, ABXOOO, LQ.1, LQ.2, UR.7, BL11.2.1, BL11.2.2</t>
  </si>
  <si>
    <t>2558937696</t>
  </si>
  <si>
    <t>ნოდარ</t>
  </si>
  <si>
    <t>გრიგალაშვილი</t>
  </si>
  <si>
    <t>62001021576</t>
  </si>
  <si>
    <t>J93.0</t>
  </si>
  <si>
    <t>848502047</t>
  </si>
  <si>
    <t>ლევანი</t>
  </si>
  <si>
    <t>პაქსაშვილი</t>
  </si>
  <si>
    <t>25001041173</t>
  </si>
  <si>
    <t>BL11.2.2, BL11.2.1</t>
  </si>
  <si>
    <t>B20.0</t>
  </si>
  <si>
    <t>2254997411</t>
  </si>
  <si>
    <t>სარქის</t>
  </si>
  <si>
    <t>ხაჩატურიანი</t>
  </si>
  <si>
    <t>01027008418</t>
  </si>
  <si>
    <t>GXDE00, BL11.2.2, BL11.2.1, XXXT10, EF.3, CT1.2, MB1.2.235, MB2.1.235, UR.7, FXFOOO, MB.2, BL.6, GAFACC</t>
  </si>
  <si>
    <t>2979116586</t>
  </si>
  <si>
    <t>ZYX90, ZZZA30</t>
  </si>
  <si>
    <t>564240072</t>
  </si>
  <si>
    <t>ალაქპარ</t>
  </si>
  <si>
    <t>რუსტამოვი</t>
  </si>
  <si>
    <t>25001006506</t>
  </si>
  <si>
    <t>BL.6, MB1.2.235, MB2.1.235, GDDAIP, GDDAIH, FXFOOO, CXDEOO, XXXT10, MB1.2, CT1,2, MB.2</t>
  </si>
  <si>
    <t>C34.9</t>
  </si>
  <si>
    <t>I44.8</t>
  </si>
  <si>
    <t>3547456522</t>
  </si>
  <si>
    <t>ყალიჩავა</t>
  </si>
  <si>
    <t>33001022359</t>
  </si>
  <si>
    <t>BL.6, GDDAIP, GDDAIH, MB1.2.235, FXFOOO, GCE012, MB1.2, CT1.2, MB2.1.235</t>
  </si>
  <si>
    <t>3186862102</t>
  </si>
  <si>
    <t>ქერდიკაშვილი</t>
  </si>
  <si>
    <t>01022002031</t>
  </si>
  <si>
    <t>BL11.2.2, BL11.2.1, UR.7, FXFOOO, ZYZX90, CG.7</t>
  </si>
  <si>
    <t>2084188039</t>
  </si>
  <si>
    <t>მღებრიშვილი</t>
  </si>
  <si>
    <t>43001008550</t>
  </si>
  <si>
    <t>MB1.2.235, MB2.1.235, BL.6, GCE012, CT1.2, FXFOOO, ZYZX90, GDDAIP, GDDAIH</t>
  </si>
  <si>
    <t>3303395819</t>
  </si>
  <si>
    <t>ავთანდილ</t>
  </si>
  <si>
    <t>ივანიძე</t>
  </si>
  <si>
    <t>43001009007</t>
  </si>
  <si>
    <t>BL.6, IM10.1.1, MB1.2.235, MB2.1.235, MB18.1, GDDAIP, FXFOOO, UR.7, MB11.2.2, BL11.2.1, IM1.2</t>
  </si>
  <si>
    <t>977583628</t>
  </si>
  <si>
    <t>რაზმაძე</t>
  </si>
  <si>
    <t>08001008585</t>
  </si>
  <si>
    <t>BL.6, MB1.2.235, GDDAIP, GDDAIH, FXFOOO, GXDE00, XXXT10, MB1.2.235, CT1.2, EF.3, MB2, GAFACC</t>
  </si>
  <si>
    <t>E10</t>
  </si>
  <si>
    <t>1725318338</t>
  </si>
  <si>
    <t>კანდელაკი</t>
  </si>
  <si>
    <t>01021017531</t>
  </si>
  <si>
    <t>BL.6, MB1.2.235, CT.1.2, MB.2, GCE012, GDDAIP, GDDAIH, MB18.1. MB2.1.235</t>
  </si>
  <si>
    <t>835987705</t>
  </si>
  <si>
    <t>ჩაჩუა</t>
  </si>
  <si>
    <t>01005022603</t>
  </si>
  <si>
    <t>UR.7, BL11.2.2, BL11.2.1, FXFOOO</t>
  </si>
  <si>
    <t>538112060</t>
  </si>
  <si>
    <t>დევდარიანი</t>
  </si>
  <si>
    <t>33001074331</t>
  </si>
  <si>
    <t>CG.7, BL.6, UR.7, GDDAIP</t>
  </si>
  <si>
    <t>R59.1</t>
  </si>
  <si>
    <t>1580519305</t>
  </si>
  <si>
    <t>ბაჩუკი</t>
  </si>
  <si>
    <t>უშხვანი</t>
  </si>
  <si>
    <t>62004022906</t>
  </si>
  <si>
    <t>UR.7, BL11.2.235, BL11.2.1, GDAEAOO</t>
  </si>
  <si>
    <t>2444617774</t>
  </si>
  <si>
    <t>თემრაზი</t>
  </si>
  <si>
    <t>პაჭკორია</t>
  </si>
  <si>
    <t>19701116817</t>
  </si>
  <si>
    <t>BL.6, BL11.2.2, BL11.2.1, UR.7, FXFOOO, MB2.1.235, MB1.2.235, FXFOOO, GDDAIP,GDDAIH, MB18.1</t>
  </si>
  <si>
    <t>3387098612</t>
  </si>
  <si>
    <t>57001014007</t>
  </si>
  <si>
    <t>BL11.2.2, BL11.2.1, BL.6, UR.7, CG.7, IM10.1.1, IM10.1.2</t>
  </si>
  <si>
    <t>229552298</t>
  </si>
  <si>
    <t>ლეილა</t>
  </si>
  <si>
    <t>ჯიოშვილი</t>
  </si>
  <si>
    <t>01013010067</t>
  </si>
  <si>
    <t>BL.6, BL11.2.2, BL11.2.1</t>
  </si>
  <si>
    <t>721917760</t>
  </si>
  <si>
    <t>ციკალანოვი</t>
  </si>
  <si>
    <t>33001080479</t>
  </si>
  <si>
    <t>A18.2</t>
  </si>
  <si>
    <t>BL.6, UR.7, CG.7, QXXB10</t>
  </si>
  <si>
    <t>1056921889</t>
  </si>
  <si>
    <t>დარეჯან</t>
  </si>
  <si>
    <t>ჯღამაძე</t>
  </si>
  <si>
    <t>62006030048</t>
  </si>
  <si>
    <t>UR.7, BL.6, BL5.1, CG.7, BL.7.1, BL11.2.1, BL11.2.2, BL12.1, BL5.6, BL9.1, FXFOOO, ZYZX90</t>
  </si>
  <si>
    <t>1245971863</t>
  </si>
  <si>
    <t>უზარაშვილი</t>
  </si>
  <si>
    <t>62909008915</t>
  </si>
  <si>
    <t>GDDAIP, GDDAIH, BL.6, BL12.1, GXDEOO, EF.3, EF3.1, EF3.2, WNSBOO</t>
  </si>
  <si>
    <t>1124742241</t>
  </si>
  <si>
    <t>თინა</t>
  </si>
  <si>
    <t>წიქარიშვილი</t>
  </si>
  <si>
    <t>56001019517</t>
  </si>
  <si>
    <t>BL.6, UR.7, BL9.1, CG.7, ZYZX90</t>
  </si>
  <si>
    <t>1075809156</t>
  </si>
  <si>
    <t>მარგალიტა</t>
  </si>
  <si>
    <t>წიკლაური</t>
  </si>
  <si>
    <t>01001069306</t>
  </si>
  <si>
    <t>BL.5, BL.6, BL11.2.1, BL11.2.2, BL7.1, BL12.1, BL5.6, BL9.1, CG.7, UR.7, GDDAIP, FXFOOO, ZYZX90, B9.25, B9.26</t>
  </si>
  <si>
    <t>3135069958</t>
  </si>
  <si>
    <t>შავლაყაძე</t>
  </si>
  <si>
    <t>01030034476</t>
  </si>
  <si>
    <t>BL11.2.2, BL11.2.1, BL12.1, FXFOOO, ZYZX90, MB1.2.235</t>
  </si>
  <si>
    <t>3344432770</t>
  </si>
  <si>
    <t>ანანო</t>
  </si>
  <si>
    <t>19801116900</t>
  </si>
  <si>
    <t>BL.6, BL12.1, WNSBOO, JXDE3A, GDDAIH</t>
  </si>
  <si>
    <t>1739365233</t>
  </si>
  <si>
    <t>სულიკო</t>
  </si>
  <si>
    <t>ხოზრევანიძე</t>
  </si>
  <si>
    <t>61009018335</t>
  </si>
  <si>
    <t>MB1.2.235, MB2.1.235, UR.7, BL.6, BL12.1, BL11.2.2, BL11.2.1, FXFOOO, ZYZX90, ZZZA30</t>
  </si>
  <si>
    <t>42691849</t>
  </si>
  <si>
    <t>ლეილან</t>
  </si>
  <si>
    <t>იმანოვა</t>
  </si>
  <si>
    <t>28001035698</t>
  </si>
  <si>
    <t>BL.6, UR.7, MB.1, MB.2, BL14.2, BL9.3</t>
  </si>
  <si>
    <t>315837203</t>
  </si>
  <si>
    <t>მეხმან</t>
  </si>
  <si>
    <t>კაზიმოვი</t>
  </si>
  <si>
    <t>28001090117</t>
  </si>
  <si>
    <t>265989545</t>
  </si>
  <si>
    <t>ალიხან</t>
  </si>
  <si>
    <t>იუსიფოვი</t>
  </si>
  <si>
    <t>15001010227</t>
  </si>
  <si>
    <t>BL.6, MB1.2.235, MB2.1.235, GDDAIP, MB1.2, MB.2, CT.1.2, FXFO, GCE012, GAFAOO</t>
  </si>
  <si>
    <t>1948255992</t>
  </si>
  <si>
    <t>სულხანიშვილი</t>
  </si>
  <si>
    <t>01101115039</t>
  </si>
  <si>
    <t>BL11.2.2, BL11.2.1, BL12.1, ZYZX90, FXFOOO</t>
  </si>
  <si>
    <t>1493845079</t>
  </si>
  <si>
    <t>ჩარბორდაშვილი</t>
  </si>
  <si>
    <t>01027035895</t>
  </si>
  <si>
    <t>UR.7, BL11.2.2, BL11.2.1</t>
  </si>
  <si>
    <t>3917000131</t>
  </si>
  <si>
    <t>01611102868</t>
  </si>
  <si>
    <t>J20.9</t>
  </si>
  <si>
    <t>4139743596</t>
  </si>
  <si>
    <t>გელა</t>
  </si>
  <si>
    <t>შუბითიძე</t>
  </si>
  <si>
    <t>25001028834</t>
  </si>
  <si>
    <t>BL.6, MB1.2.235, GDDAIP, GDDAIH, GCE012, MB2.1.235</t>
  </si>
  <si>
    <t>B90.9</t>
  </si>
  <si>
    <t>1827716881</t>
  </si>
  <si>
    <t>დიმიტრი</t>
  </si>
  <si>
    <t>ყაჩლავაშვილი</t>
  </si>
  <si>
    <t>13001001463</t>
  </si>
  <si>
    <t>FXFOOO, ZYZX90, MB1.2.235, MB2.1.235, GDDAIP, GDDAIH, BL.6, MB1.2.235, MB2.1.235, GCE012</t>
  </si>
  <si>
    <t>4233506401</t>
  </si>
  <si>
    <t>მიხეილი</t>
  </si>
  <si>
    <t>ხაჭაპურიძე</t>
  </si>
  <si>
    <t>54001033022</t>
  </si>
  <si>
    <t>BL.6, UR.7, BL11.2.2, BL11.2.1, CG.7, GCE012, MB1.2, MB.2, CT.1.2, FXFOOO, GDDAIP, GDDAIH</t>
  </si>
  <si>
    <t>I27</t>
  </si>
  <si>
    <t>1747419216</t>
  </si>
  <si>
    <t>სერგეი</t>
  </si>
  <si>
    <t>აბრამიან</t>
  </si>
  <si>
    <t>01013004617</t>
  </si>
  <si>
    <t>FXFOOO, ZYZX90, BL11.2.2, BL11.2.1, BL1.2.1</t>
  </si>
  <si>
    <t>3443817213</t>
  </si>
  <si>
    <t>ირაკლი</t>
  </si>
  <si>
    <t>ქავთარაძე</t>
  </si>
  <si>
    <t>19950003044</t>
  </si>
  <si>
    <t>J18.9</t>
  </si>
  <si>
    <t>2311592</t>
  </si>
  <si>
    <t>ქომეთიანი</t>
  </si>
  <si>
    <t>48001020307</t>
  </si>
  <si>
    <t>BL.6, IM10.1.1, IM1.2, MB1.2.235, MB2.1.235, MB18.1, GDDAIP, GC.7, BL11.2.2, BL11.2.1</t>
  </si>
  <si>
    <t>2679156357</t>
  </si>
  <si>
    <t>იამზე</t>
  </si>
  <si>
    <t>ზედანია</t>
  </si>
  <si>
    <t>01005001435</t>
  </si>
  <si>
    <t>GDDAIP, GCE012, MB1.2.235, CT1.2, MB2.1.235, BL.6, CG.7, IM1.2, MB2.1.235</t>
  </si>
  <si>
    <t>2377517223</t>
  </si>
  <si>
    <t>ნუგზარი</t>
  </si>
  <si>
    <t>მაღრაძე</t>
  </si>
  <si>
    <t>15001018152</t>
  </si>
  <si>
    <t>BL.6, MB1.2.235, MB2.1.235, GDDAIP, GDDAIH</t>
  </si>
  <si>
    <t>1310561746</t>
  </si>
  <si>
    <t>ილგარ</t>
  </si>
  <si>
    <t>მამედოვი</t>
  </si>
  <si>
    <t>12001043092</t>
  </si>
  <si>
    <t>QXXQB10</t>
  </si>
  <si>
    <t>2136002538</t>
  </si>
  <si>
    <t>ხათუნა</t>
  </si>
  <si>
    <t>ჯავახიშვილი</t>
  </si>
  <si>
    <t>25001005596</t>
  </si>
  <si>
    <t>BL.6, UR.7, XG.7, QXXB10</t>
  </si>
  <si>
    <t>274067137</t>
  </si>
  <si>
    <t>43001026428</t>
  </si>
  <si>
    <t>JXDE3A, BL.6, BL11.2.1, BL11.2.2, BL10.1, ABXOOO, LQ.1, LQ.2, MB1.2.235, MB2.1.235, UR.7, BL14.2, BL14.1, FXFOOO</t>
  </si>
  <si>
    <t>3651460000</t>
  </si>
  <si>
    <t>მოციქულაშვილი</t>
  </si>
  <si>
    <t>59001120404</t>
  </si>
  <si>
    <t>MB1.2.235, MB2.1.235, CT.3, EF.1, BL.6, BL12.1, SXDE3A, WNSBOO, GDDAIP, GDDAIH</t>
  </si>
  <si>
    <t>A18.3</t>
  </si>
  <si>
    <t>3248147765</t>
  </si>
  <si>
    <t>გუნდუზ</t>
  </si>
  <si>
    <t>ოჯახვერდიევი</t>
  </si>
  <si>
    <t>36001022576</t>
  </si>
  <si>
    <t>BL.6, MB1.2.235, GXDFOO, EF.1, CT1.2, MB.2, CGE012, UR.7, BL11.2.2, BL11.2.1, FXFOOO</t>
  </si>
  <si>
    <t>4019488757</t>
  </si>
  <si>
    <t>ხატია</t>
  </si>
  <si>
    <t>ცისკარაძე</t>
  </si>
  <si>
    <t>61001083107</t>
  </si>
  <si>
    <t>BL.6, BL12.1, GDDAIP, GDDAIH</t>
  </si>
  <si>
    <t>J18.8</t>
  </si>
  <si>
    <t>3562399740</t>
  </si>
  <si>
    <t>მიგინეიშვილი</t>
  </si>
  <si>
    <t>02001005839</t>
  </si>
  <si>
    <t>BL11.2.1,  BL11.2.2</t>
  </si>
  <si>
    <t>2902937667</t>
  </si>
  <si>
    <t>გრიგორიანი</t>
  </si>
  <si>
    <t>01001069742</t>
  </si>
  <si>
    <t>UR.7, MB1.2.235, MB2.1.235, GDDAIP, GDDAIH, MB1.2, MB.2, XXXT10, EF.3.1, CT1.1, CXDE00, FXFOO</t>
  </si>
  <si>
    <t>3687458393</t>
  </si>
  <si>
    <t>მაჭარაშვილი</t>
  </si>
  <si>
    <t>01005021948</t>
  </si>
  <si>
    <t>240150750</t>
  </si>
  <si>
    <t>ახალაია</t>
  </si>
  <si>
    <t>51550000962</t>
  </si>
  <si>
    <t>GDDAIH, CT.3, SXDE3A, BL.6, BL12.1, WNSBOO</t>
  </si>
  <si>
    <t>1455887554</t>
  </si>
  <si>
    <t>კახაბერი</t>
  </si>
  <si>
    <t>დანელია</t>
  </si>
  <si>
    <t>01019063767</t>
  </si>
  <si>
    <t>BL11.2.2, BL11.2.1, UR.7, FXFOOO, ZYZX90</t>
  </si>
  <si>
    <t>574185735</t>
  </si>
  <si>
    <t>მარიამი</t>
  </si>
  <si>
    <t>გიგაური</t>
  </si>
  <si>
    <t>01856010409</t>
  </si>
  <si>
    <t>BL.6, ABXOOO, LQ.1. LQ.2, BL12.1, MB1.2.235, MB2.1.235, LQ.1, LQ.2, GDDAIH</t>
  </si>
  <si>
    <t>139245742</t>
  </si>
  <si>
    <t>როსტომაშვილი</t>
  </si>
  <si>
    <t>59001082754</t>
  </si>
  <si>
    <t>MB1.2.235, MB2.1.235, BL.6, CG.7, IM10.11, GDDAIH, FXFOOO, ZYX90</t>
  </si>
  <si>
    <t>2101980616</t>
  </si>
  <si>
    <t>გია</t>
  </si>
  <si>
    <t>გორგაძე</t>
  </si>
  <si>
    <t>61006075010</t>
  </si>
  <si>
    <t>BL.6, BL12.1, BL11.2.2, BL11.2.1, BL9.3, UR.7, BL9.1, BL5, CG.7, FXFOOO, ZYZX90, CT.1</t>
  </si>
  <si>
    <t>3329743101</t>
  </si>
  <si>
    <t>გურამ</t>
  </si>
  <si>
    <t>სესიტაშვილი</t>
  </si>
  <si>
    <t>40001023311</t>
  </si>
  <si>
    <t>BL.6, UR.7, BL12.1, BL11.2.1, BL11.1.1, BL9.3, BL9.1, BL.5, CG.7, FXFOOO, BL7.1, BL7.2, BL5.6</t>
  </si>
  <si>
    <t>2896802638</t>
  </si>
  <si>
    <t>შუშანა</t>
  </si>
  <si>
    <t>თენოშვილი</t>
  </si>
  <si>
    <t>40001035801</t>
  </si>
  <si>
    <t>MB1.2.235, MB2.1.235, BL.6, CGE012, CT1.2, FXFOOO, ZYZX90, GDDAIH</t>
  </si>
  <si>
    <t>4229637045</t>
  </si>
  <si>
    <t>ლიკა</t>
  </si>
  <si>
    <t>შაინიძე</t>
  </si>
  <si>
    <t>03001021771</t>
  </si>
  <si>
    <t>A18</t>
  </si>
  <si>
    <t>BL.6, BL12.1, GDDAIO, WWFBOO, WJD, CT.1.1, EF.3</t>
  </si>
  <si>
    <t>450699608</t>
  </si>
  <si>
    <t>ღვინეფაძე</t>
  </si>
  <si>
    <t>21001035604</t>
  </si>
  <si>
    <t>2281331473</t>
  </si>
  <si>
    <t>რაჟამაშვილი</t>
  </si>
  <si>
    <t>59001050697</t>
  </si>
  <si>
    <t>BL.6, BL9.3, BL9.1, BL12.1, BL11.2.1, BL11.2.2, CG.7, GCE012, GDDAIP, BL.7.1, BL14.2</t>
  </si>
  <si>
    <t>J96.0</t>
  </si>
  <si>
    <t>2386343658</t>
  </si>
  <si>
    <t>მარინე</t>
  </si>
  <si>
    <t>თავაძე</t>
  </si>
  <si>
    <t>46001004319</t>
  </si>
  <si>
    <t>MB.1, MB.2, BL.6, UR.7, LXDE1A LXDE2A</t>
  </si>
  <si>
    <t>N72</t>
  </si>
  <si>
    <t>3453256767</t>
  </si>
  <si>
    <t>FXFOOO, ZYZX90</t>
  </si>
  <si>
    <t>1299474387</t>
  </si>
  <si>
    <t>თამთა</t>
  </si>
  <si>
    <t>ლომიტაშვილი</t>
  </si>
  <si>
    <t>59001112099</t>
  </si>
  <si>
    <t>BL.6, MB1.2.235, MB2.1, CT1.2, MB.2, GCE012, FXFOOO, GDDAIP, GDDAIH</t>
  </si>
  <si>
    <t>3101246123</t>
  </si>
  <si>
    <t>კარკაძე</t>
  </si>
  <si>
    <t>03001006617</t>
  </si>
  <si>
    <t>BL.6, MB1.2.235, MB2.1.235, FXFOOO, CXDE00, GCE012, MB.2, MB1.2, MB18.1, CT1.2, GDDAIH</t>
  </si>
  <si>
    <t>4174787382</t>
  </si>
  <si>
    <t>დავითი</t>
  </si>
  <si>
    <t>62002006550</t>
  </si>
  <si>
    <t>GAFAOO, MB1.2.235, GDDAIP</t>
  </si>
  <si>
    <t>556762870</t>
  </si>
  <si>
    <t>მალვინა</t>
  </si>
  <si>
    <t>კობერიძე</t>
  </si>
  <si>
    <t>60001017076</t>
  </si>
  <si>
    <t>2091120976</t>
  </si>
  <si>
    <t>თელი</t>
  </si>
  <si>
    <t>სოფიევი</t>
  </si>
  <si>
    <t>20001014226</t>
  </si>
  <si>
    <t>QXXXB10</t>
  </si>
  <si>
    <t>73375959</t>
  </si>
  <si>
    <t>მინასოვი</t>
  </si>
  <si>
    <t>22001000346</t>
  </si>
  <si>
    <t>FXFOOO, ZYZX90, BL11.2.2, BL11.2.1</t>
  </si>
  <si>
    <t>J96.1</t>
  </si>
  <si>
    <t>3800304738</t>
  </si>
  <si>
    <t>ჯანდრი</t>
  </si>
  <si>
    <t>ჩიქოვანი</t>
  </si>
  <si>
    <t>19001018925</t>
  </si>
  <si>
    <t>UR.7, BL11.2.2, BL11.2.1, GXPEOO, MB18.1</t>
  </si>
  <si>
    <t>914814908</t>
  </si>
  <si>
    <t>ალიქაძე</t>
  </si>
  <si>
    <t>61001082271</t>
  </si>
  <si>
    <t>BL.6, BL12.1, MB1.2.235, MB2.1.235, BL11.2.2, BL11.2.1, JXDE3A, GDDAIP, GDDAIH, ZYZX90</t>
  </si>
  <si>
    <t>2909879588</t>
  </si>
  <si>
    <t>ვეფხვია</t>
  </si>
  <si>
    <t>კოღუა</t>
  </si>
  <si>
    <t>39001012137</t>
  </si>
  <si>
    <t>MB1.2.235, MB2.1.235, BL.6, IM10.1.1, IM1.2, CG.7, BL11.2.2, BL11.2.1, GDDAIP</t>
  </si>
  <si>
    <t>1714318715</t>
  </si>
  <si>
    <t>ბაძგარაძე</t>
  </si>
  <si>
    <t>60001034807</t>
  </si>
  <si>
    <t>BL.6, MB1.2.235, MB2.1.235, GDDAIH, MB1.2, FXFOOO, CXDEOO, SXDE3A, GCE012, XXXT10, MB.2, CT.1.2</t>
  </si>
  <si>
    <t>3382573578</t>
  </si>
  <si>
    <t>შალვა</t>
  </si>
  <si>
    <t>მაზმიშვილი</t>
  </si>
  <si>
    <t>01021013448</t>
  </si>
  <si>
    <t>BL.6, MB1.2.235, MB1.2, CT1.2, EF.3, MB.2, GDDAIP, GCE012, XXXF10, FXFOOO</t>
  </si>
  <si>
    <t>266298040</t>
  </si>
  <si>
    <t>ართურ</t>
  </si>
  <si>
    <t>მარკოსიან</t>
  </si>
  <si>
    <t>32001001983</t>
  </si>
  <si>
    <t>MB1.2.235, BL.6, MB2.1.235, BL1.2., UR.7, BL11.2.2, BL11.2.1, IM10.1, CG.7, GDDAIH, ZYZX90</t>
  </si>
  <si>
    <t>A19.9</t>
  </si>
  <si>
    <t>2657582471</t>
  </si>
  <si>
    <t>ბასტი</t>
  </si>
  <si>
    <t>ზახაროვა</t>
  </si>
  <si>
    <t>36001046916</t>
  </si>
  <si>
    <t>QXXB10, BL.6, UR.7, CG.7</t>
  </si>
  <si>
    <t>1469232614</t>
  </si>
  <si>
    <t>ქემოკლიძე</t>
  </si>
  <si>
    <t>01003012683</t>
  </si>
  <si>
    <t>BL.6, MB1.2.235, GADE1A, EF.3, CT.1.2, GASA10, GDDAIP, XXXF10, BL11.2.1, UR.7, FXFOOO, MB1.2.235, MB1.2</t>
  </si>
  <si>
    <t>270170089</t>
  </si>
  <si>
    <t>ზურაბი</t>
  </si>
  <si>
    <t>მარგველაშვილი</t>
  </si>
  <si>
    <t>60002003576</t>
  </si>
  <si>
    <t>QXXQB10, BL.6, MB.1, MB.2, UR.7, KADE1A</t>
  </si>
  <si>
    <t>1471878133</t>
  </si>
  <si>
    <t>ლალე</t>
  </si>
  <si>
    <t>აზიზბეკოვა</t>
  </si>
  <si>
    <t>28001101773</t>
  </si>
  <si>
    <t>CG.7, BL.6, FXFOOO, QXXB10</t>
  </si>
  <si>
    <t>326589036</t>
  </si>
  <si>
    <t>ნუნუ</t>
  </si>
  <si>
    <t>თედორაძე</t>
  </si>
  <si>
    <t>46001005697</t>
  </si>
  <si>
    <t>BL.6, MB1.2.235, GDDAIP, GDDAIH, GAXX10, CT.1.1, MB.2, MB1.2.235, MB2.1.235</t>
  </si>
  <si>
    <t>874586611</t>
  </si>
  <si>
    <t>ნათელა</t>
  </si>
  <si>
    <t>მენაღარიშვილი</t>
  </si>
  <si>
    <t>01008030406</t>
  </si>
  <si>
    <t>BL.6, UR.7, BL11.2.2, BL11.2.1, FXFOOO, MB18.1</t>
  </si>
  <si>
    <t>3890000333</t>
  </si>
  <si>
    <t>რობაქიძე</t>
  </si>
  <si>
    <t>01319092394</t>
  </si>
  <si>
    <t>BL11.2.2, BL11.2.1, UR.7, ZZZT10, EF.3.1, CT.1.1, GXDEOOO, GAFAOO</t>
  </si>
  <si>
    <t>1991642638</t>
  </si>
  <si>
    <t>ძოძიშვილი</t>
  </si>
  <si>
    <t>31001050337</t>
  </si>
  <si>
    <t>BL.6, UR.7, BL11.2.2, BL11.2.1</t>
  </si>
  <si>
    <t>4195536958</t>
  </si>
  <si>
    <t>ლელა</t>
  </si>
  <si>
    <t>02001012866</t>
  </si>
  <si>
    <t>2406715572</t>
  </si>
  <si>
    <t>დეკანოზიშვილი</t>
  </si>
  <si>
    <t>24901051258</t>
  </si>
  <si>
    <t>BL.6, MB1.2.235, MB2.1.235, GDDAIH, FXFOOO</t>
  </si>
  <si>
    <t>1701622440</t>
  </si>
  <si>
    <t>ისლამ</t>
  </si>
  <si>
    <t>25001014672</t>
  </si>
  <si>
    <t>BL.6, MB1.2.235, FXFOOO, GDDAIP, GDDAIH</t>
  </si>
  <si>
    <t>3515211080</t>
  </si>
  <si>
    <t>არტურ</t>
  </si>
  <si>
    <t>აგაჯანოვი</t>
  </si>
  <si>
    <t>01011079514</t>
  </si>
  <si>
    <t>BL.6, BL12.1, WNSBOO, GDDAIP, GDDAIH, CT.3</t>
  </si>
  <si>
    <t>2377743626</t>
  </si>
  <si>
    <t>ალადაშვილი</t>
  </si>
  <si>
    <t>14001027583</t>
  </si>
  <si>
    <t>BL.6, BL12.1, GDDAIP, GDDAIH, JASA10, MB1.2.235, EF.3, CT.3, GADE1A, MB1.2.235, MB2.1.2354</t>
  </si>
  <si>
    <t>J90</t>
  </si>
  <si>
    <t>3247313009</t>
  </si>
  <si>
    <t>გოცაძე</t>
  </si>
  <si>
    <t>18001028012</t>
  </si>
  <si>
    <t>BL.6, UR.7, CT.1, GDDAIP</t>
  </si>
  <si>
    <t>M.86</t>
  </si>
  <si>
    <t>302337160</t>
  </si>
  <si>
    <t>ბერბერაშვილი</t>
  </si>
  <si>
    <t>16001029300</t>
  </si>
  <si>
    <t>BL.6, BL12.1, GDDAIP, CT.1.3, EF.3, GADE1A, EF.2.2</t>
  </si>
  <si>
    <t>4131448313</t>
  </si>
  <si>
    <t>ვლადიმერი</t>
  </si>
  <si>
    <t>ზაალიშვილი</t>
  </si>
  <si>
    <t>35001025607</t>
  </si>
  <si>
    <t>1790</t>
  </si>
  <si>
    <t>FXFOOO, ZYZX90, GCE012, GDDAIP, BL.6, CT.1</t>
  </si>
  <si>
    <t>1751919456</t>
  </si>
  <si>
    <t>სურაია</t>
  </si>
  <si>
    <t>15650000235</t>
  </si>
  <si>
    <t>BL.6, BL12.1, FXFOOO, GDDAIP</t>
  </si>
  <si>
    <t>Q.23</t>
  </si>
  <si>
    <t>2270279131</t>
  </si>
  <si>
    <t>ბუჩუკური</t>
  </si>
  <si>
    <t>31001044298</t>
  </si>
  <si>
    <t>2425132284</t>
  </si>
  <si>
    <t>გელაშვილი</t>
  </si>
  <si>
    <t>18001032852</t>
  </si>
  <si>
    <t>MB1.2.235, MB2.1.235, BL.6, CG.7, IM10.1, IM10.1.2</t>
  </si>
  <si>
    <t>B90</t>
  </si>
  <si>
    <t>4147819679</t>
  </si>
  <si>
    <t>BL.6, BL12.1, BL11.2.1, BL11.2.2, BL9.3, UR.7, BL9.1, BL.5, CG.7, FXFOOO, BL7.1, BL7.2, BL5.6, B9.25, B9.26</t>
  </si>
  <si>
    <t>4004052392</t>
  </si>
  <si>
    <t>ჯონი</t>
  </si>
  <si>
    <t>ბანძელაძე</t>
  </si>
  <si>
    <t>62005000650</t>
  </si>
  <si>
    <t>765142493</t>
  </si>
  <si>
    <t>ჯულიეტა</t>
  </si>
  <si>
    <t>ჭკადუა</t>
  </si>
  <si>
    <t>30001008592</t>
  </si>
  <si>
    <t>BL.6, BL11.2.1, BL11.2.2</t>
  </si>
  <si>
    <t>2756163016</t>
  </si>
  <si>
    <t>01019080623</t>
  </si>
  <si>
    <t>GCE012, MB1.2.235, CT1.2, MB2.1.235, BL.6, MB.2, MB1.2.235, GDDAIP, GDDAIH</t>
  </si>
  <si>
    <t>3312563294</t>
  </si>
  <si>
    <t>ალიკო</t>
  </si>
  <si>
    <t>ბადიროვი</t>
  </si>
  <si>
    <t>01022000123</t>
  </si>
  <si>
    <t>BL.6, MB1.2.235, CG.7, IM.10.1, GDDAIP, IM.1.2</t>
  </si>
  <si>
    <t>2025779132</t>
  </si>
  <si>
    <t>მარადი</t>
  </si>
  <si>
    <t>61001061165</t>
  </si>
  <si>
    <t>1925201180</t>
  </si>
  <si>
    <t>ასლანბეგ</t>
  </si>
  <si>
    <t>ვალიევი</t>
  </si>
  <si>
    <t>0032682</t>
  </si>
  <si>
    <t>1800</t>
  </si>
  <si>
    <t>BL.11.2.2, BL.11.2.1, UR.7</t>
  </si>
  <si>
    <t>4257592411</t>
  </si>
  <si>
    <t>1802</t>
  </si>
  <si>
    <t>3522758678</t>
  </si>
  <si>
    <t>ბორისი</t>
  </si>
  <si>
    <t>მაჩალიკაშვილი</t>
  </si>
  <si>
    <t>08001034888</t>
  </si>
  <si>
    <t>1803</t>
  </si>
  <si>
    <t>კონსტანტინე</t>
  </si>
  <si>
    <t>სონღულაშვილი</t>
  </si>
  <si>
    <t>31001019436</t>
  </si>
  <si>
    <t>1804</t>
  </si>
  <si>
    <t>BL.6,  BL11.2.2, BL11.2.1, BL10.1, BL9.3, BL14.2, BL12.1, MB9.25, MB9.26, FXFOOO, ZYZX90</t>
  </si>
  <si>
    <t>MB1.2.235, MB2.1.235, BL.6, UR.7, BL12.1, BL11.2.2, BL11.2.1, BL10.1, BL9.3, BL14.2MB9.25, MB9.26, ZZZA30</t>
  </si>
  <si>
    <t>35391890</t>
  </si>
  <si>
    <t>ემზარ</t>
  </si>
  <si>
    <t>გაზაშვილი</t>
  </si>
  <si>
    <t>01019008717</t>
  </si>
  <si>
    <t>MB1.2.235, MB2.1.235, BL.6, UR.7, BL11.2.2, BL11.2.2, BL10.1, BL9.3, BL14.2</t>
  </si>
  <si>
    <t>BL.6, BL9.3, BL14.1, BL12.1, UR.7, BL11.2.1, BL11.2.2, BL10.1, FXFO, SXDA3A</t>
  </si>
  <si>
    <t>196124561</t>
  </si>
  <si>
    <t>01024029230</t>
  </si>
  <si>
    <t>MB1.2.235, CG.7, BL10.1, BL11.2.1, BL11.2.2, UR.7, BL9.3, BL14.2, BL7.1, BL7.4, FXFO, BL.6</t>
  </si>
  <si>
    <t>359321488</t>
  </si>
  <si>
    <t>თურქან</t>
  </si>
  <si>
    <t>მუსაევა</t>
  </si>
  <si>
    <t>36401056123</t>
  </si>
  <si>
    <t>BL.6, BL9.3, BL10.1, BL11.2.1, BL11.2.2, BL14.2, BL12.1, MB1.2.235, MB2.1.235, GDDAIP</t>
  </si>
  <si>
    <t>734286138</t>
  </si>
  <si>
    <t>ნიზამი</t>
  </si>
  <si>
    <t>ნიაზოვი</t>
  </si>
  <si>
    <t>25001007699</t>
  </si>
  <si>
    <t>MB1.2.235, MB2.1.235, BL.6, BL9.3, BL10.1, BL11.2.1, BL11.2.2, BL14.2, UR.7</t>
  </si>
  <si>
    <t>196575843</t>
  </si>
  <si>
    <t>თოფჩიშვილი</t>
  </si>
  <si>
    <t>35001064761</t>
  </si>
  <si>
    <t>455433162</t>
  </si>
  <si>
    <t>თენგიზ</t>
  </si>
  <si>
    <t>მსხალაია</t>
  </si>
  <si>
    <t>62004001514</t>
  </si>
  <si>
    <t>BL.6, UR.7, BL9.3, BL14.2, BL11.2.2, BL11.2.1, ABXOOO, LQ.1, LQ.2</t>
  </si>
  <si>
    <t>3098568726</t>
  </si>
  <si>
    <t>გურანდა</t>
  </si>
  <si>
    <t>მამალაძე</t>
  </si>
  <si>
    <t>01024056517</t>
  </si>
  <si>
    <t>BL.6, UR.7, BL10.1, BL11.2.1, BL11.2.2, BL9.3, BL14.2, LQ.1, LQ.2, ABXOOO</t>
  </si>
  <si>
    <t>B20</t>
  </si>
  <si>
    <t>1768495969</t>
  </si>
  <si>
    <t>აფრასიძე</t>
  </si>
  <si>
    <t>62001011047</t>
  </si>
  <si>
    <t>ABXOOO, LQ.1, LQ.2, BL.7, UR.7, BL9.3, BL14.2, BL10.1, BL11.2.1, BL11.2.2</t>
  </si>
  <si>
    <t>564802113</t>
  </si>
  <si>
    <t>ალექსი</t>
  </si>
  <si>
    <t>მჭედლიძე</t>
  </si>
  <si>
    <t>43001002131</t>
  </si>
  <si>
    <t>BL.6, UR.7, BL10.1, BL11.2.1, BL11.2.2, BL14.2, BL9.3, MB1.2.235, MB2.1.235</t>
  </si>
  <si>
    <t>ხვედელიძე</t>
  </si>
  <si>
    <t>01010004533</t>
  </si>
  <si>
    <t>UR.7, BL11.2.1, BL11.2.1, BL9.3, BL.6, BL14.2, BL7.1, GDDAIP, MB1.2.235, BL7.4</t>
  </si>
  <si>
    <t>01027056002</t>
  </si>
  <si>
    <t>ტუხიშვილი</t>
  </si>
  <si>
    <t>20001030088</t>
  </si>
  <si>
    <t>BL.6, UR.7, BL11.2.2, BL11.2.1, BL10.1, BL9.3, BL14.2, FXFOOO, ZYZX90</t>
  </si>
  <si>
    <t>I27.9</t>
  </si>
  <si>
    <t>სიკვდილი</t>
  </si>
  <si>
    <t>კავთელიშვილი</t>
  </si>
  <si>
    <t>01014003081</t>
  </si>
  <si>
    <t>MB1.2.235, MB2.1.235, BL.6, UR.7, BL11.2.2, BL11.2.1, BL10.1, BL9.3, BL14.2</t>
  </si>
  <si>
    <t>თემურ</t>
  </si>
  <si>
    <t>ამარიანი</t>
  </si>
  <si>
    <t>01021010071</t>
  </si>
  <si>
    <t>BL.6, UR.7, BL10.1, BL11.2.2, BL11.2.1, BL9.3, BL14.2, MB2.2.235</t>
  </si>
  <si>
    <t>3518260600</t>
  </si>
  <si>
    <t>ბაბუცა</t>
  </si>
  <si>
    <t>ფიფია</t>
  </si>
  <si>
    <t>62001014812</t>
  </si>
  <si>
    <t>2472121338</t>
  </si>
  <si>
    <t>ოჩიგავა</t>
  </si>
  <si>
    <t>62001034397</t>
  </si>
  <si>
    <t>372787146</t>
  </si>
  <si>
    <t>ბაბულაშვილი</t>
  </si>
  <si>
    <t>18001057993</t>
  </si>
  <si>
    <t>MB1.2.235, MB2.1.235, BL.6, UR.7, BL10.1, BL11.2.1, BL11.2.2, BL14.2, BL9.3, FXFO, *47</t>
  </si>
  <si>
    <t>3731996339</t>
  </si>
  <si>
    <t>ქობულაძე</t>
  </si>
  <si>
    <t>53001046128</t>
  </si>
  <si>
    <t>MB1.2.235, MB2.1.235, BL.6, BL9.3, BL10.1, BL11.2.1, BL11.2.2, BL14.2, UR.7, GAFA00, FXFO, BL12.1</t>
  </si>
  <si>
    <t>E10.7</t>
  </si>
  <si>
    <t>296602994</t>
  </si>
  <si>
    <t>ნაზღაიძე</t>
  </si>
  <si>
    <t>01033007402</t>
  </si>
  <si>
    <t>MB1.2.235, MB2.1.235, BL.6, UR.7, BL11,2,2, BL11.2.1, BL10.1, BL9.3, BL14.2, FXFOOO, ZYX90</t>
  </si>
  <si>
    <t>1932167897</t>
  </si>
  <si>
    <t>თამაზი</t>
  </si>
  <si>
    <t>ჯიხვაშვილი</t>
  </si>
  <si>
    <t>41001026958</t>
  </si>
  <si>
    <t>1142231299</t>
  </si>
  <si>
    <t>ფოლადაშვილი</t>
  </si>
  <si>
    <t>01019017039</t>
  </si>
  <si>
    <t>BL.6, UR.7, MB1.2.235, BL11.2.1, BL11.2.2, BL10.1, BL9.3, BL14.2, ABXOOO, LQ.1, LQ.2, GDDAIP</t>
  </si>
  <si>
    <t>B.20</t>
  </si>
  <si>
    <t>358878246</t>
  </si>
  <si>
    <t>ბეჟანი</t>
  </si>
  <si>
    <t>ნანიკაშვილი</t>
  </si>
  <si>
    <t>60002008803</t>
  </si>
  <si>
    <t>MB1.2.235, MB2.1.235, BL.6, UR.7, ZZZA30</t>
  </si>
  <si>
    <t>672088630</t>
  </si>
  <si>
    <t>ვიტალი</t>
  </si>
  <si>
    <t>ბოლოთაევი</t>
  </si>
  <si>
    <t>BL.6, UR.7, BL14.2, BL9.3, BL11.2.1, BL11.2.2, BL10.1, MB1.2.235, MB2.1.235</t>
  </si>
  <si>
    <t>ფირუზაშვილი</t>
  </si>
  <si>
    <t>01905049232</t>
  </si>
  <si>
    <t>MB1.2.235, MB2.1.235, BL.6, UR.7, BL11.2.2, BL11.2.1, BL10.1, BL9.3, BL14.2, CG.7</t>
  </si>
  <si>
    <t>F70.1</t>
  </si>
  <si>
    <t>833484027</t>
  </si>
  <si>
    <t>01012030557</t>
  </si>
  <si>
    <t>979895807</t>
  </si>
  <si>
    <t>დენის</t>
  </si>
  <si>
    <t>სეჩინ</t>
  </si>
  <si>
    <t>01601113775</t>
  </si>
  <si>
    <t>MB1.2.235, MB2.1.235, BL.6, UR.7, BL11.2.2, BL11.2.1, BL10.1, BL9.3, BL14.2, JXDE3A</t>
  </si>
  <si>
    <t>K.71</t>
  </si>
  <si>
    <t>2534219678</t>
  </si>
  <si>
    <t>40001007313</t>
  </si>
  <si>
    <t>3854680000</t>
  </si>
  <si>
    <t>გიაშვილი</t>
  </si>
  <si>
    <t>59001091775</t>
  </si>
  <si>
    <t>1142203536</t>
  </si>
  <si>
    <t>ციცქიშვილი</t>
  </si>
  <si>
    <t>01001044728</t>
  </si>
  <si>
    <t>MB1.2.235, MB2.1.235, BL.6, UR.7, BL12.1, BL11.2.2, BL11.2.1, BL10.1, BL9.3, BL14.2, FXFOOO</t>
  </si>
  <si>
    <t>E.10</t>
  </si>
  <si>
    <t>3518790132</t>
  </si>
  <si>
    <t>იოსებ</t>
  </si>
  <si>
    <t>59001082052</t>
  </si>
  <si>
    <t>MB1.2.235, CG.7, BL11.2.1, BL11.2.2, BL10.1, BL9.3, BL14.2, BL.6, UR.7, GDDAIP, FXFOOO, ZYZX90</t>
  </si>
  <si>
    <t>1236539046</t>
  </si>
  <si>
    <t>ცუცქირიძე</t>
  </si>
  <si>
    <t>54001052170</t>
  </si>
  <si>
    <t>MB1.2.235, MB2.1.235, BL.6, UR.7, BL11.2.1, BL11.2.2, BL10.1, BL9.3, BL14.2, JXDE3A</t>
  </si>
  <si>
    <t>2788156581</t>
  </si>
  <si>
    <t>59201133375</t>
  </si>
  <si>
    <t>BL.6, UR.7, BL11.2.2, BL11.2.1, BL10.1, BL9.3, BL14.2</t>
  </si>
  <si>
    <t>725839056</t>
  </si>
  <si>
    <t>გულნაზი</t>
  </si>
  <si>
    <t>ტაბატაძე</t>
  </si>
  <si>
    <t>18001059779</t>
  </si>
  <si>
    <t>MB1.2.235, FXFOOO, *47</t>
  </si>
  <si>
    <t>E.11</t>
  </si>
  <si>
    <t>1922276952</t>
  </si>
  <si>
    <t>ვასილი</t>
  </si>
  <si>
    <t>გასვიანი</t>
  </si>
  <si>
    <t>62007015100</t>
  </si>
  <si>
    <t>2186894776</t>
  </si>
  <si>
    <t>ხელაიძე</t>
  </si>
  <si>
    <t>08001022869</t>
  </si>
  <si>
    <t>MB1.2.235, MB2.1.235, BL.6, BL9.3, BL10.1, BL11.2.2, BL11.2.1, BL14.2, UR.7, GDDAIP</t>
  </si>
  <si>
    <t>2001394470</t>
  </si>
  <si>
    <t>ბესარიონ</t>
  </si>
  <si>
    <t xml:space="preserve">სვანიძე </t>
  </si>
  <si>
    <t>01005005878</t>
  </si>
  <si>
    <t>1468801784</t>
  </si>
  <si>
    <t>რუსლან</t>
  </si>
  <si>
    <t>ნარმანია</t>
  </si>
  <si>
    <t>62005020871</t>
  </si>
  <si>
    <t>BL.6, UR.7, BL10.1, BL11.2.1, BL11.2.2, BL14.2, BL9.3, MB1.2.235, MB2.1.235, GDDAIP</t>
  </si>
  <si>
    <t>3025451582</t>
  </si>
  <si>
    <t>ციალა</t>
  </si>
  <si>
    <t>გომურაშვილი–ხეჩიაშვილი</t>
  </si>
  <si>
    <t>20001004410</t>
  </si>
  <si>
    <t>1319415445</t>
  </si>
  <si>
    <t>ბაჩუკაშვილი</t>
  </si>
  <si>
    <t>13001048246</t>
  </si>
  <si>
    <t>MB1.2.235, MB2.1.235, BL.6, UR.7, BL11.2.2, BL11.2.1, BL10.1, BL9.3, BL14.2, GDDAIP</t>
  </si>
  <si>
    <t>3147211258</t>
  </si>
  <si>
    <t>შმაგი</t>
  </si>
  <si>
    <t>ლიპარტელიანი</t>
  </si>
  <si>
    <t>26001000236</t>
  </si>
  <si>
    <t>BL.6, UR.7, BL9.3, BL14.2, BL10.1, BL11.2.1, BL11.2.2, LQ.1, LQ.2, ABXOOO, FXFO</t>
  </si>
  <si>
    <t>3238374776</t>
  </si>
  <si>
    <t>ყაფლანიშვილი</t>
  </si>
  <si>
    <t>10001028568</t>
  </si>
  <si>
    <t>JXDE3A,.235, BL.6, UR.7, BL11.2.1, BL11.2.2, BL10.1, BL9.3, BL14.2, GDDAIP, ZYZX90</t>
  </si>
  <si>
    <t>1279897937</t>
  </si>
  <si>
    <t>ვარლამ</t>
  </si>
  <si>
    <t>მესაბლიშვილი</t>
  </si>
  <si>
    <t>01024071080</t>
  </si>
  <si>
    <t>MB1.2.235, MB2.1.235, BL.6, UR.7, BL11.2.2, BL11.2.1, BL10.1, BL9.3, BL14.2, BL12.1, GDDAIP</t>
  </si>
  <si>
    <t>B18.9</t>
  </si>
  <si>
    <t>4076671749</t>
  </si>
  <si>
    <t>ვაზგენ</t>
  </si>
  <si>
    <t>სიმონიანი</t>
  </si>
  <si>
    <t>01011076139</t>
  </si>
  <si>
    <t>2057363067</t>
  </si>
  <si>
    <t>გულმეგი</t>
  </si>
  <si>
    <t>არეშიძე</t>
  </si>
  <si>
    <t>01001016873</t>
  </si>
  <si>
    <t>GDDAIP, BL.6</t>
  </si>
  <si>
    <t>R04.2</t>
  </si>
  <si>
    <t>2831866668</t>
  </si>
  <si>
    <t>ივანოვი</t>
  </si>
  <si>
    <t>01029006342</t>
  </si>
  <si>
    <t>B18</t>
  </si>
  <si>
    <t>4038764744</t>
  </si>
  <si>
    <t>მუსტაფაევი</t>
  </si>
  <si>
    <t>28001051768</t>
  </si>
  <si>
    <t>2924112707</t>
  </si>
  <si>
    <t>როლანდი</t>
  </si>
  <si>
    <t>თურქაძე</t>
  </si>
  <si>
    <t>21001012522</t>
  </si>
  <si>
    <t>1146155227</t>
  </si>
  <si>
    <t>ალიონა</t>
  </si>
  <si>
    <t>ვოლოგჟინა</t>
  </si>
  <si>
    <t>01012021660</t>
  </si>
  <si>
    <t>MB1.2.235, MB2.1.235, BL.6, UR.7, BL9.3, BL14.2, BL11.2.2, BL11.2.1, BL10.1, ZYZX90, FXFOOO, ABXOOO, LQ.1, LQ.2</t>
  </si>
  <si>
    <t>4276285751</t>
  </si>
  <si>
    <t>რაჟდენ</t>
  </si>
  <si>
    <t>ფერცულიანი</t>
  </si>
  <si>
    <t>53101063314</t>
  </si>
  <si>
    <t>BL.6, UR.7, BL10.1, BL11.2.1, BL11.2.2, BL14.2, BL9.3, MB1.2.235, MB2.1.235, FXFO, *47</t>
  </si>
  <si>
    <t>B18.0</t>
  </si>
  <si>
    <t>B18.3</t>
  </si>
  <si>
    <t>3559705408</t>
  </si>
  <si>
    <t>10001051714</t>
  </si>
  <si>
    <t>3801471757</t>
  </si>
  <si>
    <t>მარიამ</t>
  </si>
  <si>
    <t>01001060520</t>
  </si>
  <si>
    <t>GDDAIP, ZYZX90, MB1.2.235</t>
  </si>
  <si>
    <t>659402137</t>
  </si>
  <si>
    <t>გიტა</t>
  </si>
  <si>
    <t>ჩხეტიანი</t>
  </si>
  <si>
    <t>60001135837</t>
  </si>
  <si>
    <t>BL.6, UR.7, BL9.3, BL14.2, BL10.1, BL11.2.1, BL11.2.2, MB1.2.235, MB2.1.235, GDDAIP</t>
  </si>
  <si>
    <t>K71.6</t>
  </si>
  <si>
    <t>3323124039</t>
  </si>
  <si>
    <t>შარუმაშვილი</t>
  </si>
  <si>
    <t>12001047896</t>
  </si>
  <si>
    <t>BL.6, UR.7, BL11.2.2, BL11.2.1, BL10.1, BL9.3, BL14.2, FXFOOO, ZYZX90, GDDAIP</t>
  </si>
  <si>
    <t>1752132714</t>
  </si>
  <si>
    <t>მირიანი</t>
  </si>
  <si>
    <t>ბალახაძე</t>
  </si>
  <si>
    <t>01011008110</t>
  </si>
  <si>
    <t>BL.6, BL12.1, BL11.2.1, BL11.2.2, UR.7, BL.5, CG.7, FXFOOO, ZYZX90, CXF410, GXF420, GDDAIP, BL2.3.4, BL7.1, BL7.2, BL5.6, B9.25, B9.26</t>
  </si>
  <si>
    <t>28258737</t>
  </si>
  <si>
    <t>ვიოლეტა</t>
  </si>
  <si>
    <t>ალოიანი</t>
  </si>
  <si>
    <t>01001013250</t>
  </si>
  <si>
    <t>BL.6, UR.7, BL11.2.2, BL11.2.1, BL10.1, BL9.3, BL14.2, MB1.2.235, MB2.1.2325, ZYZX92,FXFOOO</t>
  </si>
  <si>
    <t>2780463608</t>
  </si>
  <si>
    <t>ზაქარია</t>
  </si>
  <si>
    <t>ვალიშვილი</t>
  </si>
  <si>
    <t>08601040389</t>
  </si>
  <si>
    <t>BL.6, UR.7, BL11.2.2, BL11.2.1, BL10.1, B L9.3, BL14.2, MB1.2.235, MB2.1.235</t>
  </si>
  <si>
    <t>1069926364</t>
  </si>
  <si>
    <t>ბორის</t>
  </si>
  <si>
    <t>მიროშნიჩენკო</t>
  </si>
  <si>
    <t>01017020482</t>
  </si>
  <si>
    <t>MB1.2.235, MB2.1.235, BL.6, UR.7, BL11.2.1, BL11.2.2, BL10.1, BL9.3, BL14.2, GDDAIP</t>
  </si>
  <si>
    <t>968639112</t>
  </si>
  <si>
    <t>იოსები</t>
  </si>
  <si>
    <t>კირაკოზაშვილი</t>
  </si>
  <si>
    <t>36001032697</t>
  </si>
  <si>
    <t>2374398001</t>
  </si>
  <si>
    <t>ელსევან</t>
  </si>
  <si>
    <t>ისმაილოვი</t>
  </si>
  <si>
    <t>12001088854</t>
  </si>
  <si>
    <t>FXFOOO, ZYX90</t>
  </si>
  <si>
    <t>529228966</t>
  </si>
  <si>
    <t>ტრისტან</t>
  </si>
  <si>
    <t>გურჩიანი</t>
  </si>
  <si>
    <t>62005016529</t>
  </si>
  <si>
    <t>BL.6, BL2.3.4, BL7.1, BL7.2, BL5.6, ZYZX90</t>
  </si>
  <si>
    <t>3215512021</t>
  </si>
  <si>
    <t>ძუბა</t>
  </si>
  <si>
    <t>61003000317</t>
  </si>
  <si>
    <t>MB1.2.235, MB2.1.235, BL.6, UR.7, BL11.2.1, BL11.2.2, BL10.1, BL9.3, BL14.2, BL12.1, GDDAIP</t>
  </si>
  <si>
    <t>2315998833</t>
  </si>
  <si>
    <t>01015007078</t>
  </si>
  <si>
    <t>BL.6, UR.7, BL14.2, BL9.3, BL11.2., BL9.3, BL11.2.2, BL11.2.1, BL10.1, MB2.1, MB1.2.235, *47</t>
  </si>
  <si>
    <t>1951713389</t>
  </si>
  <si>
    <t>ვანო</t>
  </si>
  <si>
    <t>ბუბუნაური</t>
  </si>
  <si>
    <t>01001061942</t>
  </si>
  <si>
    <t>785485843</t>
  </si>
  <si>
    <t>სამუშია</t>
  </si>
  <si>
    <t>19001048346</t>
  </si>
  <si>
    <t>2574860750</t>
  </si>
  <si>
    <t>ეთერი</t>
  </si>
  <si>
    <t>ლეშჩინსკაია</t>
  </si>
  <si>
    <t>01005011479</t>
  </si>
  <si>
    <t>2081783552</t>
  </si>
  <si>
    <t>მირიანაშვილი</t>
  </si>
  <si>
    <t>40001009660</t>
  </si>
  <si>
    <t>BL.6, BL11.2.2, BL11.2.1, BL10.1, UR.7, BL9.3, BL14.2</t>
  </si>
  <si>
    <t>A17.1</t>
  </si>
  <si>
    <t>1231706409</t>
  </si>
  <si>
    <t>პროკობი</t>
  </si>
  <si>
    <t>ცხომელიძე</t>
  </si>
  <si>
    <t>33001029409</t>
  </si>
  <si>
    <t>MB1.2.235, MB2.1.235, BL.6, BL9.3, BL10.1, BL11.2.1, BL11.2.2, BL14.2, UR.7, MB.2</t>
  </si>
  <si>
    <t>2378291825</t>
  </si>
  <si>
    <t>ანზორ</t>
  </si>
  <si>
    <t>გურასპაშვილი</t>
  </si>
  <si>
    <t>43001009008</t>
  </si>
  <si>
    <t>2837418688</t>
  </si>
  <si>
    <t>გოჩაშვილი</t>
  </si>
  <si>
    <t>43001004274</t>
  </si>
  <si>
    <t>2589765543</t>
  </si>
  <si>
    <t>ირმა</t>
  </si>
  <si>
    <t>ცუხიშვილი</t>
  </si>
  <si>
    <t>38001039866</t>
  </si>
  <si>
    <t>MB1.2.235, MB2.1.235, BL.6, BL9.3, BL10.1, BL11.2.1, BL11.2.2, BL14.2, UR.7, CG.7</t>
  </si>
  <si>
    <t>მუსა</t>
  </si>
  <si>
    <t>ნოვრუზოვი</t>
  </si>
  <si>
    <t>31001014137</t>
  </si>
  <si>
    <t>BL.6, UR.7, BL11.2.2, BL11.2.1, BL10.1, BL14.2, BL9.3, BL7.4, CG.7, FXFO</t>
  </si>
  <si>
    <t>2857749137</t>
  </si>
  <si>
    <t>ცერცვაძე</t>
  </si>
  <si>
    <t>59501134539</t>
  </si>
  <si>
    <t>1544324373</t>
  </si>
  <si>
    <t>კარინა</t>
  </si>
  <si>
    <t>ოგანეზოვი</t>
  </si>
  <si>
    <t>57001014527</t>
  </si>
  <si>
    <t>2421710475</t>
  </si>
  <si>
    <t>ლომსიანიძე</t>
  </si>
  <si>
    <t>01003005358</t>
  </si>
  <si>
    <t>BL.6, BL12.1, FXFOOO, GDDAIP, BL7.1, BL7.2, BL5.6, ZYZX90</t>
  </si>
  <si>
    <t>2972383609</t>
  </si>
  <si>
    <t>წიქორიძე</t>
  </si>
  <si>
    <t>60001093981</t>
  </si>
  <si>
    <t>MB1.2.235, MB2.1.235, BL.6, UR.7, BL10.1, BL11.2.1, BL11.2.2, BL14.2, BL9.3</t>
  </si>
  <si>
    <t>1062566198</t>
  </si>
  <si>
    <t>აიდინ</t>
  </si>
  <si>
    <t>ისაევი</t>
  </si>
  <si>
    <t>28001052527</t>
  </si>
  <si>
    <t>MB1.2.235, MB2.1.235, BL.6, BL9.3, BL10.1, BL11.2.1, BL11.2.2, BL14.2, UR.7, FXFO</t>
  </si>
  <si>
    <t>1956217727</t>
  </si>
  <si>
    <t>ჭრელაშვილი</t>
  </si>
  <si>
    <t>09001025304</t>
  </si>
  <si>
    <t>1515878661</t>
  </si>
  <si>
    <t>გულიკო</t>
  </si>
  <si>
    <t>ჩაგრაგანიძე</t>
  </si>
  <si>
    <t>33001076902</t>
  </si>
  <si>
    <t>JXDE3A, BL.6, UR.7, BL11.2.1, BL11.2.2, BL10.1, BL9.3, BL14.2,MB1.2.235, MB2.1.235, ZZZA30, FXFOOO, ZYZX90</t>
  </si>
  <si>
    <t>2953086516</t>
  </si>
  <si>
    <t>წელაური</t>
  </si>
  <si>
    <t>23001012171</t>
  </si>
  <si>
    <t>BL.6, UR.7, BL11.2.2, BL11.2.1, BL10.1, BL9.3, BL14.2, ZYZX90</t>
  </si>
  <si>
    <t>207154414</t>
  </si>
  <si>
    <t>ჯამატაშვილი</t>
  </si>
  <si>
    <t>01019050740</t>
  </si>
  <si>
    <t>486918165</t>
  </si>
  <si>
    <t>კობაური</t>
  </si>
  <si>
    <t>12001007054</t>
  </si>
  <si>
    <t>BL.6, UR.7, BL11.2.2, BL11.2.1, BL10.1, BL9.3, BL14.2, MB9.25, MB9.26, MB1.2.235, MB2.1.235, ZYZX90</t>
  </si>
  <si>
    <t>779740306</t>
  </si>
  <si>
    <t>კახაბერ</t>
  </si>
  <si>
    <t>11001002446</t>
  </si>
  <si>
    <t>MB1.2.235, MB2.1.235, BL.6, UR.7, BL11.2.2, BL11.2.1, BL10.1, BL9.3, BL14.2, FXFOOO</t>
  </si>
  <si>
    <t>3576421541</t>
  </si>
  <si>
    <t>იმედა</t>
  </si>
  <si>
    <t>ბენიძე</t>
  </si>
  <si>
    <t>49001001449</t>
  </si>
  <si>
    <t>4107293085</t>
  </si>
  <si>
    <t>ელმარ</t>
  </si>
  <si>
    <t>10001005297</t>
  </si>
  <si>
    <t>MB1.2.235, MB2.1.235, BL.6, UR.7, BL12.1, BL11.2.2, BL11.2.2, BL10.1, BL9.3, BL14.2</t>
  </si>
  <si>
    <t>2770098664</t>
  </si>
  <si>
    <t>ნუსია</t>
  </si>
  <si>
    <t>ელბაქიძე</t>
  </si>
  <si>
    <t>43001010771</t>
  </si>
  <si>
    <t>BL.6, UR.7, BL10.1, BL11.2.1, BL11.2.2, BL14.2, BL9.3, MB1.2.235, MB2.1.235, GDDAIP, ZZZA30</t>
  </si>
  <si>
    <t>358965664</t>
  </si>
  <si>
    <t>სვეტლანა</t>
  </si>
  <si>
    <t>ჩალიგავა</t>
  </si>
  <si>
    <t>01019083647</t>
  </si>
  <si>
    <t>MB1.2.235, MB2.1.235, BL.6, UR.7, BL11.2.1, BL11.2.2, BL10.1, BL9.3, BL14.2, GAFA00</t>
  </si>
  <si>
    <t>E.03</t>
  </si>
  <si>
    <t>2292251647</t>
  </si>
  <si>
    <t>თებიძე</t>
  </si>
  <si>
    <t>61006065963</t>
  </si>
  <si>
    <t>3955786978</t>
  </si>
  <si>
    <t>ოთარი</t>
  </si>
  <si>
    <t>სახიაშვილი</t>
  </si>
  <si>
    <t>13001055381</t>
  </si>
  <si>
    <t>GDDAIP, BL.6, UR.7</t>
  </si>
  <si>
    <t>3245689342</t>
  </si>
  <si>
    <t>ხაჩირაშვილი</t>
  </si>
  <si>
    <t>43901048038</t>
  </si>
  <si>
    <t>476303563</t>
  </si>
  <si>
    <t>ლაზარაშვილი</t>
  </si>
  <si>
    <t>59001023786</t>
  </si>
  <si>
    <t>MB1.2.235, MB2.1.235, BL.6, UR.7, BL11.2.1, BL11.2.2, BL10.1, BL9.3, BL14.2</t>
  </si>
  <si>
    <t>B12.2</t>
  </si>
  <si>
    <t>3928750332</t>
  </si>
  <si>
    <t>როინი</t>
  </si>
  <si>
    <t>გოგიტიძე</t>
  </si>
  <si>
    <t>61010006628</t>
  </si>
  <si>
    <t>3584035554</t>
  </si>
  <si>
    <t>მეგრელიძე</t>
  </si>
  <si>
    <t>61006010032</t>
  </si>
  <si>
    <t>1398362062</t>
  </si>
  <si>
    <t>ვაჟა</t>
  </si>
  <si>
    <t>თადიაშვილი</t>
  </si>
  <si>
    <t>59001026461</t>
  </si>
  <si>
    <t>KADE1A, KEO, BL.6, UR.7, BL11.2.2, BL11.2.1, BL10.1, BL9.3, BL14.2, BL12.1, ZYZX90, MB1.2.235, MB2.1.235</t>
  </si>
  <si>
    <t>830490623</t>
  </si>
  <si>
    <t>ზვიად</t>
  </si>
  <si>
    <t>01001005694</t>
  </si>
  <si>
    <t>1732379129</t>
  </si>
  <si>
    <t>ანჟელა</t>
  </si>
  <si>
    <t>ლობჟანია</t>
  </si>
  <si>
    <t>62005011508</t>
  </si>
  <si>
    <t>BL.6, UR.7, BL11.2.2, BL11.2.1, BL10.1, BL9.3, BL14.2, JXDE3A, FXFOOO</t>
  </si>
  <si>
    <t>2851409354</t>
  </si>
  <si>
    <t>სამხარაძე</t>
  </si>
  <si>
    <t>57101065956</t>
  </si>
  <si>
    <t>MB1.235, MB2.1.235, BL.6, UR.7, BL11.2.1, BL11.2.2, BL10.1, BL9.3, BL14.2</t>
  </si>
  <si>
    <t>2493550904</t>
  </si>
  <si>
    <t>მამია</t>
  </si>
  <si>
    <t>26001007162</t>
  </si>
  <si>
    <t>MB1.2.235, MB2.1.235, BL.6, UR.7, BL11.2.1, BL11.2.2, BL10.1, BL9.3, BL14.2, CG.7, IM10.1, JXDE3A</t>
  </si>
  <si>
    <t>2459453124</t>
  </si>
  <si>
    <t>ბერაია</t>
  </si>
  <si>
    <t>42001004936</t>
  </si>
  <si>
    <t>BL.6, UR.7, BL11.2.2, BL11.2.1, BL10.1, BL14.2, BL9.3, SXDE3A</t>
  </si>
  <si>
    <t>1806512580</t>
  </si>
  <si>
    <t>უნგიაძე</t>
  </si>
  <si>
    <t>61001078988</t>
  </si>
  <si>
    <t>1917439616</t>
  </si>
  <si>
    <t>თეონა</t>
  </si>
  <si>
    <t>მამისაშვილი</t>
  </si>
  <si>
    <t>59001036906</t>
  </si>
  <si>
    <t>BL.6, UR.7, BL11.2.1, BL11.2.2, BL7.1, CG.7, BL10.1, BL9.3, BL14.2, BL7.2, BL12.1, FXFOOO, ZYZX90, GDDAIP</t>
  </si>
  <si>
    <t>2809914629</t>
  </si>
  <si>
    <t>ბზიკაძე</t>
  </si>
  <si>
    <t>37001041873</t>
  </si>
  <si>
    <t>BL.6, UR.7, BL11.2.1, BL11.2.2, BL10.1, BL9.3, BL14.2, MB1.2.235, MB2.1.235, CG.7, IM10.1, JXDE3A, FXFOOO</t>
  </si>
  <si>
    <t>249341776</t>
  </si>
  <si>
    <t>როსტომ</t>
  </si>
  <si>
    <t>გოჩიტაშვილი</t>
  </si>
  <si>
    <t>01015017421</t>
  </si>
  <si>
    <t>BL.6, BL9.3, BL10.1, BL11.2.1, BL11.2.2, BL12.1, BL14.2, UR.7, FXFOOO, *47, MB1.2.235, MB2.1.235</t>
  </si>
  <si>
    <t>2198052051</t>
  </si>
  <si>
    <t>კირვალიძე</t>
  </si>
  <si>
    <t>35001093678</t>
  </si>
  <si>
    <t>BL.6, UR.7, BL10.1, BL11.2.1, BL11.2.2, BL14.2, BL9.3, FXFO, *47, GAFAOO</t>
  </si>
  <si>
    <t>2541859541</t>
  </si>
  <si>
    <t>მარიანა</t>
  </si>
  <si>
    <t>მახმუდოვა</t>
  </si>
  <si>
    <t>22001022276</t>
  </si>
  <si>
    <t>BL.6, UR.7, BL11.2.2, BL11.2.1, BL10.1, BL9.3, BL14.2, BL12.1, MB9.25, MB9.26, ZZZA30</t>
  </si>
  <si>
    <t>3770741978</t>
  </si>
  <si>
    <t>რეზო</t>
  </si>
  <si>
    <t>იოსელიანი</t>
  </si>
  <si>
    <t>30001005924</t>
  </si>
  <si>
    <t>MB1.2.235, BL.7, BL14.2, BL9.3, BL7.1, BL7.4, BL12.1, MB9.25, MB9.26, BL9.3, BL11.2.1, BL11.2.2, BL10.1, UR.6</t>
  </si>
  <si>
    <t>3419838240</t>
  </si>
  <si>
    <t>40001003129</t>
  </si>
  <si>
    <t>BL.6, UR.7, BL11.2.1, BL11.2.2,BL10.1, BL9.3, BL14.2, MB1.2.235, MB2.1.2365, ZYZX90</t>
  </si>
  <si>
    <t>3043905263</t>
  </si>
  <si>
    <t>კახაბრიშვილი</t>
  </si>
  <si>
    <t>12001010640</t>
  </si>
  <si>
    <t>4107096201</t>
  </si>
  <si>
    <t>ჯუმბერ</t>
  </si>
  <si>
    <t>დათუნაშვილი</t>
  </si>
  <si>
    <t>33001005955</t>
  </si>
  <si>
    <t>BL.6, UR.7, BL11.2.2, BL11.2.1, BL10.1, BL9.3, BL14.2, MB9.25, MB9.26, FXFOOO, GAFA000</t>
  </si>
  <si>
    <t>689221551</t>
  </si>
  <si>
    <t>ენგური</t>
  </si>
  <si>
    <t>ჯელაძე</t>
  </si>
  <si>
    <t>61001007415</t>
  </si>
  <si>
    <t>GCEO12</t>
  </si>
  <si>
    <t>ZYZX90</t>
  </si>
  <si>
    <t>3310754914</t>
  </si>
  <si>
    <t>თურხან</t>
  </si>
  <si>
    <t>იუსუბოვი</t>
  </si>
  <si>
    <t>28250005381</t>
  </si>
  <si>
    <t>MB1.2.235, MB2.1.235, BL.6, BL9.3, BL10.1, BL11.2.1, BL11.2.2, BL14.2, UR.7, BL12.1, SXDE3A</t>
  </si>
  <si>
    <t>2977015514</t>
  </si>
  <si>
    <t>01033002706</t>
  </si>
  <si>
    <t>BL.6, UR.7, BL11.2.2, BL11.2.1, BL10.1, BL9.3, BL14.2, JXDE3A</t>
  </si>
  <si>
    <t>2859509379</t>
  </si>
  <si>
    <t>ხვიჩა</t>
  </si>
  <si>
    <t>ჯოხაძე</t>
  </si>
  <si>
    <t>01021007236</t>
  </si>
  <si>
    <t>GCE012, BL.6, UR.7, BL9.3, BL14.2, BL11.2.1, BL11.2.2, FXFOOO, ZYZX90</t>
  </si>
  <si>
    <t>1479491909</t>
  </si>
  <si>
    <t>ანამარია</t>
  </si>
  <si>
    <t>თხელიძე</t>
  </si>
  <si>
    <t>60001154317</t>
  </si>
  <si>
    <t>BL.6, BL9.3, BL10.1, BL11.2.1, BL11.2.2, BL14.2, BL12.1, MB1.2.235, BL2.1.235, GDDAIP</t>
  </si>
  <si>
    <t>MB9.25, MB9.26, SXFE3A, MB1.2.235, MB2.1.235, BL.6, BL9.3, BL9.1, BL10.1, BL11.2.1, BL11.2.2, BL14.2, UR.7</t>
  </si>
  <si>
    <t>1061195099</t>
  </si>
  <si>
    <t>61001078797</t>
  </si>
  <si>
    <t>BL.6, BL9.3, BL10.1, BL11.2.1, BL11.2.2, BL14.2, BL1.2.1, BL12.1, MB9.25, MB9.26, MB1.2.235, MB2.1.235, GDDAIP</t>
  </si>
  <si>
    <t>2129716770</t>
  </si>
  <si>
    <t>ადუაშვილი</t>
  </si>
  <si>
    <t>59001075498</t>
  </si>
  <si>
    <t>MB1.2.235, MB2.1.235, BL.6, BL9.3, BL10.1, BL11.2.1, BL11.2.2, BL14.2, BL12.1, UR.7, SXDE3A, GDDAIP, GDDAIH, MB9.25, MB9.26</t>
  </si>
  <si>
    <t>1578701805</t>
  </si>
  <si>
    <t>13001033276</t>
  </si>
  <si>
    <t>FXFOOO</t>
  </si>
  <si>
    <t>3903318624</t>
  </si>
  <si>
    <t>მეგი</t>
  </si>
  <si>
    <t>ქალდანი</t>
  </si>
  <si>
    <t>62005027761</t>
  </si>
  <si>
    <t>BL.6, UR.7, BL11.2.1, BL11.2.2, BL10.1, BL9.3, BL14.2, HR4.7, HR1.3, GAFAOO, FXFOOO, BADE1A</t>
  </si>
  <si>
    <t>2558822205</t>
  </si>
  <si>
    <t>ჯამბულ</t>
  </si>
  <si>
    <t>ოტოლაძე</t>
  </si>
  <si>
    <t>61006001131</t>
  </si>
  <si>
    <t>MB1.2.235, MB2.1.235, BL.6, UR.7, BL11.2.2, BL11.2.1, BL10.1, BL9.3, BL14.2, BL12.1, FXFOOO, GAFAOO, GCE012, CG.7</t>
  </si>
  <si>
    <t>470981527</t>
  </si>
  <si>
    <t>ქაშიბაძე</t>
  </si>
  <si>
    <t>41901032154</t>
  </si>
  <si>
    <t>BL.6, BL9.3, BL10.1, BL11.2.1, BL11.2.2, BL14.2, UR.7, SXDE3A</t>
  </si>
  <si>
    <t>BL.6, UR.7, BL11.2.1, BL11.2.2, BL10.1, BL9.3, BL14.2, MB9.25, MB9.26, GAFA00</t>
  </si>
  <si>
    <t>2738367674</t>
  </si>
  <si>
    <t>თითბერიძე</t>
  </si>
  <si>
    <t>01011036871</t>
  </si>
  <si>
    <t>FXFO, MB9.25, MB9.26, SXDE3A</t>
  </si>
  <si>
    <t>3315596367</t>
  </si>
  <si>
    <t>ნანა</t>
  </si>
  <si>
    <t>შარაძე</t>
  </si>
  <si>
    <t>61006028850</t>
  </si>
  <si>
    <t>2000997970</t>
  </si>
  <si>
    <t>ნოე</t>
  </si>
  <si>
    <t>მიმინოშვილი</t>
  </si>
  <si>
    <t>02001012592</t>
  </si>
  <si>
    <t>BL.6, UR.7, BL11.2.2, BL11.2.1, BL10.1, BL9.3, BL14.2, MB1.2.235, MB2.1.235</t>
  </si>
  <si>
    <t>1006936746</t>
  </si>
  <si>
    <t>შარაშიძე</t>
  </si>
  <si>
    <t>31001003017</t>
  </si>
  <si>
    <t>BL.6, UR.7, BL11.2.2, BL11.2.1, BL10.1, BL9.3, BL14.2, BL12.1, MB9.25,MB9.26</t>
  </si>
  <si>
    <t>2190654251</t>
  </si>
  <si>
    <t>ლევა</t>
  </si>
  <si>
    <t>კვირკველია</t>
  </si>
  <si>
    <t>01013019015</t>
  </si>
  <si>
    <t>BL.6, UR.7, BL11.2.1, BL11.2.2, BL10.1, BL9.3, BL14.2</t>
  </si>
  <si>
    <t>1409619113</t>
  </si>
  <si>
    <t>შავერდაშვილი</t>
  </si>
  <si>
    <t>01027058408</t>
  </si>
  <si>
    <t>157723343</t>
  </si>
  <si>
    <t>მიქელაძე</t>
  </si>
  <si>
    <t>43001015456</t>
  </si>
  <si>
    <t>BL.6, UR.7, BL11.2.2, BL11.2.1, BL10.1, BL9.3, BL14.2, ZYX90</t>
  </si>
  <si>
    <t>I50</t>
  </si>
  <si>
    <t>3997511830</t>
  </si>
  <si>
    <t>BL.6, UR.7, BL10.1, BL11.2.1, BL11.2.2, BL14.2, BL14.2, BL9.3, MB1.2.235, MB2.1.235, CG.7, IM10.1.1, IM10.1.2</t>
  </si>
  <si>
    <t>3845433114</t>
  </si>
  <si>
    <t>ჯანხოთელი</t>
  </si>
  <si>
    <t>პატიმარი</t>
  </si>
  <si>
    <t>UR.7, BL.5, CG.7, BL.6, BL10.1, BL9.3, BL14.2, BL12.1, GDDAIP, BL11.2.1, BL11.2.2</t>
  </si>
  <si>
    <t>830887627</t>
  </si>
  <si>
    <t>ვალერიანი</t>
  </si>
  <si>
    <t>მაისურაძე</t>
  </si>
  <si>
    <t>34001001763</t>
  </si>
  <si>
    <t>NL.6, UR.7, BL11.2.1, BL11.2.2, BL10.1, BL9.3, BL14.2</t>
  </si>
  <si>
    <t>727567323</t>
  </si>
  <si>
    <t>ხაინდრავა</t>
  </si>
  <si>
    <t>01017019454</t>
  </si>
  <si>
    <t>BL.6, UR,7, BL9.3, BL14.2, BL11.2.2, BL11.2.1, BL10.1, BL7.1, BL7.2, BL12.1, MB9.25, MB9.26, FXFOOO, ZYX90, ZZZA30</t>
  </si>
  <si>
    <t>2463882981</t>
  </si>
  <si>
    <t>ჯიქურაშვილი</t>
  </si>
  <si>
    <t>13001061610</t>
  </si>
  <si>
    <t>GADE1A, BL.6, UR.7, BL11.2.2, BL11.2.1, BL10.1, BL9.3, BL14.2, BL12.1, MB9.25, MB9.26</t>
  </si>
  <si>
    <t>3744822243</t>
  </si>
  <si>
    <t>ბაბაევი</t>
  </si>
  <si>
    <t>01005028000</t>
  </si>
  <si>
    <t>MB1.2.235, MB2.1.235, BL.6, BL9.3, BL10.1, BL11.2.1, BL11.2.2, BL14.2, UR.7, GDDAIP, FXFO</t>
  </si>
  <si>
    <t>3485440239</t>
  </si>
  <si>
    <t>ჯარმელაშვილი</t>
  </si>
  <si>
    <t>01022000714</t>
  </si>
  <si>
    <t>SXDE3A, FXFO, *47, BL.6, UR.7, BL10.1, BL11.2.1, BL11.2.2, BL14.2, BL9.3</t>
  </si>
  <si>
    <t>2268834394</t>
  </si>
  <si>
    <t>რამინ</t>
  </si>
  <si>
    <t>ნასიბოვი</t>
  </si>
  <si>
    <t>28001101130</t>
  </si>
  <si>
    <t>3444890248</t>
  </si>
  <si>
    <t>ირინა</t>
  </si>
  <si>
    <t>ავდოევა</t>
  </si>
  <si>
    <t>01019042254</t>
  </si>
  <si>
    <t>UR.7, BL.6</t>
  </si>
  <si>
    <t>1500592606</t>
  </si>
  <si>
    <t>არტიკ</t>
  </si>
  <si>
    <t>კარაკოზიანი</t>
  </si>
  <si>
    <t>01011033008</t>
  </si>
  <si>
    <t>4120801206</t>
  </si>
  <si>
    <t>შაიშმელაშვილი</t>
  </si>
  <si>
    <t>16001007972</t>
  </si>
  <si>
    <t>1222455271</t>
  </si>
  <si>
    <t>MB1.2.235, MB2.1.235, BL.6, BL9.3, BL10.1, BL11.2.1, BL11.2.2, BL14.2, UR.7, SXDE3A, *47, ZZZA30</t>
  </si>
  <si>
    <t>1936260905</t>
  </si>
  <si>
    <t>28001041592</t>
  </si>
  <si>
    <t>A15.6</t>
  </si>
  <si>
    <t>3608407186</t>
  </si>
  <si>
    <t>BL.6, UR.7, BL10.1, BL11.2.1, BL11.2.2, BL14.2, BL9.3, MB1.2.235, MB2.1.235, SXDE3A, *47</t>
  </si>
  <si>
    <t>3989298039</t>
  </si>
  <si>
    <t>2332428115</t>
  </si>
  <si>
    <t>კოშაძე</t>
  </si>
  <si>
    <t>01019012347</t>
  </si>
  <si>
    <t>1827552122</t>
  </si>
  <si>
    <t>ნატროშვილი</t>
  </si>
  <si>
    <t>60001050838</t>
  </si>
  <si>
    <t>BL.6, UR.7, BL11.2.2, BL11.2.1, BL10.1, BL9.3, BL14.2, BL12.1, B9.25, B9.26, FXFOOO</t>
  </si>
  <si>
    <t>173289703</t>
  </si>
  <si>
    <t>ანდღულაძე</t>
  </si>
  <si>
    <t>01027061874</t>
  </si>
  <si>
    <t>A15.1</t>
  </si>
  <si>
    <t>877283931</t>
  </si>
  <si>
    <t>შახინ</t>
  </si>
  <si>
    <t>28001067892</t>
  </si>
  <si>
    <t>BL.6, BL11.2.1, BL11.2.2, BL10.1, BL9.3, BL14.2, BL12.1, MB9.25, MB9.26</t>
  </si>
  <si>
    <t>3320909831</t>
  </si>
  <si>
    <t>რამინი</t>
  </si>
  <si>
    <t>მესხორაძე</t>
  </si>
  <si>
    <t>41001027568</t>
  </si>
  <si>
    <t>BL.6, UR.7, BL10.1, BL11.2.1, BL11.2.2, BL14.2, BL9.3, MB1.2.235, MB2.1.235, MB9.25, MB9.26, BL12.1, FXFOOO, *47, SXDE3A</t>
  </si>
  <si>
    <t>811276820</t>
  </si>
  <si>
    <t>ნონა</t>
  </si>
  <si>
    <t>შავგულიძე</t>
  </si>
  <si>
    <t>18001060400</t>
  </si>
  <si>
    <t>BL.6, UR.7, BL11.2.2, BL11.2.1, BL10.1, BL9.3, BL14.2, BL12.1</t>
  </si>
  <si>
    <t>3628521386</t>
  </si>
  <si>
    <t>აშოტ</t>
  </si>
  <si>
    <t>01027059378</t>
  </si>
  <si>
    <t>1801</t>
  </si>
  <si>
    <t>WAA408, BL.6, UR.7, CG.7, FXFOOO, ZYZX90, BL11.2.1, BL11.2.2, BL7.1, BL7.2, BL12.1, MB.1, MB.2, BL9.1, BL9.3, BL5.6</t>
  </si>
  <si>
    <t>WAA408, BL.6, BL12.1, UR.7, BL11.2.1, BL11.2.2, BL9.1, BL.5, CG.7, FXFOOO, BL7.1, BL5.6, B9.25, B9.26, ZYZX90</t>
  </si>
  <si>
    <t>WAA408, BL.6, BL12.1, BL11.2.2, BL11.2.1, BL9.3, CG.7, FXFOOO, ZYZX90, GDDAIP, BL.7, GCE012, BL14.2</t>
  </si>
  <si>
    <t>WAA408, BL.6, BL12.1, BL11.2.2, BL11.2.1, BL9.3, UR.7, BL9.1, CG.7, FXFOOO, GDDAIP, BL7.1, BL7.2, GCE012, BL5.6, ZYZX90</t>
  </si>
  <si>
    <t>WAA408, BL.6, BL12.1, BL11.2.1, BL11.2.2, UR.7, CG.7, FXFOOO, GDDAIP, BL2.3.4, BL7.1, BL7.2, GCE012, ZYZX90</t>
  </si>
  <si>
    <t>WAA408, BL.6, BL12.1, BL11.2.1, BL11.2.2, UR.7, CG.7, GDDAIP, FXFOOO, ZYZX90, BL2.3.4, BL7.1, BL7.2, GCE012, CT.1.1</t>
  </si>
  <si>
    <t>WAA320, FXFOOO, BL.6, BL12.1, BL11.2.1, BL11.2.2, BL9.3, UR.7, BL9.1, BL.5, CG.7, BL2.3.4, BL7.1, BL7.2, BL.5, B9.25, B9.26</t>
  </si>
  <si>
    <t>WAA408, BL.6, UR.7, CG.7</t>
  </si>
  <si>
    <t>WAA408, BL.6, BL12.1, BL11.2.1, BL11.2.2, BL9.3, UR.7, BL9.1, BL.5, CG.7, FXFOOO, GDDAIP, BL7.1, BL7.2, BL5.6, B9.25, B9.26, ZYZX90, CT1.</t>
  </si>
  <si>
    <t>WAA408, BL.6, BL11.2.1, BL11.2.2, BL12.1, UR.7, CG.7, FXFOOO, ZYZX90, GDDAIP</t>
  </si>
  <si>
    <t>WAA320, MB.1, MB.2, BL11.2.1, BL11.2.2, BL7.1, BL7.2, BL12.1, BL9.1, BL9.3, BL5.6, B9.25, B9.26, BL.5, CG.7, UR.7, FXFOOO, GDDAIP</t>
  </si>
  <si>
    <t>BL.6, UR.7, CG.7, FXFOOO, ZYZX90, BL9.1, BL9.3, BL7.1, BL7.2, GDDAIP, MB.1, MB.2, BL.5, BL12.1, BL5.6</t>
  </si>
  <si>
    <t>WAA408, BL.6, BL12.1, BL11.2.1, BL11.2.2, BL9.3, UR.7, BL9.1, BL.5</t>
  </si>
  <si>
    <t>WAA408, BL.6, UR.7, BL12.1, BL11.2.1, BL11.2.2, BL9.3, BL9.1, BL.5, CG.7, FXFOOO, ZYZX90, BL.7.1, BL.7.2, BL.5.6, B9.25, B9.26</t>
  </si>
  <si>
    <t>WAA408, BL.6, UR.7, CG.7, BL9.1, BL9.3, BL5.6, BL7.1, BL7.2, FXFOOO, B9.25, B9.26, BL11.2.1, BL11.2.2, GDDAIP, MB.1, MB.2, BL12.1</t>
  </si>
  <si>
    <t>WAA404, BL.5, CG.7, BL7.1, BL7.2, BL11.2.2, BL11.2.2, BL14.2, B9.25, B9.26, BL.6, FXFOOO</t>
  </si>
  <si>
    <t>WAAA408, MB.1, MB.2, BL11.2.2, BL11.2.1, MB9.25, MB9.26, BL.6, UR.7, CG.7, BL.5, GDDAIP, FXFOOO</t>
  </si>
  <si>
    <t>WAA408, FXFOOO, BL.6, CG.7, BL.5, B9.25, B9.26, B9.1, B9,3, B12.1, BL11.2.1, BL11.2.2, GDDAIP, MB.1, MB.2, BL7.1, BL7.2</t>
  </si>
  <si>
    <t>WAA408, CG.7, MB1, MB.2, CT1.4, BL.5, BL11.2.1, BL7.1, BL7.3, BL12.1, UR.7, FXFOOO</t>
  </si>
  <si>
    <t>მრ</t>
  </si>
  <si>
    <t>შპს ბათუმის დედათა ბავშვთა ჯანდაცვის რესპუბლიკური ცენტრი</t>
  </si>
  <si>
    <t>ხალვაში</t>
  </si>
  <si>
    <t>თემური</t>
  </si>
  <si>
    <t>აბაშიძე</t>
  </si>
  <si>
    <t>დასრულდა</t>
  </si>
  <si>
    <t>შპს „ქ.ბათუმის ინფექციური პათოლოგიის, შიდსის და ტუბერკულოზის რეგიონალური ცენტრი“</t>
  </si>
  <si>
    <t>ღოლიჯაშვილი</t>
  </si>
  <si>
    <t>ანდრეევა</t>
  </si>
  <si>
    <t>ფომენკო</t>
  </si>
  <si>
    <t>მელაძე</t>
  </si>
  <si>
    <t>მამულაძე</t>
  </si>
  <si>
    <t>ანანიძე</t>
  </si>
  <si>
    <t>სურმანიძე</t>
  </si>
  <si>
    <t>დავითაძე</t>
  </si>
  <si>
    <t>მაჭუტაძე</t>
  </si>
  <si>
    <t>ყურშუბაძე</t>
  </si>
  <si>
    <t>ჯაბნიძე</t>
  </si>
  <si>
    <t>ლაღაძე</t>
  </si>
  <si>
    <t>მოსიძე</t>
  </si>
  <si>
    <t>ფარტენაძე</t>
  </si>
  <si>
    <t>კიკვაძე</t>
  </si>
  <si>
    <t>შავლოხაშვილი</t>
  </si>
  <si>
    <t>ბოლქვაძე</t>
  </si>
  <si>
    <t>კოჩალიძე</t>
  </si>
  <si>
    <t>ჭაღალიძე</t>
  </si>
  <si>
    <t>შამილიშვილი</t>
  </si>
  <si>
    <t>აფაქიძე</t>
  </si>
  <si>
    <t>კეკელიძე</t>
  </si>
  <si>
    <t>დუმბაძე</t>
  </si>
  <si>
    <t>საფარიძე</t>
  </si>
  <si>
    <t>ჟრენტი</t>
  </si>
  <si>
    <t>ბახტაძე</t>
  </si>
  <si>
    <t>ნუსხელიძე</t>
  </si>
  <si>
    <t>ბროლაძე</t>
  </si>
  <si>
    <t>სურამანიძე</t>
  </si>
  <si>
    <t>გაბუნია</t>
  </si>
  <si>
    <t>ლორთქიფანიძე</t>
  </si>
  <si>
    <t>ცეცხლაძე</t>
  </si>
  <si>
    <t>ძირკვაძე</t>
  </si>
  <si>
    <t>უღრელიძე</t>
  </si>
  <si>
    <t>კოკობინაძე</t>
  </si>
  <si>
    <t>ვერენიდი</t>
  </si>
  <si>
    <t>ჯიმშერ</t>
  </si>
  <si>
    <t>ოლღა</t>
  </si>
  <si>
    <t>ქეთო</t>
  </si>
  <si>
    <t>ჟუჟუნა</t>
  </si>
  <si>
    <t>შოთა</t>
  </si>
  <si>
    <t>იური</t>
  </si>
  <si>
    <t>გიული</t>
  </si>
  <si>
    <t>თამილა</t>
  </si>
  <si>
    <t>ომარი</t>
  </si>
  <si>
    <t>ემზარი</t>
  </si>
  <si>
    <t>თენგიზი</t>
  </si>
  <si>
    <t>ნიგარი</t>
  </si>
  <si>
    <t>მურმან</t>
  </si>
  <si>
    <t>ნიაზი</t>
  </si>
  <si>
    <t>რუსლანი</t>
  </si>
  <si>
    <t>კახი</t>
  </si>
  <si>
    <t>ჯაბა</t>
  </si>
  <si>
    <t>მურად</t>
  </si>
  <si>
    <t>ენვერ</t>
  </si>
  <si>
    <t>ტარიელ</t>
  </si>
  <si>
    <t>ქემალი</t>
  </si>
  <si>
    <t>აბესალომ</t>
  </si>
  <si>
    <t>ნადიმ</t>
  </si>
  <si>
    <t>მარინა</t>
  </si>
  <si>
    <t>რევაზ</t>
  </si>
  <si>
    <t>61001013631</t>
  </si>
  <si>
    <t>დაასრულა</t>
  </si>
  <si>
    <t>გრძელდება</t>
  </si>
  <si>
    <t>შპს ”აბასთუმნის ტუბსაწინააღმდეგო საავადმყოფო”</t>
  </si>
  <si>
    <t>911662659</t>
  </si>
  <si>
    <t>28001094906</t>
  </si>
  <si>
    <t>4077676393</t>
  </si>
  <si>
    <t>ავალიშვილი</t>
  </si>
  <si>
    <t>55301030945</t>
  </si>
  <si>
    <t>1985859013</t>
  </si>
  <si>
    <t>ამბროლაძე</t>
  </si>
  <si>
    <t>21001018324</t>
  </si>
  <si>
    <t>არაქელიანი</t>
  </si>
  <si>
    <t>01019060926</t>
  </si>
  <si>
    <t>გადავიდა
ამბულატორიულ
მკურნალობაზე</t>
  </si>
  <si>
    <t>3452004572</t>
  </si>
  <si>
    <t>ბილიხოძე</t>
  </si>
  <si>
    <t>01018004527</t>
  </si>
  <si>
    <t>1531354439</t>
  </si>
  <si>
    <t>გრიგოლ</t>
  </si>
  <si>
    <t>გალუსტიანი</t>
  </si>
  <si>
    <t>01011002744</t>
  </si>
  <si>
    <t>GDDA1A</t>
  </si>
  <si>
    <t>2056384656</t>
  </si>
  <si>
    <t>61002005920</t>
  </si>
  <si>
    <t>1973787747</t>
  </si>
  <si>
    <t>ისმაილ</t>
  </si>
  <si>
    <t>ემირიძე</t>
  </si>
  <si>
    <t>61004002082</t>
  </si>
  <si>
    <t>2377001157</t>
  </si>
  <si>
    <t>ზაიმოვი</t>
  </si>
  <si>
    <t>40001036252</t>
  </si>
  <si>
    <t>1837536376</t>
  </si>
  <si>
    <t>თათრიაშვილი</t>
  </si>
  <si>
    <t>01027000873</t>
  </si>
  <si>
    <t>3351928742</t>
  </si>
  <si>
    <t>კაპანაძე</t>
  </si>
  <si>
    <t>53001019700</t>
  </si>
  <si>
    <t>881571602</t>
  </si>
  <si>
    <t>კობახიძე</t>
  </si>
  <si>
    <t>60002009149</t>
  </si>
  <si>
    <t>2152168207</t>
  </si>
  <si>
    <t>კონცელიძე</t>
  </si>
  <si>
    <t>61005005839</t>
  </si>
  <si>
    <t>3574455276</t>
  </si>
  <si>
    <t>კორკოტაშვილი</t>
  </si>
  <si>
    <t>14601030682</t>
  </si>
  <si>
    <t>1459561224</t>
  </si>
  <si>
    <t>ანჟელიკა</t>
  </si>
  <si>
    <t>კორჩინსკაია</t>
  </si>
  <si>
    <t>25001037850</t>
  </si>
  <si>
    <t>3400985947</t>
  </si>
  <si>
    <t>კოღუაშვილი</t>
  </si>
  <si>
    <t>60001011351</t>
  </si>
  <si>
    <t>1108036887</t>
  </si>
  <si>
    <t>ვალერი</t>
  </si>
  <si>
    <t>ლაგვილავა</t>
  </si>
  <si>
    <t>09401030167</t>
  </si>
  <si>
    <t>2860295267</t>
  </si>
  <si>
    <t>ვლადიმირ</t>
  </si>
  <si>
    <t>ლაგზიან</t>
  </si>
  <si>
    <t>07001012063</t>
  </si>
  <si>
    <t>3818780284</t>
  </si>
  <si>
    <t>ლაპიაშვილი</t>
  </si>
  <si>
    <t>14950000251</t>
  </si>
  <si>
    <t>3073896439</t>
  </si>
  <si>
    <t>61006003509</t>
  </si>
  <si>
    <t>შეწყვიტა</t>
  </si>
  <si>
    <t>76674908</t>
  </si>
  <si>
    <t>2399252527</t>
  </si>
  <si>
    <t>ნავროზაშვილი</t>
  </si>
  <si>
    <t>01012019715</t>
  </si>
  <si>
    <t>485999390</t>
  </si>
  <si>
    <t>ოქრომელიძე</t>
  </si>
  <si>
    <t>47001014558</t>
  </si>
  <si>
    <t>2808592509</t>
  </si>
  <si>
    <t>პროკოპოვა</t>
  </si>
  <si>
    <t>28001064558</t>
  </si>
  <si>
    <t>ფრიდონ</t>
  </si>
  <si>
    <t>რიჟამაძე</t>
  </si>
  <si>
    <t>1223987173</t>
  </si>
  <si>
    <t>სალაძე</t>
  </si>
  <si>
    <t>61001062692</t>
  </si>
  <si>
    <t>4140789922</t>
  </si>
  <si>
    <t>ფერაძე</t>
  </si>
  <si>
    <t>18001016545</t>
  </si>
  <si>
    <t>3353461565</t>
  </si>
  <si>
    <t>ქუთათელაძე</t>
  </si>
  <si>
    <t>60001121610</t>
  </si>
  <si>
    <t>2635072632</t>
  </si>
  <si>
    <t>შავდია</t>
  </si>
  <si>
    <t>18001005884</t>
  </si>
  <si>
    <t>1068188006</t>
  </si>
  <si>
    <t>ლალი</t>
  </si>
  <si>
    <t>შეწირული</t>
  </si>
  <si>
    <t>61001034929</t>
  </si>
  <si>
    <t>3286316131</t>
  </si>
  <si>
    <t>ჩოხელი</t>
  </si>
  <si>
    <t>47001011066</t>
  </si>
  <si>
    <t>3191281169</t>
  </si>
  <si>
    <t>ცაგარელი</t>
  </si>
  <si>
    <t>01008026811</t>
  </si>
  <si>
    <t>2713629533</t>
  </si>
  <si>
    <t>ცენტერაძე</t>
  </si>
  <si>
    <t>61004060078</t>
  </si>
  <si>
    <t>1977951135</t>
  </si>
  <si>
    <t>ცქიფურიშვილი</t>
  </si>
  <si>
    <t>21001005923</t>
  </si>
  <si>
    <t>3194077276</t>
  </si>
  <si>
    <t>გადაყვანა</t>
  </si>
  <si>
    <t>1072596068</t>
  </si>
  <si>
    <t>ზაურ</t>
  </si>
  <si>
    <t>ხალილოვი</t>
  </si>
  <si>
    <t>35001078241</t>
  </si>
  <si>
    <t>2013133219</t>
  </si>
  <si>
    <t>ხაჟომია</t>
  </si>
  <si>
    <t>37001053345</t>
  </si>
  <si>
    <t>734872099</t>
  </si>
  <si>
    <t>ხუგაშვილი</t>
  </si>
  <si>
    <t>57001052890</t>
  </si>
  <si>
    <t>4124420102</t>
  </si>
  <si>
    <t>ხუჯაძე</t>
  </si>
  <si>
    <t>60001097666</t>
  </si>
  <si>
    <t>3004748614</t>
  </si>
  <si>
    <t>ჯევდეთი</t>
  </si>
  <si>
    <t>61002010317</t>
  </si>
  <si>
    <t>215796832</t>
  </si>
  <si>
    <t>ჯინიყაშვილი</t>
  </si>
  <si>
    <t>60001133810</t>
  </si>
  <si>
    <t>3045966013</t>
  </si>
  <si>
    <t>ჯინჭარაძე</t>
  </si>
  <si>
    <t>26001031075</t>
  </si>
  <si>
    <t>3949927731</t>
  </si>
  <si>
    <t>03001012802</t>
  </si>
  <si>
    <t>არმენ</t>
  </si>
  <si>
    <t>აკოფიან</t>
  </si>
  <si>
    <t>47101047469</t>
  </si>
  <si>
    <t>3308680210</t>
  </si>
  <si>
    <t>ასლანოვი</t>
  </si>
  <si>
    <t>61004002026</t>
  </si>
  <si>
    <t>1548682425</t>
  </si>
  <si>
    <t>ახალმოსულიშვილი</t>
  </si>
  <si>
    <t>13001056104</t>
  </si>
  <si>
    <t>ბეგლარი</t>
  </si>
  <si>
    <t>12001039204</t>
  </si>
  <si>
    <t>განკურნება</t>
  </si>
  <si>
    <t>2652558500</t>
  </si>
  <si>
    <t>ბიზიკაშვილი</t>
  </si>
  <si>
    <t>01004005767</t>
  </si>
  <si>
    <t>1540437164</t>
  </si>
  <si>
    <t>ბუსხრიკიძე</t>
  </si>
  <si>
    <t>25901051975</t>
  </si>
  <si>
    <t>ბეთქილ</t>
  </si>
  <si>
    <t>გაბიანი</t>
  </si>
  <si>
    <t>27001002077</t>
  </si>
  <si>
    <t>59001003161</t>
  </si>
  <si>
    <t>3356167896</t>
  </si>
  <si>
    <t>60001038347</t>
  </si>
  <si>
    <t>გუჩუა</t>
  </si>
  <si>
    <t>62006033760</t>
  </si>
  <si>
    <t>1582650905</t>
  </si>
  <si>
    <t>დემეტრაშვილი</t>
  </si>
  <si>
    <t>34001001498</t>
  </si>
  <si>
    <t>1790912731</t>
  </si>
  <si>
    <t>დიაკონიძე</t>
  </si>
  <si>
    <t>01022006814</t>
  </si>
  <si>
    <t xml:space="preserve">ომარ </t>
  </si>
  <si>
    <t>თურქოშვილი</t>
  </si>
  <si>
    <t>08001005361</t>
  </si>
  <si>
    <t>3539942600</t>
  </si>
  <si>
    <t>კავთუაშვილი</t>
  </si>
  <si>
    <t>12001072993</t>
  </si>
  <si>
    <t>კამლაძე</t>
  </si>
  <si>
    <t>18001001974</t>
  </si>
  <si>
    <t>3325366290</t>
  </si>
  <si>
    <t>კიკაჩეიშვილი</t>
  </si>
  <si>
    <t>60002010358</t>
  </si>
  <si>
    <t>4246327747</t>
  </si>
  <si>
    <t>ოგანეს</t>
  </si>
  <si>
    <t>კირბაშიან</t>
  </si>
  <si>
    <t>33001018528</t>
  </si>
  <si>
    <t>320396117</t>
  </si>
  <si>
    <t>რამაზ</t>
  </si>
  <si>
    <t>კულუხოვი</t>
  </si>
  <si>
    <t>59002002835</t>
  </si>
  <si>
    <t>ლელაძე</t>
  </si>
  <si>
    <t>09001000633</t>
  </si>
  <si>
    <t>62003004317</t>
  </si>
  <si>
    <t>მარლენ</t>
  </si>
  <si>
    <t>მაკარიძე</t>
  </si>
  <si>
    <t>60001101289</t>
  </si>
  <si>
    <t>1451042260</t>
  </si>
  <si>
    <t>გრიგოლი</t>
  </si>
  <si>
    <t>მაკიევი</t>
  </si>
  <si>
    <t>01019045284</t>
  </si>
  <si>
    <t>1834395635</t>
  </si>
  <si>
    <t>ზვიადი</t>
  </si>
  <si>
    <t>მაჭარაძე</t>
  </si>
  <si>
    <t>55001019176</t>
  </si>
  <si>
    <t>3276087839</t>
  </si>
  <si>
    <t>ნადირ</t>
  </si>
  <si>
    <t>მეხტიევი</t>
  </si>
  <si>
    <t>28001008922</t>
  </si>
  <si>
    <t>1752388261</t>
  </si>
  <si>
    <t>მურადოვი</t>
  </si>
  <si>
    <t>01015008831</t>
  </si>
  <si>
    <t>4034457892</t>
  </si>
  <si>
    <t>მურველაშვილი</t>
  </si>
  <si>
    <t>20001019483</t>
  </si>
  <si>
    <t xml:space="preserve"> </t>
  </si>
  <si>
    <t>4252586615</t>
  </si>
  <si>
    <t>40101042104</t>
  </si>
  <si>
    <t>ნასყიდაშვილი</t>
  </si>
  <si>
    <t xml:space="preserve">01002000066                                                                           </t>
  </si>
  <si>
    <t>რუბენ</t>
  </si>
  <si>
    <t>ოსიპოვი</t>
  </si>
  <si>
    <t>01015011100</t>
  </si>
  <si>
    <t>FXF0</t>
  </si>
  <si>
    <t>2067461700</t>
  </si>
  <si>
    <t>სარაჯიშვილი</t>
  </si>
  <si>
    <t>3582562881</t>
  </si>
  <si>
    <t>ანატოლი</t>
  </si>
  <si>
    <t>სოკოლოვი</t>
  </si>
  <si>
    <t>35001102236</t>
  </si>
  <si>
    <t>სურმავა</t>
  </si>
  <si>
    <t>01030020509</t>
  </si>
  <si>
    <t>2623831193</t>
  </si>
  <si>
    <t>2498523354</t>
  </si>
  <si>
    <t>ტაკიძე</t>
  </si>
  <si>
    <t>61010014723</t>
  </si>
  <si>
    <t>3582363294</t>
  </si>
  <si>
    <t>იასონ</t>
  </si>
  <si>
    <t>ტყეშელაშვილი</t>
  </si>
  <si>
    <t>60003011037</t>
  </si>
  <si>
    <t>4160363513</t>
  </si>
  <si>
    <t>ქოქოსაძე</t>
  </si>
  <si>
    <t>62702018946</t>
  </si>
  <si>
    <t>599582181</t>
  </si>
  <si>
    <t>ქურდაძე</t>
  </si>
  <si>
    <t>57001033949</t>
  </si>
  <si>
    <t>2930277032</t>
  </si>
  <si>
    <t>შუკაკიძე</t>
  </si>
  <si>
    <t>54001049129</t>
  </si>
  <si>
    <t>1913594225</t>
  </si>
  <si>
    <t>ჭაბუკი</t>
  </si>
  <si>
    <t>ჩაკვეტაია</t>
  </si>
  <si>
    <t>53001025678</t>
  </si>
  <si>
    <t>531921493</t>
  </si>
  <si>
    <t>ვენიკო</t>
  </si>
  <si>
    <t>ჩახვაძე</t>
  </si>
  <si>
    <t>26001017471</t>
  </si>
  <si>
    <t>2979006620</t>
  </si>
  <si>
    <t>ჩხაიძე</t>
  </si>
  <si>
    <t>26001008262</t>
  </si>
  <si>
    <t>4110121834</t>
  </si>
  <si>
    <t>33001001103</t>
  </si>
  <si>
    <t>122522168</t>
  </si>
  <si>
    <t>1784683956</t>
  </si>
  <si>
    <t>11001024372</t>
  </si>
  <si>
    <t>1602614402</t>
  </si>
  <si>
    <t>ძმანაშვილი</t>
  </si>
  <si>
    <t>01028005846</t>
  </si>
  <si>
    <t>3832091173</t>
  </si>
  <si>
    <t>წიწილაშვილი</t>
  </si>
  <si>
    <t>01009003330</t>
  </si>
  <si>
    <t>2199149195</t>
  </si>
  <si>
    <t>ჭანტურია</t>
  </si>
  <si>
    <t>62006059832</t>
  </si>
  <si>
    <t>1346281816</t>
  </si>
  <si>
    <t>მუხრან</t>
  </si>
  <si>
    <t>ჭიღლაძე</t>
  </si>
  <si>
    <t>54001004945</t>
  </si>
  <si>
    <t>ხარიბინ</t>
  </si>
  <si>
    <t>01019034931</t>
  </si>
  <si>
    <t>ალბერტ</t>
  </si>
  <si>
    <t>ხაჩატურიან</t>
  </si>
  <si>
    <t>33001008987</t>
  </si>
  <si>
    <t>2085908348</t>
  </si>
  <si>
    <t>აკაკი</t>
  </si>
  <si>
    <t>ხეცურიანი</t>
  </si>
  <si>
    <t>49001003740</t>
  </si>
  <si>
    <t>2542016590</t>
  </si>
  <si>
    <t>ხორგუანი</t>
  </si>
  <si>
    <t>10001051799</t>
  </si>
  <si>
    <t>991189305</t>
  </si>
  <si>
    <t>ჯანგირაშვილი</t>
  </si>
  <si>
    <t>01004002984</t>
  </si>
  <si>
    <t>B18.2
E60.3</t>
  </si>
  <si>
    <t>შპს ფოთის „ტუბ. დისპანსერი“</t>
  </si>
  <si>
    <t>ცანავა</t>
  </si>
  <si>
    <t>ჭოჭუა</t>
  </si>
  <si>
    <t>კუკავა</t>
  </si>
  <si>
    <t>ჯანჟღავა</t>
  </si>
  <si>
    <t>გოგებაშვილი</t>
  </si>
  <si>
    <t>ფაცია</t>
  </si>
  <si>
    <t>ხვინგია</t>
  </si>
  <si>
    <t>ჯოლია</t>
  </si>
  <si>
    <t>კუნჭულია</t>
  </si>
  <si>
    <t>ბართია</t>
  </si>
  <si>
    <t>ენვერი</t>
  </si>
  <si>
    <t>ლამარა</t>
  </si>
  <si>
    <t>ნაზი</t>
  </si>
  <si>
    <t>იაგო</t>
  </si>
  <si>
    <t>ჯანიკო</t>
  </si>
  <si>
    <t>თორნიკე</t>
  </si>
  <si>
    <t>ოთარ</t>
  </si>
  <si>
    <t>ლერი</t>
  </si>
  <si>
    <t>რემისია</t>
  </si>
  <si>
    <t>უგრძელ</t>
  </si>
  <si>
    <t xml:space="preserve">შ.პ.ს ზუგდიდის რეგიონული ტუბსაწინაარმდეგო საავადმყოფო </t>
  </si>
  <si>
    <t>19001072943</t>
  </si>
  <si>
    <t>სიჭინავა</t>
  </si>
  <si>
    <t>ნაჭყებია</t>
  </si>
  <si>
    <t>აბსანძე</t>
  </si>
  <si>
    <t>სისვაძე</t>
  </si>
  <si>
    <t>ვაჩეიშვილი</t>
  </si>
  <si>
    <t>ხელაძე</t>
  </si>
  <si>
    <t>ბულია</t>
  </si>
  <si>
    <t>მაქაცარია</t>
  </si>
  <si>
    <t>სუბელიანი</t>
  </si>
  <si>
    <t>ჯობაძე</t>
  </si>
  <si>
    <t>ავალიანი</t>
  </si>
  <si>
    <t>ბარამია</t>
  </si>
  <si>
    <t>წულაია</t>
  </si>
  <si>
    <t>ბერიშვილი</t>
  </si>
  <si>
    <t>შამუგია</t>
  </si>
  <si>
    <t>ჭითანავა</t>
  </si>
  <si>
    <t>წახნაკია</t>
  </si>
  <si>
    <t>უბირია</t>
  </si>
  <si>
    <t>ძანძავა</t>
  </si>
  <si>
    <t>მიქავა</t>
  </si>
  <si>
    <t>ყურაშვილი</t>
  </si>
  <si>
    <t>გერენტია</t>
  </si>
  <si>
    <t>ნარსია</t>
  </si>
  <si>
    <t>რაფავა</t>
  </si>
  <si>
    <t>ლომია</t>
  </si>
  <si>
    <t>ქარჩავა</t>
  </si>
  <si>
    <t>კაცია</t>
  </si>
  <si>
    <t>ჭანია</t>
  </si>
  <si>
    <t>გვასალია</t>
  </si>
  <si>
    <t>დაზმირი</t>
  </si>
  <si>
    <t>მერაბი</t>
  </si>
  <si>
    <t>მანუჩარ</t>
  </si>
  <si>
    <t>ჯანო</t>
  </si>
  <si>
    <t>სოფიო</t>
  </si>
  <si>
    <t>მაყვალა</t>
  </si>
  <si>
    <t>უტა</t>
  </si>
  <si>
    <t>გოდერძი</t>
  </si>
  <si>
    <t>გიზო</t>
  </si>
  <si>
    <t>ნაპო</t>
  </si>
  <si>
    <t>ნიკა</t>
  </si>
  <si>
    <t>სერგო</t>
  </si>
  <si>
    <t>ომარ</t>
  </si>
  <si>
    <t>დემური</t>
  </si>
  <si>
    <t xml:space="preserve">პირადი N </t>
  </si>
  <si>
    <t>პირადი N</t>
  </si>
  <si>
    <t>სამედიცინო დოკუმენტის N</t>
  </si>
  <si>
    <t>მამ</t>
  </si>
  <si>
    <t>11030020</t>
  </si>
  <si>
    <t>BL.6, MB1.2, MB2.1, GDDAIP</t>
  </si>
  <si>
    <t>12:35</t>
  </si>
  <si>
    <t>MB1.2, MB2.1</t>
  </si>
  <si>
    <t>14:00</t>
  </si>
  <si>
    <t>15:30</t>
  </si>
  <si>
    <t>BL.6, MB1.2, MB2.1</t>
  </si>
  <si>
    <t>13:25</t>
  </si>
  <si>
    <t>BL.6, BL11.2.2, BL11.2.1, BL10.1, UR.7, ABXOOO, LQ.1, LQ.2, MB1.2.235</t>
  </si>
  <si>
    <t>23:00</t>
  </si>
  <si>
    <t>MB1.2, BL.6, GDDAIP</t>
  </si>
  <si>
    <t>13:20</t>
  </si>
  <si>
    <t>BL.6, MB1.2.235, GDDAIP, GAFA00</t>
  </si>
  <si>
    <t>13:00</t>
  </si>
  <si>
    <t>MB1.2</t>
  </si>
  <si>
    <t>14:35</t>
  </si>
  <si>
    <t>14:45</t>
  </si>
  <si>
    <t>13:35</t>
  </si>
  <si>
    <t>14:50</t>
  </si>
  <si>
    <t>FXFOOO, ZYX90, GDDAIP, MB1.2</t>
  </si>
  <si>
    <t>10:10</t>
  </si>
  <si>
    <t>MB1.2, UR.7, BL.6, GDDAIP</t>
  </si>
  <si>
    <t>10:15</t>
  </si>
  <si>
    <t>13:55</t>
  </si>
  <si>
    <t>BL1.2.1, BL.6, MB1.2, GDDAIP</t>
  </si>
  <si>
    <t>15:15</t>
  </si>
  <si>
    <t>ABXOOO, LQ.1, LQ.2, BL.6</t>
  </si>
  <si>
    <t>15:55</t>
  </si>
  <si>
    <t>BL.6, BL9.1, CG.7, BL11.2.1, BL11.2.2, BL7.1</t>
  </si>
  <si>
    <t>14:15</t>
  </si>
  <si>
    <t>MB1.2, BL.6, UR.7, CG.7, IM10.1.1, IM1.2, GDDAIP</t>
  </si>
  <si>
    <t>11:20</t>
  </si>
  <si>
    <t>11:40</t>
  </si>
  <si>
    <t>MB1.2, GDDAIP</t>
  </si>
  <si>
    <t>13:40</t>
  </si>
  <si>
    <t>20:00</t>
  </si>
  <si>
    <t>12:20</t>
  </si>
  <si>
    <t>BL.6, MB1.2.235, GDDAIP, IM10.1.1, IM1.2, CG.7, BL12.1</t>
  </si>
  <si>
    <t>15:25</t>
  </si>
  <si>
    <t>12:30</t>
  </si>
  <si>
    <t>375963488</t>
  </si>
  <si>
    <t>ნიკო</t>
  </si>
  <si>
    <t>01033001241</t>
  </si>
  <si>
    <t>2</t>
  </si>
  <si>
    <t>10:40</t>
  </si>
  <si>
    <t>125954687</t>
  </si>
  <si>
    <t>ტატული</t>
  </si>
  <si>
    <t>სარკისიანი</t>
  </si>
  <si>
    <t>01019038712</t>
  </si>
  <si>
    <t>3</t>
  </si>
  <si>
    <t>GDDAIP, BL.6, MB2.1</t>
  </si>
  <si>
    <t>11:00</t>
  </si>
  <si>
    <t>4063827694</t>
  </si>
  <si>
    <t>ზაალ</t>
  </si>
  <si>
    <t>შანშიაშვილი</t>
  </si>
  <si>
    <t>14001009717</t>
  </si>
  <si>
    <t>11</t>
  </si>
  <si>
    <t>GADEOO, BL.6</t>
  </si>
  <si>
    <t>2825763650</t>
  </si>
  <si>
    <t>31301059811</t>
  </si>
  <si>
    <t>30</t>
  </si>
  <si>
    <t>18:00</t>
  </si>
  <si>
    <t>1433505470</t>
  </si>
  <si>
    <t>ფაჟავა</t>
  </si>
  <si>
    <t>62005021052</t>
  </si>
  <si>
    <t>33</t>
  </si>
  <si>
    <t>15:00</t>
  </si>
  <si>
    <t>1654568822</t>
  </si>
  <si>
    <t>სლავიკ</t>
  </si>
  <si>
    <t>ბიბილაევი</t>
  </si>
  <si>
    <t>01003004666</t>
  </si>
  <si>
    <t>42</t>
  </si>
  <si>
    <t>BL1.2.1, ZZZA30</t>
  </si>
  <si>
    <t>2849557012</t>
  </si>
  <si>
    <t>ლევ</t>
  </si>
  <si>
    <t>ყანჩაშვილი</t>
  </si>
  <si>
    <t>01015014376</t>
  </si>
  <si>
    <t>46</t>
  </si>
  <si>
    <t>CG.7</t>
  </si>
  <si>
    <t>3603527813</t>
  </si>
  <si>
    <t>მიხანაშვილი</t>
  </si>
  <si>
    <t>01002012378</t>
  </si>
  <si>
    <t>50</t>
  </si>
  <si>
    <t>GDDAIP, MB1.2.235</t>
  </si>
  <si>
    <t>12:05</t>
  </si>
  <si>
    <t>118679160</t>
  </si>
  <si>
    <t>რაუფ</t>
  </si>
  <si>
    <t>კაზანჯი ოღლი</t>
  </si>
  <si>
    <t>62680000041</t>
  </si>
  <si>
    <t>64</t>
  </si>
  <si>
    <t>BL.6, MB1.2, ZZZA30</t>
  </si>
  <si>
    <t>16:20</t>
  </si>
  <si>
    <t>2365482197</t>
  </si>
  <si>
    <t xml:space="preserve">აბლოთია </t>
  </si>
  <si>
    <t>62006044613</t>
  </si>
  <si>
    <t>67</t>
  </si>
  <si>
    <t>BL11.2.2, BL11.2.1, GADE1A, GAFAOO, ZZZA30</t>
  </si>
  <si>
    <t>12:45</t>
  </si>
  <si>
    <t>2200714905</t>
  </si>
  <si>
    <t>ლუკა</t>
  </si>
  <si>
    <t>აბშილავა</t>
  </si>
  <si>
    <t>19650001173</t>
  </si>
  <si>
    <t>78</t>
  </si>
  <si>
    <t>3463827934</t>
  </si>
  <si>
    <t>პეტრიაშვილი</t>
  </si>
  <si>
    <t>16001008174</t>
  </si>
  <si>
    <t>81</t>
  </si>
  <si>
    <t>13:50</t>
  </si>
  <si>
    <t>753015723</t>
  </si>
  <si>
    <t>ტურაშვილი</t>
  </si>
  <si>
    <t>59001033904</t>
  </si>
  <si>
    <t>87</t>
  </si>
  <si>
    <t>16:50</t>
  </si>
  <si>
    <t>3600316790</t>
  </si>
  <si>
    <t>სიმონ</t>
  </si>
  <si>
    <t>კუპატაძე</t>
  </si>
  <si>
    <t>01025016528</t>
  </si>
  <si>
    <t>88</t>
  </si>
  <si>
    <t>GCE012, MB.2, CT1.2, CG.7, MB1.2</t>
  </si>
  <si>
    <t>01:35</t>
  </si>
  <si>
    <t>1921894611</t>
  </si>
  <si>
    <t>ჭინჭარაული</t>
  </si>
  <si>
    <t>23001009882</t>
  </si>
  <si>
    <t>92</t>
  </si>
  <si>
    <t>2742530727</t>
  </si>
  <si>
    <t>წინწკალაძე</t>
  </si>
  <si>
    <t>61009032760</t>
  </si>
  <si>
    <t>93</t>
  </si>
  <si>
    <t>00:00</t>
  </si>
  <si>
    <t>3790185979</t>
  </si>
  <si>
    <t>ზაური</t>
  </si>
  <si>
    <t>მუსაევი</t>
  </si>
  <si>
    <t>01027076223</t>
  </si>
  <si>
    <t>95</t>
  </si>
  <si>
    <t>4202304867</t>
  </si>
  <si>
    <t>ფხაკაძე</t>
  </si>
  <si>
    <t>53001051053</t>
  </si>
  <si>
    <t>96</t>
  </si>
  <si>
    <t>BL.6, BL12.1, BL11.2.1, BL11.2.2, UR.7, FXFOOO, ZYX90, CG.7, GDDAIP, BL7.2, BL7.1, BL9.1</t>
  </si>
  <si>
    <t>12:50</t>
  </si>
  <si>
    <t>3664662737</t>
  </si>
  <si>
    <t>ბერუკაშვილი</t>
  </si>
  <si>
    <t>01014001022</t>
  </si>
  <si>
    <t>98</t>
  </si>
  <si>
    <t>10:20</t>
  </si>
  <si>
    <t>1787359323</t>
  </si>
  <si>
    <t>გოგოლიძე</t>
  </si>
  <si>
    <t>38001012546</t>
  </si>
  <si>
    <t>99</t>
  </si>
  <si>
    <t>2918948351</t>
  </si>
  <si>
    <t>რახილა</t>
  </si>
  <si>
    <t>გასანოვა</t>
  </si>
  <si>
    <t>12001069674</t>
  </si>
  <si>
    <t>100</t>
  </si>
  <si>
    <t>BL.6, MB1.2.235</t>
  </si>
  <si>
    <t>15:20</t>
  </si>
  <si>
    <t>2123227197</t>
  </si>
  <si>
    <t>ჯობავა</t>
  </si>
  <si>
    <t>58001006667</t>
  </si>
  <si>
    <t>101</t>
  </si>
  <si>
    <t>16:01</t>
  </si>
  <si>
    <t>2439202044</t>
  </si>
  <si>
    <t>მაღლაკელიძე–პირველი</t>
  </si>
  <si>
    <t>62013001277</t>
  </si>
  <si>
    <t>103</t>
  </si>
  <si>
    <t>BL.6, ABXOOO, LQ.1, LQ.2, UR.7, BL10.1, BL11.2.2, BL11.2.1</t>
  </si>
  <si>
    <t>19:34</t>
  </si>
  <si>
    <t>3298355678</t>
  </si>
  <si>
    <t>ფოცხვერია</t>
  </si>
  <si>
    <t>01003011537</t>
  </si>
  <si>
    <t>106</t>
  </si>
  <si>
    <t>QXXB10, BL2.1.1, BL2.2.2</t>
  </si>
  <si>
    <t>10:30</t>
  </si>
  <si>
    <t>2533309279</t>
  </si>
  <si>
    <t>რატი</t>
  </si>
  <si>
    <t>ხარებაშვილი</t>
  </si>
  <si>
    <t>59001116408</t>
  </si>
  <si>
    <t>110</t>
  </si>
  <si>
    <t>JXDE1A, GDDAIP, BL.6, GDDAIA</t>
  </si>
  <si>
    <t>11:50</t>
  </si>
  <si>
    <t>520120597</t>
  </si>
  <si>
    <t>ლიზი</t>
  </si>
  <si>
    <t>60750010667</t>
  </si>
  <si>
    <t>111</t>
  </si>
  <si>
    <t>BL.6, BL12.3, GDDAIP, WNSBOO, JXDE3A, MBZ, IM13.10</t>
  </si>
  <si>
    <t>2625038591</t>
  </si>
  <si>
    <t>სუხიაშვილი</t>
  </si>
  <si>
    <t>57001022919</t>
  </si>
  <si>
    <t>118</t>
  </si>
  <si>
    <t>GAXX10, GADE1A, EF.3</t>
  </si>
  <si>
    <t>14:30</t>
  </si>
  <si>
    <t>2711418315</t>
  </si>
  <si>
    <t>ძნელაშვილი</t>
  </si>
  <si>
    <t>01001078613</t>
  </si>
  <si>
    <t>119</t>
  </si>
  <si>
    <t>BL7.1, UR.7, BL.6</t>
  </si>
  <si>
    <t>1623546024</t>
  </si>
  <si>
    <t>დარიკო</t>
  </si>
  <si>
    <t>ფურცხვანიძე</t>
  </si>
  <si>
    <t>60001129746</t>
  </si>
  <si>
    <t>123</t>
  </si>
  <si>
    <t>GAPE1A, QXXB10</t>
  </si>
  <si>
    <t>2372839114</t>
  </si>
  <si>
    <t>ქიზიყელაშვილი</t>
  </si>
  <si>
    <t>20001055159</t>
  </si>
  <si>
    <t>125</t>
  </si>
  <si>
    <t>11:10</t>
  </si>
  <si>
    <t>2510625983</t>
  </si>
  <si>
    <t>ნამაზ</t>
  </si>
  <si>
    <t>10001019245</t>
  </si>
  <si>
    <t>132</t>
  </si>
  <si>
    <t>NGDE1A, FXFOOO, BL11.2.1, BL11.2.2, UR.7, BL12.1, NXXBOO, MB.2, MB1.2, MB2.1</t>
  </si>
  <si>
    <t>14:20</t>
  </si>
  <si>
    <t>2881521620</t>
  </si>
  <si>
    <t>60650001869</t>
  </si>
  <si>
    <t>133</t>
  </si>
  <si>
    <t>1241094735</t>
  </si>
  <si>
    <t>135</t>
  </si>
  <si>
    <t>ABXOOO, LQ.1, LQ.2, BL11.2.2, BL11.2.1, BL10.1</t>
  </si>
  <si>
    <t>10:50</t>
  </si>
  <si>
    <t>2511745581</t>
  </si>
  <si>
    <t>ლიანა</t>
  </si>
  <si>
    <t>ვეკუა</t>
  </si>
  <si>
    <t>62001009353</t>
  </si>
  <si>
    <t>140</t>
  </si>
  <si>
    <t>BL12.1, BL11.2.1, BL11.2.2, GAFAOO, ZYX90</t>
  </si>
  <si>
    <t>11:15</t>
  </si>
  <si>
    <t>2258163549</t>
  </si>
  <si>
    <t>ღვინჯილია</t>
  </si>
  <si>
    <t>62004013190</t>
  </si>
  <si>
    <t>142</t>
  </si>
  <si>
    <t>CG.7, IM10.1.1, IM10.1.2, FXFOOO, ZZZA30, GAFAOO</t>
  </si>
  <si>
    <t>12:00</t>
  </si>
  <si>
    <t>749853071</t>
  </si>
  <si>
    <t>01019024806</t>
  </si>
  <si>
    <t>143</t>
  </si>
  <si>
    <t>BL11.2.2, BL11.2.1, FXFOOO, UR.7, BL.6</t>
  </si>
  <si>
    <t>3321339311</t>
  </si>
  <si>
    <t>ანასტასია</t>
  </si>
  <si>
    <t>თევზაძე</t>
  </si>
  <si>
    <t>26550000805</t>
  </si>
  <si>
    <t>BL.6, BL12.1</t>
  </si>
  <si>
    <t>11:25</t>
  </si>
  <si>
    <t>671131050</t>
  </si>
  <si>
    <t>ამბარცუმიანი</t>
  </si>
  <si>
    <t>01013005590</t>
  </si>
  <si>
    <t>145</t>
  </si>
  <si>
    <t>BL1.2.1, FXFOOO, ZYX90</t>
  </si>
  <si>
    <t>718129575</t>
  </si>
  <si>
    <t>თინათინ</t>
  </si>
  <si>
    <t>ნიუბაუერ</t>
  </si>
  <si>
    <t>01002010825</t>
  </si>
  <si>
    <t>147</t>
  </si>
  <si>
    <t>BL.6, MB1.2, FXFOOO, GDDAIH, MB.2</t>
  </si>
  <si>
    <t>3638424433</t>
  </si>
  <si>
    <t>57001025367</t>
  </si>
  <si>
    <t>149</t>
  </si>
  <si>
    <t>MB.1, MB.2, QXXB10</t>
  </si>
  <si>
    <t>11:35</t>
  </si>
  <si>
    <t>2648438596</t>
  </si>
  <si>
    <t>ფახრად</t>
  </si>
  <si>
    <t>ისკანდაროვი</t>
  </si>
  <si>
    <t>10001037711</t>
  </si>
  <si>
    <t>152</t>
  </si>
  <si>
    <t>3713231208</t>
  </si>
  <si>
    <t>თოფურია</t>
  </si>
  <si>
    <t>02001017673</t>
  </si>
  <si>
    <t>156</t>
  </si>
  <si>
    <t>MB1.2, MB2.1, GDDAIH, FXFOOO, BL.6, GCE012, CT1.2</t>
  </si>
  <si>
    <t>C34</t>
  </si>
  <si>
    <t>13:45</t>
  </si>
  <si>
    <t>3365699961</t>
  </si>
  <si>
    <t>35001033127</t>
  </si>
  <si>
    <t>157</t>
  </si>
  <si>
    <t>G18</t>
  </si>
  <si>
    <t>722924518</t>
  </si>
  <si>
    <t>ნუკრი</t>
  </si>
  <si>
    <t>შველიძე</t>
  </si>
  <si>
    <t>18001072487</t>
  </si>
  <si>
    <t>158</t>
  </si>
  <si>
    <t>CXDEOO</t>
  </si>
  <si>
    <t>14:25</t>
  </si>
  <si>
    <t>4225600329</t>
  </si>
  <si>
    <t>162</t>
  </si>
  <si>
    <t>ZZZA30, FXFOOO, BL11.2.1, BL11.2.2, CG.7, BL12.1, BL.6, UR.7, BL7.1, VL7.4, IM10.1.1, MB18.1</t>
  </si>
  <si>
    <r>
      <t>03</t>
    </r>
    <r>
      <rPr>
        <vertAlign val="superscript"/>
        <sz val="9"/>
        <rFont val="Calibri"/>
        <family val="2"/>
        <charset val="204"/>
        <scheme val="minor"/>
      </rPr>
      <t>00</t>
    </r>
  </si>
  <si>
    <t>3214193492</t>
  </si>
  <si>
    <t>59701132928</t>
  </si>
  <si>
    <t>164</t>
  </si>
  <si>
    <t>BL.6, GDDAIP, BL12.1, UR.7, CG.7, FXFOOO, ZYX90, BL7.1</t>
  </si>
  <si>
    <t>2792703471</t>
  </si>
  <si>
    <t>ოტიაშვილი</t>
  </si>
  <si>
    <t>08001027213</t>
  </si>
  <si>
    <t>165</t>
  </si>
  <si>
    <t>BL.6, MB1.2.2, MB2.1</t>
  </si>
  <si>
    <t>12:25</t>
  </si>
  <si>
    <t>744374776</t>
  </si>
  <si>
    <t>ყაზარაშვილი</t>
  </si>
  <si>
    <t>08001010274</t>
  </si>
  <si>
    <t>166</t>
  </si>
  <si>
    <t>GDDAIP, BL.6, BL12.1, UR.7, MB1.2, GADE1A, FXFOOO, EF.3, MB.2</t>
  </si>
  <si>
    <t>703866361</t>
  </si>
  <si>
    <t>ომანაძე</t>
  </si>
  <si>
    <t>62003016225</t>
  </si>
  <si>
    <t>167</t>
  </si>
  <si>
    <t>14:10</t>
  </si>
  <si>
    <t>2700809349</t>
  </si>
  <si>
    <t>ჯადუგიშვილი</t>
  </si>
  <si>
    <t>BL.6, MB1.2, MB2.1.235, UR.7, GADE1A, FXFOOO, BL11.2.2, BL11.2.1, MB18.1, ZZZA30</t>
  </si>
  <si>
    <r>
      <t>12</t>
    </r>
    <r>
      <rPr>
        <vertAlign val="superscript"/>
        <sz val="9"/>
        <rFont val="Calibri"/>
        <family val="2"/>
        <charset val="204"/>
        <scheme val="minor"/>
      </rPr>
      <t>30</t>
    </r>
  </si>
  <si>
    <t>485519344</t>
  </si>
  <si>
    <t>BL.6, BL12.1, GDDAIP, WNSBOO, MB.2</t>
  </si>
  <si>
    <t>13:10</t>
  </si>
  <si>
    <t>1912170615</t>
  </si>
  <si>
    <t>კობალაძე</t>
  </si>
  <si>
    <t>BL.6, MB1.2.235, MB2.1.235, GDDAIP, GDDAIH, GAFAOO, FXFOOO, ZZZA30, CXDEOO, XXXT10, EF.3, CT1.1, MB1.2</t>
  </si>
  <si>
    <t>G18.8</t>
  </si>
  <si>
    <t>I14.8</t>
  </si>
  <si>
    <t>4273653256</t>
  </si>
  <si>
    <t>ილკინ</t>
  </si>
  <si>
    <t>რზაევი</t>
  </si>
  <si>
    <t>BL.6, MB1.2, GADE1A, GASA10, CT1.1, EF.3, FCFOOO, ZZZA30, GDDAIP, GDDAIH, MB2.1.235</t>
  </si>
  <si>
    <t>12:40</t>
  </si>
  <si>
    <t>4209077169</t>
  </si>
  <si>
    <t>ქუმსიაშვილი</t>
  </si>
  <si>
    <t>01011069022</t>
  </si>
  <si>
    <t>BL11.2.1, BL11.2.2</t>
  </si>
  <si>
    <t>1549115571</t>
  </si>
  <si>
    <t>თაბუკაშვილი-ქუთლუ</t>
  </si>
  <si>
    <t>35001009836</t>
  </si>
  <si>
    <t>BL11.2.2, BL11.2.1,  FXFOOO, ZYX90</t>
  </si>
  <si>
    <t>14:05</t>
  </si>
  <si>
    <t>980371638</t>
  </si>
  <si>
    <t>05001001785</t>
  </si>
  <si>
    <t>BL.6, BL11.2.1, BL11.2.2, FXFOOO, ZYX90, GDDAIP, MB1.2.235, CT1.1, UR.7</t>
  </si>
  <si>
    <t>16:00</t>
  </si>
  <si>
    <t>2368714488</t>
  </si>
  <si>
    <t>როყვა</t>
  </si>
  <si>
    <t>26001021036</t>
  </si>
  <si>
    <t>UR.7, BL1.2.1</t>
  </si>
  <si>
    <t>18:15</t>
  </si>
  <si>
    <t>542831891</t>
  </si>
  <si>
    <t>გენო</t>
  </si>
  <si>
    <t>55001018547</t>
  </si>
  <si>
    <t>BL.6, CG.7, IM10.1.2, IM10.1.1, MB1.2.235, MB2.1.235</t>
  </si>
  <si>
    <t>00:10</t>
  </si>
  <si>
    <t>2924924082</t>
  </si>
  <si>
    <t>BL.6, MB1.2.235, MB2.1.235, GDDAIP, GDDAIH, MB1.2, MB2, FXFOOO, ZZZA30, CSDEOO, EF.3, XXXT10, CT.1.1</t>
  </si>
  <si>
    <t>I90</t>
  </si>
  <si>
    <t>10:35</t>
  </si>
  <si>
    <t>1736894026</t>
  </si>
  <si>
    <t>ქართველიშვილი</t>
  </si>
  <si>
    <t>01019082786</t>
  </si>
  <si>
    <t>BL.6, BL12.1, GDDAIP, GDDAIH, CT1.3, EF.3, EF.1, JASA10</t>
  </si>
  <si>
    <t>1777645558</t>
  </si>
  <si>
    <t>სედრაკ</t>
  </si>
  <si>
    <t>გასპარიანი</t>
  </si>
  <si>
    <t>01011047489</t>
  </si>
  <si>
    <t>BL.6, UR.7, BL9.1, BL9.3, BL.5, CG.7, GCE012, GDDAIP, BL11.2.1, BL11.2.2, BL7.1, BL7.2, B9.25, B9.26, FXFOOO, ZYX90, BL14.2, BL7.4</t>
  </si>
  <si>
    <t>R81</t>
  </si>
  <si>
    <t>86509063</t>
  </si>
  <si>
    <t>სპარტაკი</t>
  </si>
  <si>
    <t>მამიაური</t>
  </si>
  <si>
    <t>40001040341</t>
  </si>
  <si>
    <t>BL.6, BL.5, BL7.1, BL7.2, CG.7, FXFOOO, ZYX90, GDDAIP, JXDE3A</t>
  </si>
  <si>
    <r>
      <t>14</t>
    </r>
    <r>
      <rPr>
        <vertAlign val="superscript"/>
        <sz val="9"/>
        <rFont val="Calibri"/>
        <family val="2"/>
        <charset val="204"/>
        <scheme val="minor"/>
      </rPr>
      <t>15</t>
    </r>
  </si>
  <si>
    <t>3513430869</t>
  </si>
  <si>
    <t>38001043272</t>
  </si>
  <si>
    <t>A15.3</t>
  </si>
  <si>
    <t>BL.6, BL12.1, GDDAIP, GDDAIH, MB1.2.235, MB2.1.235</t>
  </si>
  <si>
    <t>2487120547</t>
  </si>
  <si>
    <t>ბაბაჯანიანი</t>
  </si>
  <si>
    <t>03650000298</t>
  </si>
  <si>
    <t>R91</t>
  </si>
  <si>
    <t>3851588072</t>
  </si>
  <si>
    <t>ინდირა</t>
  </si>
  <si>
    <t>ლაზიშვილი</t>
  </si>
  <si>
    <t>61004030400</t>
  </si>
  <si>
    <t>BL.6, UR.7, BL10.1, BL11.2.2, BL11.2.1, CG.7, BL14.2, BL14.1, ABXOOO, LQ.1, LQ.2, MB1.2.235, MB2.1.235, BL12.1, FXFOOO</t>
  </si>
  <si>
    <t>B22</t>
  </si>
  <si>
    <t>23:45</t>
  </si>
  <si>
    <t>660723420</t>
  </si>
  <si>
    <t>კარლო</t>
  </si>
  <si>
    <t>გოგნიაშვილი</t>
  </si>
  <si>
    <t>01030037998</t>
  </si>
  <si>
    <t>GDDAIP, GAFAOO, BL.6, CG.7, MB2.1, FXFOOO, ZYX90</t>
  </si>
  <si>
    <t>06:00</t>
  </si>
  <si>
    <t>1128449743</t>
  </si>
  <si>
    <t>მაკასარაშვილი</t>
  </si>
  <si>
    <t>38001036278</t>
  </si>
  <si>
    <t>MB1.2, MB2.1, GDDAIP, GDDAIH, GCE012, CT1.2, BL.6, IM10.11, IM1.2, CG.7</t>
  </si>
  <si>
    <t>R04.8</t>
  </si>
  <si>
    <t>22:05</t>
  </si>
  <si>
    <t>1766403657</t>
  </si>
  <si>
    <t>ნანული</t>
  </si>
  <si>
    <t>გოგრაჭაძე</t>
  </si>
  <si>
    <t>61010014135</t>
  </si>
  <si>
    <t>UR.7, BL.6, BL11.2.2, BL11.2.1</t>
  </si>
  <si>
    <t>10:05</t>
  </si>
  <si>
    <t>2679187782</t>
  </si>
  <si>
    <t>კობიაშვილი</t>
  </si>
  <si>
    <t>16001001892</t>
  </si>
  <si>
    <t>1314894527</t>
  </si>
  <si>
    <t>კოშუაშვილი</t>
  </si>
  <si>
    <t>01019026111</t>
  </si>
  <si>
    <t>BL.6, MB1.2.235, GCEO12, MB1.2.235, CT1.2, MB.2, MB2.1.235, MB2.2.235, FXFOOO, ZYZX90, GDDAIP, GDDAIH</t>
  </si>
  <si>
    <t>254594817</t>
  </si>
  <si>
    <t>რატიანი</t>
  </si>
  <si>
    <t>35001007046</t>
  </si>
  <si>
    <t>BL.6, MB1.2.235, MB2.1.235, GDDAIP, GDDAIH, MB1.2, FXFOOO, ZZZA30, CXDEOO, GCE012, CT1.1, EF.3, MB.2, MB1.2</t>
  </si>
  <si>
    <t>1109008850</t>
  </si>
  <si>
    <t>ნიკუშა</t>
  </si>
  <si>
    <t>62007014820</t>
  </si>
  <si>
    <t>MB1.2, UR.7, BL9.3, BL.6, KHDE1A</t>
  </si>
  <si>
    <t>11:45</t>
  </si>
  <si>
    <t>600624831</t>
  </si>
  <si>
    <t>სამაია</t>
  </si>
  <si>
    <t>კარაევა</t>
  </si>
  <si>
    <t>28001026199</t>
  </si>
  <si>
    <t>BL1.2.1, BL11.2.1, BL11.2.2, ZZZA30</t>
  </si>
  <si>
    <t>11:55</t>
  </si>
  <si>
    <t>1495526549</t>
  </si>
  <si>
    <t>ჯამბაზიშვილი</t>
  </si>
  <si>
    <t>57001009365</t>
  </si>
  <si>
    <t>A15.2</t>
  </si>
  <si>
    <t>GDDAIP, BL12.1, BL.6, BL11.2.1, BL11.2.2</t>
  </si>
  <si>
    <t>1822357921</t>
  </si>
  <si>
    <t>38001043376</t>
  </si>
  <si>
    <t>BL.6, BL12.1, MB1.2.235, GDDAIP</t>
  </si>
  <si>
    <t>404072722</t>
  </si>
  <si>
    <t>ლაცაბიძე</t>
  </si>
  <si>
    <t>01005014961</t>
  </si>
  <si>
    <t>BL.6, MB1.2.235, MB2.1.235, GDDAIP, GDDAIH, FXFOOO, ZZZA30, GXDEOO, XXXT10, EF.3, MB.2, MB1.2, GCE012, GAFAOO</t>
  </si>
  <si>
    <t>843321673</t>
  </si>
  <si>
    <t>გაგლოევა</t>
  </si>
  <si>
    <t>01027048302</t>
  </si>
  <si>
    <t>MB1.2, MB18.1, MB2.1.235, UR.7, BL.6, BL11.2.2, BL11.2.1, FXFOOO, ZZZA30</t>
  </si>
  <si>
    <t>3677003697</t>
  </si>
  <si>
    <t>ხეოშვილი</t>
  </si>
  <si>
    <t>01003010649</t>
  </si>
  <si>
    <t>BL.6, MB1.2, MB1.2.235, GDDE1A, GCE012, MB1.2, CT1.3, GDDAIP, GDDAIH, FXFOOO, ZZZA30</t>
  </si>
  <si>
    <t>2356780732</t>
  </si>
  <si>
    <t>მურმანი</t>
  </si>
  <si>
    <t>ლომინაშვილი</t>
  </si>
  <si>
    <t>01027041606</t>
  </si>
  <si>
    <t>BL.6, MB1.2, FXFOOO, ZZZA30, MB2.1.235, MB18.1, GCE012, CT1.3, CG.7, UR.7, MB11.2.2, BL11.2.1, GDDAIP, GDDAIH</t>
  </si>
  <si>
    <t>2430753070</t>
  </si>
  <si>
    <t>გიგა</t>
  </si>
  <si>
    <t>35001127553</t>
  </si>
  <si>
    <t>BL.6, BL12.1, GDDAIP, GDDAIH, CT.3, EF.3, LQ.1, JASA10</t>
  </si>
  <si>
    <t>335570981</t>
  </si>
  <si>
    <t>ქაჯაია</t>
  </si>
  <si>
    <t>41001027453</t>
  </si>
  <si>
    <t>BL.6, MB1.2.235, MB1.2.235, GDDAIP, GDDAIH, FXFOOO, ZZZA30, GXDE00, XXXT10, EF.3, CT1.1, MB.2, MB1.2, GCE012</t>
  </si>
  <si>
    <t>633271399</t>
  </si>
  <si>
    <t>მამინაშვილი</t>
  </si>
  <si>
    <t>33001022969</t>
  </si>
  <si>
    <t>GDDAIP, BL.6, CG.7, BL11.2.1, BL11.2.2</t>
  </si>
  <si>
    <t>3797467366</t>
  </si>
  <si>
    <t>თამუნა</t>
  </si>
  <si>
    <t>კირიაკოვი</t>
  </si>
  <si>
    <t>20401071120</t>
  </si>
  <si>
    <t>BL.6, MB1.2.235, CXDEOO, MB1.2.235, EF.3, CT1.2, MB.2, GCE012, GDDAIP, GDDAIH, FXFOOO, ZYX90</t>
  </si>
  <si>
    <t>2290373772</t>
  </si>
  <si>
    <t>მურთაზაშვილი</t>
  </si>
  <si>
    <t>01034003819</t>
  </si>
  <si>
    <t>3056284777</t>
  </si>
  <si>
    <t>სხირტლაძე</t>
  </si>
  <si>
    <t>38001020896</t>
  </si>
  <si>
    <t>UR.7, BL11.2.2, BL11.2.1, FXFOOO, ZZZA30</t>
  </si>
  <si>
    <t>13:05</t>
  </si>
  <si>
    <t>132958114</t>
  </si>
  <si>
    <t>რომანოზი</t>
  </si>
  <si>
    <t>35001054168</t>
  </si>
  <si>
    <t>GADE1A, JAXX10, CT1.2, BL.6, UR.7, BL11.2.1, BL11.2.2, BL7.1, BL7.2, JXDE3A</t>
  </si>
  <si>
    <t>10:45</t>
  </si>
  <si>
    <t>4020124875</t>
  </si>
  <si>
    <t>ცანციევი</t>
  </si>
  <si>
    <t>13001038182</t>
  </si>
  <si>
    <t>BL.6, GDDAIP, MB1.2, FXFOOO, GDDAIP, GDDAIH, GASA10, ZZZA30</t>
  </si>
  <si>
    <t>4288839819</t>
  </si>
  <si>
    <t>41001002938</t>
  </si>
  <si>
    <t>BL.6, UR.7, BL9.1, BL9.3, CG.7</t>
  </si>
  <si>
    <t>3275939312</t>
  </si>
  <si>
    <t>ყიფიანი</t>
  </si>
  <si>
    <t>01024064660</t>
  </si>
  <si>
    <t>MB1.2, MB2.1, BL.6, EF.3, CT1,3, GADE00, GDDAIH, GDDAIP, FXFOOO, ZYX90</t>
  </si>
  <si>
    <t>1011959287</t>
  </si>
  <si>
    <t>ჩაჩანიძე</t>
  </si>
  <si>
    <t>54001009962</t>
  </si>
  <si>
    <t>BL.6, UR.7, BL9.1, BL9.3. KHDE1A</t>
  </si>
  <si>
    <t>2822189896</t>
  </si>
  <si>
    <t>ფარი</t>
  </si>
  <si>
    <t>ჯაფაროვა</t>
  </si>
  <si>
    <t>36001043356</t>
  </si>
  <si>
    <t>QXXB10, BL.6</t>
  </si>
  <si>
    <t>2632172036</t>
  </si>
  <si>
    <t>ღონღაძე</t>
  </si>
  <si>
    <t>38001042628</t>
  </si>
  <si>
    <t>BL.6, GXDEOO, MB1.2.235, XXXT10, MB1.2.235, MB.2, CT1.2, EF.3, GCE012, FXFOOO, ZYX90, UR.7</t>
  </si>
  <si>
    <t>1459492764</t>
  </si>
  <si>
    <t>ლორეტა</t>
  </si>
  <si>
    <t>გაგუა</t>
  </si>
  <si>
    <t>62005017543</t>
  </si>
  <si>
    <t>1999108027</t>
  </si>
  <si>
    <t>ჩაჩქანიშვილი</t>
  </si>
  <si>
    <t>08001027275</t>
  </si>
  <si>
    <t>BL.6, MB1.2.235, MB2.1.235, GDDAIP, GDDAIH, FXFOOO, ZZZA30, CXDEOO, XXXT10, EF.3, MB1.2, MB2, UR.7, BL11.2.2, BL11.2.1</t>
  </si>
  <si>
    <t>3207719700</t>
  </si>
  <si>
    <t>გოგინაშვილი</t>
  </si>
  <si>
    <t>01009004526</t>
  </si>
  <si>
    <t>MB.1, MB.2</t>
  </si>
  <si>
    <t>2821619320</t>
  </si>
  <si>
    <t>ჩალაური</t>
  </si>
  <si>
    <t>31001018761</t>
  </si>
  <si>
    <t>BL.6, MB1.2.235, MB2.1.235, GDDAIH, MB1.2, MB.2, FXFOOO, ZZZA30, GCE012, UR.7, BL11.2.2, BL11.2.1, CT1.2</t>
  </si>
  <si>
    <t>1931678253</t>
  </si>
  <si>
    <t>ღამბაშიძე</t>
  </si>
  <si>
    <t>25001030720</t>
  </si>
  <si>
    <t>MB1.2, MB2.1, UR.7, BL11.2.2, BL11.2.1, BL1.2.1, CG.7, BL.6, IM10.1.1, GDDAIH, FXFOOO, ZYX90</t>
  </si>
  <si>
    <r>
      <t>22</t>
    </r>
    <r>
      <rPr>
        <vertAlign val="superscript"/>
        <sz val="9"/>
        <rFont val="Calibri"/>
        <family val="2"/>
        <charset val="204"/>
        <scheme val="minor"/>
      </rPr>
      <t>50</t>
    </r>
  </si>
  <si>
    <t>3221255345</t>
  </si>
  <si>
    <t>24001000755</t>
  </si>
  <si>
    <t>BL11.2.2, BL11.2.1, BL.6, BL1.2.1, UR.7, CG.7</t>
  </si>
  <si>
    <t>16:15</t>
  </si>
  <si>
    <t>937235123</t>
  </si>
  <si>
    <t>რუსუდანი</t>
  </si>
  <si>
    <t>ჟამურელი</t>
  </si>
  <si>
    <t>35001116467</t>
  </si>
  <si>
    <t>JXDE3A, BL.6, CG.7, BL2.1.1, BL2.2.2</t>
  </si>
  <si>
    <t>3515930866</t>
  </si>
  <si>
    <t>არაბული</t>
  </si>
  <si>
    <t>01019050991</t>
  </si>
  <si>
    <t>3147004401</t>
  </si>
  <si>
    <t>ჯილდა</t>
  </si>
  <si>
    <t>ზურაბაშვილი</t>
  </si>
  <si>
    <t>13001038110</t>
  </si>
  <si>
    <t>BL.6, GCE012, MB1.2, MB2.1.1, GADE1A, CT1.1, EF.3, FXFOOO, ZZZA30, GDDAIH, MB1.2.235, MB2.1.235</t>
  </si>
  <si>
    <t>3511938594</t>
  </si>
  <si>
    <t>61001024791</t>
  </si>
  <si>
    <t>ABXOOO, LQ.1, LQ.2, MB1.2.235, MB2.2.235, BL10.1, BL11.2.2, BL11.2.1, UR.7, BL.6, BL14.2</t>
  </si>
  <si>
    <t>756598433</t>
  </si>
  <si>
    <t>06001003841</t>
  </si>
  <si>
    <t>11:05</t>
  </si>
  <si>
    <t>2457174823</t>
  </si>
  <si>
    <t>კეთილაძე</t>
  </si>
  <si>
    <t>62005023787</t>
  </si>
  <si>
    <t>BL.6, MB1.2, GCE012, MB2.1.235, MB1.2.235, MB.2, GADE1A, GDDAIH, FXFOOO, ZYX90</t>
  </si>
  <si>
    <t>3135348305</t>
  </si>
  <si>
    <t>ხაჩიროვი</t>
  </si>
  <si>
    <t>01013026989</t>
  </si>
  <si>
    <t>GADE1A, BL.6, MB1.2.235, GDDAIP, CT.1.1, GAXX10</t>
  </si>
  <si>
    <t>16:35</t>
  </si>
  <si>
    <t>4114865982</t>
  </si>
  <si>
    <t>ჩოხელიშვილი</t>
  </si>
  <si>
    <t>08001031912</t>
  </si>
  <si>
    <t>MB18.1, BL11.2.2, BL11.2.1, GASA10, EF.3, CT1.1, UR.7, MB2.1.235, FXFOOO, GADE1A</t>
  </si>
  <si>
    <t>13:15</t>
  </si>
  <si>
    <t>3454184679</t>
  </si>
  <si>
    <t>მალხაზ</t>
  </si>
  <si>
    <t>18001000327</t>
  </si>
  <si>
    <t>BL.6, MB1.2.235, GXDEOO, XXXT10, MB1.2.235, CT1.2, EF.3, FXFOOO, ZYX90, GCE012, GDDAIP, GDDAIH, MB2.1.235</t>
  </si>
  <si>
    <t>11:30</t>
  </si>
  <si>
    <t>3048510825</t>
  </si>
  <si>
    <t>აბულაშვილი</t>
  </si>
  <si>
    <t>40001035354</t>
  </si>
  <si>
    <t>G40</t>
  </si>
  <si>
    <t>1144593629</t>
  </si>
  <si>
    <t>ნელიკო</t>
  </si>
  <si>
    <t>მაკალათია</t>
  </si>
  <si>
    <t>42001009012</t>
  </si>
  <si>
    <t>BL.6, B9,25, B9.26, BL.5, CG.7, BL11.2.1, BL11.2.2, BL12.1, BL9.1, BL7.1, BL9.3, BL14.2, BL7.2, MB1.2.235, BL7.4, FXFOOO, ZYZX90</t>
  </si>
  <si>
    <r>
      <t>18</t>
    </r>
    <r>
      <rPr>
        <vertAlign val="superscript"/>
        <sz val="9"/>
        <rFont val="Calibri"/>
        <family val="2"/>
        <charset val="204"/>
        <scheme val="minor"/>
      </rPr>
      <t>00</t>
    </r>
  </si>
  <si>
    <t>3296268639</t>
  </si>
  <si>
    <t>კობაიძე</t>
  </si>
  <si>
    <t>01001047346</t>
  </si>
  <si>
    <t>BL.6, UR.7, IM10.1.1, BL10.1.2, MB1.2.235, FXFOOO, ZZZA30</t>
  </si>
  <si>
    <t>21:45</t>
  </si>
  <si>
    <t>3153521821</t>
  </si>
  <si>
    <t>01002024301</t>
  </si>
  <si>
    <t>GDDAIP, BL.6, MB1.2.235, CG.7, MB1.2.235, FXFOOO, ZYZX90, IM10.1.2, IM10.1.1</t>
  </si>
  <si>
    <t>22:10</t>
  </si>
  <si>
    <t>2406371859</t>
  </si>
  <si>
    <t>თათრიშვილი</t>
  </si>
  <si>
    <t>45001007674</t>
  </si>
  <si>
    <t>MB1.2.235, BL.6, GCE012, MB1.2.235, BL11.2.2, BL11.2.1, CT1.2, UR.7, GDDAIP, GDDAIH, FXFOOO, ZYX90, MB18.1</t>
  </si>
  <si>
    <t>3874205342</t>
  </si>
  <si>
    <t>ნოზაძე</t>
  </si>
  <si>
    <t>54001016249</t>
  </si>
  <si>
    <t>BL.6, MB1.2, MB2.1, GDDAIP, GDDAIH, FXFOOO, ZYX90, GCE012, CT1.1</t>
  </si>
  <si>
    <t>3272425098</t>
  </si>
  <si>
    <t>ბაბულია</t>
  </si>
  <si>
    <t>სპანდერაშვილი</t>
  </si>
  <si>
    <t>25001026490</t>
  </si>
  <si>
    <t>GDDAIH, GCE012, MB1.2, MB2.1, EF.3, CT1.2, FXFOOO, ZYX90</t>
  </si>
  <si>
    <t>2943591782</t>
  </si>
  <si>
    <t>თორგომ</t>
  </si>
  <si>
    <t>არტაზიანი</t>
  </si>
  <si>
    <t>01001013668</t>
  </si>
  <si>
    <t>MB1.2.235, BL.6, GCE012, MB2.1.235, CT1.2, GDDAIP, GDDAIH, FXFOOO, ZYX90</t>
  </si>
  <si>
    <t>3961307343</t>
  </si>
  <si>
    <t>ხორბალაძე</t>
  </si>
  <si>
    <t>01034004870</t>
  </si>
  <si>
    <t>2698299206</t>
  </si>
  <si>
    <t>ხარაიშვილი</t>
  </si>
  <si>
    <t>62102013244</t>
  </si>
  <si>
    <t>BL.6, BL12.1, WNSBOO, GDDAIP, MB.2</t>
  </si>
  <si>
    <t>1802355760</t>
  </si>
  <si>
    <t>დალი</t>
  </si>
  <si>
    <t>01008006459</t>
  </si>
  <si>
    <t>MB1.2.235, BL.6, UR.7, BL11.2.2, BL11.2.1, SXDEOO, GDDAIP, GDDAIH, FXFOOO, ZYX90, ZZZA30</t>
  </si>
  <si>
    <t>688118666</t>
  </si>
  <si>
    <t>იმამალი</t>
  </si>
  <si>
    <t>თამირაზოვი</t>
  </si>
  <si>
    <t>52001001761</t>
  </si>
  <si>
    <t>BL.6, MB1.2.235, MB2.1.235, GDDAIP, GDDAIH, FXFOOO, ZZZA30, CXDEOOO, XXXT10, CT1.1, MB1.2, MB.2, UR.7, BL11.2.2, BL11.2.1</t>
  </si>
  <si>
    <t>665397700</t>
  </si>
  <si>
    <t>ცინცაძე</t>
  </si>
  <si>
    <t>61001007081</t>
  </si>
  <si>
    <t>10:00</t>
  </si>
  <si>
    <t>3772084174</t>
  </si>
  <si>
    <t>შახმირ</t>
  </si>
  <si>
    <t>12001007998</t>
  </si>
  <si>
    <t>IM10.1.1, IM10.1.2, CG.7, GDDAIH, BL.6, UR.7, BL11.2.1, BL11.2.1</t>
  </si>
  <si>
    <t>2536266422</t>
  </si>
  <si>
    <t>ცარინა</t>
  </si>
  <si>
    <t>27001001036</t>
  </si>
  <si>
    <t>BL.6, MB1.2, GDDAIP, GADE1A, EF.3, FXFOOO</t>
  </si>
  <si>
    <t>J94.8</t>
  </si>
  <si>
    <t>4027625730</t>
  </si>
  <si>
    <t>გეგელაშვილი</t>
  </si>
  <si>
    <t>59001028615</t>
  </si>
  <si>
    <t>FXFOOO, ZYX90, BL.6, IM10.11, UR.7, CG.7, BL10.1, BL12.1, BL9.1, BL9.3, BL11.2.2, BL11.2.1, BL7.1, BL7.4, BL14.2, BL14.1</t>
  </si>
  <si>
    <t>3712376143</t>
  </si>
  <si>
    <t>ბაჩი</t>
  </si>
  <si>
    <t>მიკუჩაძე</t>
  </si>
  <si>
    <t>01811102203</t>
  </si>
  <si>
    <t>BL.6, BL12.1, MB1.2.235, MB2.1.235, GDDAIP, GDDAIH</t>
  </si>
  <si>
    <t>1041061580</t>
  </si>
  <si>
    <t>54001042376</t>
  </si>
  <si>
    <t>3748471940</t>
  </si>
  <si>
    <t>ჯუგაშვილი</t>
  </si>
  <si>
    <t>01011038908</t>
  </si>
  <si>
    <t>CG.7, UR.7, BL11.2.2, BL11.2.1, IM10.1.2, IM10.2.1, GDDAIH</t>
  </si>
  <si>
    <t>16:05</t>
  </si>
  <si>
    <t>1492857356</t>
  </si>
  <si>
    <t>რესან</t>
  </si>
  <si>
    <t>ნაკაშიძე</t>
  </si>
  <si>
    <t>61006042137</t>
  </si>
  <si>
    <t xml:space="preserve">BL.6, UR.7, BL12.1, CG.7, BL11.2.2, BL11.2.1, BL10.1, BL14.2, BL14.1, FXFOOO, ABXOOO, LQ.1, LQ.2, </t>
  </si>
  <si>
    <t>18:30</t>
  </si>
  <si>
    <t>2006344712</t>
  </si>
  <si>
    <t>61002019405</t>
  </si>
  <si>
    <t>LEXX20, BL.6, UR.7, MB1.2, MB2.1, CT.1, EF.3, GASA10, GAFAOO</t>
  </si>
  <si>
    <t>G90</t>
  </si>
  <si>
    <t>R18</t>
  </si>
  <si>
    <t>2896966428</t>
  </si>
  <si>
    <t>დუიშვილი</t>
  </si>
  <si>
    <t>08001028356</t>
  </si>
  <si>
    <t>BL.6, MB1.2, IM101.2, FXFOOO. GAPE1A, GASA10, CT1.1, EF.3, BL11.2.2, BL11.2.1, BL7.1, BL7.4, CG.7, GDDAIP, GDDAIH, ZZZA30</t>
  </si>
  <si>
    <t>1078846092</t>
  </si>
  <si>
    <t>შავიძე</t>
  </si>
  <si>
    <t>43001007097</t>
  </si>
  <si>
    <t>BL.6, MB1.2, MB.2, GADE1A, GAXX10, GDDAIP, EF.3, CT.1.1, EF.3, FXFOOO, ZYX90</t>
  </si>
  <si>
    <t>1246336882</t>
  </si>
  <si>
    <t>მესხი</t>
  </si>
  <si>
    <t>01034003665</t>
  </si>
  <si>
    <t>GADE1A, BL.6, XXXT10, GASA10, EF.3, MB.2, CT1.2, CT1.1, MB1.2.235, MB2.1.235, GDDAIH, FXFOOO, ZYX90</t>
  </si>
  <si>
    <t>105430005</t>
  </si>
  <si>
    <t>ილია</t>
  </si>
  <si>
    <t>ქოქაშვილი</t>
  </si>
  <si>
    <t>06001006437</t>
  </si>
  <si>
    <t>BL.6, GXDEOO, MB1.2.235, GCE012, MB1.2, CT1.2, GDDAIP, GDDAIH</t>
  </si>
  <si>
    <t>2947621912</t>
  </si>
  <si>
    <t>ქადაგიძე</t>
  </si>
  <si>
    <t>14001011433</t>
  </si>
  <si>
    <t>BL11.2.2, BL11.2.1, UR.7</t>
  </si>
  <si>
    <t>532822450</t>
  </si>
  <si>
    <t>მეგრელიშვილი–კილაძე</t>
  </si>
  <si>
    <t>38001031615</t>
  </si>
  <si>
    <t>BL.6, UR.7</t>
  </si>
  <si>
    <t>1690949896</t>
  </si>
  <si>
    <t>ბაგრატ</t>
  </si>
  <si>
    <t>61005002913</t>
  </si>
  <si>
    <t>443556428</t>
  </si>
  <si>
    <t>13001001372</t>
  </si>
  <si>
    <t>MB1.2, MB2.1, GAXX10, EF.3, CT1,3, CT1.3, BL.6, GADE1A, GDDAIP, GDDAIH</t>
  </si>
  <si>
    <t>10:42</t>
  </si>
  <si>
    <t>2971601806</t>
  </si>
  <si>
    <t>ლონდა</t>
  </si>
  <si>
    <t>38001048588</t>
  </si>
  <si>
    <t>BL.6, BL12.1, GDDAIP, MB1.2.235, JXDE3A</t>
  </si>
  <si>
    <t>10:55</t>
  </si>
  <si>
    <t>307546581</t>
  </si>
  <si>
    <t>ოზბეთელაშვილი</t>
  </si>
  <si>
    <t>35001115238</t>
  </si>
  <si>
    <t>MB1.2, MB2.1, GCE012, EF.3, CT1.3, GDDAIH, BL.6, FXFOOO</t>
  </si>
  <si>
    <t>3924137650</t>
  </si>
  <si>
    <t>თეა</t>
  </si>
  <si>
    <t>მენთეშაშვილი</t>
  </si>
  <si>
    <t>13001063436</t>
  </si>
  <si>
    <t>BL.6, GDDAIP, GADE1A, FXFOOO, GAXX10, EF.3, CT1.1, MB1.2, MB2.1</t>
  </si>
  <si>
    <t>191544070</t>
  </si>
  <si>
    <t>ნატაშა</t>
  </si>
  <si>
    <t>გვარჯალაძე</t>
  </si>
  <si>
    <t>01024002650</t>
  </si>
  <si>
    <t>BL11.2.2, BL11.2.1, BL12.1</t>
  </si>
  <si>
    <t>1411150384</t>
  </si>
  <si>
    <t>ნაზო</t>
  </si>
  <si>
    <t>01019060643</t>
  </si>
  <si>
    <t>BL11.2.2, BL11.2.1, FXFOOO, ZZZA30, UR.7</t>
  </si>
  <si>
    <t>16:10</t>
  </si>
  <si>
    <t>2403079627</t>
  </si>
  <si>
    <t>ანზორი</t>
  </si>
  <si>
    <t>ქევხიშვილი</t>
  </si>
  <si>
    <t>20001046843</t>
  </si>
  <si>
    <t>315792202</t>
  </si>
  <si>
    <t>02001009501</t>
  </si>
  <si>
    <t>BL.6, GDDAIA, MB1.2, GDDAIP, GASA10, MB1.2, CT1.1, EF.3, MB.2</t>
  </si>
  <si>
    <t>172449137</t>
  </si>
  <si>
    <t>ეკა</t>
  </si>
  <si>
    <t>ელყანიშვილი</t>
  </si>
  <si>
    <t>16601034226</t>
  </si>
  <si>
    <t>BL.6, BL12.1, MB1.2.235, MB2.1.235, CT.3, GDDAIP, WNSBOO, PSDE2A, ZXX90</t>
  </si>
  <si>
    <t>16:45</t>
  </si>
  <si>
    <t>3866386713</t>
  </si>
  <si>
    <t>შანავა</t>
  </si>
  <si>
    <t>51001029614</t>
  </si>
  <si>
    <t>BL.6, BL12.1, GDDAIP, CT1.3, EF.3, EF.1, JASA10, GDDAIP</t>
  </si>
  <si>
    <t>BL.6, UR.7, BL11.2.2, BL11.2.1, BL10.1, BL9.3, BL14.2, BL12.1, MB9.25, MB9.26, ZYZX90, ZZZA30</t>
  </si>
  <si>
    <t>BL.6, UR.7, BL10.1, BL11.2.2, BL11.2.1, MB1.2.235</t>
  </si>
  <si>
    <t>13:12</t>
  </si>
  <si>
    <t>BL.6, UR.7, BL11.2.2, BL11.2.1, BL10.1, BL9.3, BL14.2, MB1.2.235, MB2.1.235, JXDE3A, ZZZA30</t>
  </si>
  <si>
    <t>11030023</t>
  </si>
  <si>
    <t>BL.6, BL9.3, BL14.2, BL10.1, BL11.2.2, BL11.2.1, UR.7, ABXOOO, LQ.1, LQ.2</t>
  </si>
  <si>
    <t>ABXOOO, LQ.1, LQ.2, BL.6, UR.7, BL9.3, BL14.2, BL10.1, BL11.2.2, BL11.2.1</t>
  </si>
  <si>
    <t>UR.7, ABXOOO, LQ.1, LQ.2, BL.6, BL9.3, BL14.2, BL11.2.2, BL11.2.1, BL10.1</t>
  </si>
  <si>
    <t>BL.6, BL9.1, CG.7, BL11.2.1, BL11.2.2, BL7.1, BL7.2, BL7.4</t>
  </si>
  <si>
    <r>
      <t>03</t>
    </r>
    <r>
      <rPr>
        <vertAlign val="superscript"/>
        <sz val="9"/>
        <rFont val="Calibri"/>
        <family val="2"/>
        <charset val="204"/>
        <scheme val="minor"/>
      </rPr>
      <t>15</t>
    </r>
  </si>
  <si>
    <t>FXFOOO, *47</t>
  </si>
  <si>
    <t>12:10</t>
  </si>
  <si>
    <t>MB1.2.235, MB2.1.235, BL.6, UR.7, BL11.2.2, BL11.2.1, BL10.1, BL9.3, BL14.2, FXFOOO, GDDAIP</t>
  </si>
  <si>
    <t>GDDAIP, GAFAOO, *47, SXDE3A, BL.6</t>
  </si>
  <si>
    <t>MB1.2, MB2.1, BL.6, BL9.3, BL10.1, BL11.2.1, BL11.2.2, BL14.2, UR.7</t>
  </si>
  <si>
    <t>MB1.2.235, MB2.1.235, BL.6, UR.7, BL11.2.2, BL11.2.1, BL10.1, BL9.3, BL14.2, FXFOOO, ZYZX90</t>
  </si>
  <si>
    <t>JXDE3A</t>
  </si>
  <si>
    <t>BL.6, UR.7, BL11.2.2, BL11.2.1, BL10.1, BL9.3, BL14.2, GDDAIP</t>
  </si>
  <si>
    <t>MB1.2.235, MB2.1.235, BL.6, UR.7, BL11.2.2, BL11.2.1, BL9.3, BL10.1, BL14.2</t>
  </si>
  <si>
    <t>BL.6, UR.7, BL10.1, BL11.2.2, BL11.2.1, BL9.3, BL14.2</t>
  </si>
  <si>
    <t>MB1.2, MB2.1, BL.6, BL9.3, BL10.1, BL11.2.1, BL11.2.2, BL14.2, CG.7</t>
  </si>
  <si>
    <t>BL.6, UR.7, BL11.2.2, BL11.2.1, BL10.1, BL9.3, BL14.2, MB1.2.235, MB2.1.235, ZZZA30</t>
  </si>
  <si>
    <t>MB1.2.235, MB2.1.235, BL.6, UR.7, BL11.2.1, BL11.2.2, BL10.1, BL9.3, BL14.2, GCE012</t>
  </si>
  <si>
    <t>21:30</t>
  </si>
  <si>
    <t>MB1.2.235, MB2.1.235, BL.6, UR.7, BL11.2.1, BL11.2.2, BL10.1, BL9.3, BL14.2, HR4.7</t>
  </si>
  <si>
    <t>UR.7, BL.6, BL9.3, BL14.2, BL11.2.2, BL11.2.1, BL10.1</t>
  </si>
  <si>
    <t>UR.7, BL.6, BL11.2.1, BL11.2.2, BL9.3, BL14.2, BL10.1, MB1.2.235, JXDE3A</t>
  </si>
  <si>
    <t>13:30</t>
  </si>
  <si>
    <t>BL.6, UR.7, CG.7, FXFOOO, ZYX90, GDDAIP, BL7.1, BL7.2</t>
  </si>
  <si>
    <t>S72.1</t>
  </si>
  <si>
    <t>20:40</t>
  </si>
  <si>
    <t>BL.6, BL11.2.1, BL11.2.2, FXFOOO, ZYX90, UR.7, GDDAIP, CG.7, BL10.1, BL9.3, BL14.2, MB1.2.235</t>
  </si>
  <si>
    <t>UR.7, MB1.2.235, BL.7.1, BL7.2, BL7.4</t>
  </si>
  <si>
    <t>BL.6, UR.7, BL11.2.2, BL11.2.1, BL10.1, BL9.3, BL14.2, BL12.1, GDDAIP, ZYZX90, MB1.2.235, MB2.1.235</t>
  </si>
  <si>
    <t>MB1.2, MB2.1, BL.6, BL9.3, BL10.1, BL11.2.1, BL11.2.2, BL14.2, UR.7, GDDAIP</t>
  </si>
  <si>
    <t>BL.6, UR.7, BL11.2.2, BL11.2.1, BL10.1, BL14.2, BL9.3, MB1.2.235, MB2.1.235, *47</t>
  </si>
  <si>
    <t>MB1.2.235, MB2.1.235, BL.6, UR.7, BL11.2.1, BL11.2.2, BL10.1, BL9.3, BL14.2, CG.7, GAFAOO, FXFOOO</t>
  </si>
  <si>
    <t>15:45</t>
  </si>
  <si>
    <r>
      <t>18</t>
    </r>
    <r>
      <rPr>
        <vertAlign val="superscript"/>
        <sz val="9"/>
        <rFont val="Calibri"/>
        <family val="2"/>
        <charset val="204"/>
        <scheme val="minor"/>
      </rPr>
      <t>50</t>
    </r>
  </si>
  <si>
    <t>MB1.2.235, MB2.1.235, BL.6, UR.7, BL11.2.2, BL11.2.1, BL14.2, BL10.1, BL9.3, FXFOOO, ZYZX90</t>
  </si>
  <si>
    <t>MB1.2.235, MB2.1.235, BL.6, UR.7, BL11.2.2, BL11.2.1, BL10.1, BL9.3, BL14.2, CT1.3, MB2.1.1, EF.3, EF3.1, GDDAIP, GDDAIH</t>
  </si>
  <si>
    <t>E06.3</t>
  </si>
  <si>
    <t>E91.0</t>
  </si>
  <si>
    <t>BL.6, UR.7, BL11.2.2, BL11.2.1, BL11.2.2, BL10.1, BL9.3, BL14.2, MB1.2.235, ZYZX90</t>
  </si>
  <si>
    <t>MB1.2.235, BL9.3</t>
  </si>
  <si>
    <t>MB1.2.235, MB2.1.235, JXDE3A, BL11.2.2, BL11.2.1, BL10.1</t>
  </si>
  <si>
    <t>438309927</t>
  </si>
  <si>
    <t>ცქვიტიშვილი</t>
  </si>
  <si>
    <t>06001004393</t>
  </si>
  <si>
    <t>4</t>
  </si>
  <si>
    <t>BL.6, UR.7, BL10.1, BL11.2.2, BL11.2.1, BL9.3, BL14.2, MB1.2.235</t>
  </si>
  <si>
    <t>267750355</t>
  </si>
  <si>
    <t>7</t>
  </si>
  <si>
    <t>MB1.2.235, MB2.1.235, BL.6, BL11.2.2, BL11.2.1, BL10.1, BL9.3, BL14.2, BL12.1, JXDE3A</t>
  </si>
  <si>
    <t>B18.1</t>
  </si>
  <si>
    <t>492219772</t>
  </si>
  <si>
    <t>გუჯეჯიანი</t>
  </si>
  <si>
    <t>28001062341</t>
  </si>
  <si>
    <t>12</t>
  </si>
  <si>
    <t>BL.6, UR.7, BL12.1, CG.7, BL5.6, BL11.2.1, BL11.2.2, GDDAIP</t>
  </si>
  <si>
    <t>1656851789</t>
  </si>
  <si>
    <t>61001018984</t>
  </si>
  <si>
    <t>14</t>
  </si>
  <si>
    <t>MB1.2.235, MB2.1.235, BL11.2.2, BL11.2.1, BL10.1, BL9.3, BL14.2, BL12.1, BL.6, UR.7</t>
  </si>
  <si>
    <t>10:25</t>
  </si>
  <si>
    <t>3534899868</t>
  </si>
  <si>
    <t>20001004000</t>
  </si>
  <si>
    <t>15</t>
  </si>
  <si>
    <t>MB1.2, MB2.1, BL.6, BL9.3, BL10.1, BL11.2.1, BL11.2.2, BL14.2, UR.7, *47, FXFOOO, ZZZA30</t>
  </si>
  <si>
    <t>1151050036</t>
  </si>
  <si>
    <t>ვიქტორია</t>
  </si>
  <si>
    <t>ხაჩატრიან</t>
  </si>
  <si>
    <t>01711113623</t>
  </si>
  <si>
    <t>16</t>
  </si>
  <si>
    <t>BL.6, BL9.3, BL10.1, BL11.2.1, BL11.2.2, BL14.2, BL12.1, MB1.2.235, MB2.1.235</t>
  </si>
  <si>
    <t>3994862712</t>
  </si>
  <si>
    <t>სანაია</t>
  </si>
  <si>
    <t>62001020455</t>
  </si>
  <si>
    <t>17</t>
  </si>
  <si>
    <t>MB1.2.235, MB2.1.235, BL12.1, BL.6, UR.7, BL11.2.2, BL11.2.1, BL10.1, BL9.3, BL14.2, ZZZA30, ZYZX90, FXFOOO</t>
  </si>
  <si>
    <t>3096518212</t>
  </si>
  <si>
    <t>ფირცხალავა</t>
  </si>
  <si>
    <t>01017022492</t>
  </si>
  <si>
    <t>19</t>
  </si>
  <si>
    <t>12:15</t>
  </si>
  <si>
    <t>3635651841</t>
  </si>
  <si>
    <t>36001046594</t>
  </si>
  <si>
    <t>21</t>
  </si>
  <si>
    <t>MB1.2.235, MB2.1.235, BL.6, UR.7, BL10.1, BL11.2.1, BL11.2.2, BL14.2, BL9.3, FXFOOO, *47</t>
  </si>
  <si>
    <t>D64.9</t>
  </si>
  <si>
    <t>1678395608</t>
  </si>
  <si>
    <t>ვაზგენა</t>
  </si>
  <si>
    <t>01501107160</t>
  </si>
  <si>
    <t>24</t>
  </si>
  <si>
    <t>MB1.2.235, MB2.1.235, BL.6, UR.7, BL11.2.2, BL11.2.1, BL14.2, BL10.1, BL9.3, ZYZX90</t>
  </si>
  <si>
    <t>1798269825</t>
  </si>
  <si>
    <t>ზაქარიაშვილი</t>
  </si>
  <si>
    <t>24001047136</t>
  </si>
  <si>
    <t>26</t>
  </si>
  <si>
    <t>MB1.2.235, MB2.1.235, BL.6, UR.7, BL11.2.1, BL11.2.2, BL10.1, BL9.3, BL14.2, CG.7, IM10.1, FXFOOO, GAFAOO</t>
  </si>
  <si>
    <t>2937875517</t>
  </si>
  <si>
    <t>ამიროვი</t>
  </si>
  <si>
    <t>01911114485</t>
  </si>
  <si>
    <t>29</t>
  </si>
  <si>
    <t>MB1.2, BL10.1, BL11.2.1, BL11.2.2</t>
  </si>
  <si>
    <t>4242417534</t>
  </si>
  <si>
    <t>ევგენია</t>
  </si>
  <si>
    <t>ოჩკო</t>
  </si>
  <si>
    <t>01027025646</t>
  </si>
  <si>
    <t>31</t>
  </si>
  <si>
    <t>I96.0</t>
  </si>
  <si>
    <t>1484709255</t>
  </si>
  <si>
    <t>შიუკაშვილი</t>
  </si>
  <si>
    <t>06001006442</t>
  </si>
  <si>
    <t>45</t>
  </si>
  <si>
    <t>MB1.2.235, MB2.1.235, BL.6, UR.7, BL11.2.2, BL11.2.1, BL10.1, BL9.3, BL14.2, FXFOOO, ZYX90</t>
  </si>
  <si>
    <t>1798965347</t>
  </si>
  <si>
    <t>ხიმშიაშვილი</t>
  </si>
  <si>
    <t>26001023987</t>
  </si>
  <si>
    <t>51</t>
  </si>
  <si>
    <t>BL.6, UR.7, BL11.2.2, BL11.2.1, BL10.1, BL9.3, BL14.2, ZYZX90, FXFOOO</t>
  </si>
  <si>
    <t>687997723</t>
  </si>
  <si>
    <t>ნაბიევი</t>
  </si>
  <si>
    <t>28001091568</t>
  </si>
  <si>
    <t>52</t>
  </si>
  <si>
    <t>274074316</t>
  </si>
  <si>
    <t>53</t>
  </si>
  <si>
    <t>ZZZA30, JXDE3A, MB1.2.235, MB2.1.235, BL.6, UR.7, BL11.2.2, BL11.2.1, BL10.1, BL9.3, BL14.2</t>
  </si>
  <si>
    <t>1239299322</t>
  </si>
  <si>
    <t>58</t>
  </si>
  <si>
    <t>MB1.2.235, MB2.1.235, BL.6, UR.7, BL11.2.1, BL11.2.2, BL10.1, BL9.3, BL14.2, HR4.7, GDDAIP</t>
  </si>
  <si>
    <t>E03</t>
  </si>
  <si>
    <t>3519447378</t>
  </si>
  <si>
    <t>პარუნბეკოვ</t>
  </si>
  <si>
    <t>39001016487</t>
  </si>
  <si>
    <t>61</t>
  </si>
  <si>
    <t>3079330156</t>
  </si>
  <si>
    <t>გვანცა</t>
  </si>
  <si>
    <t>მეგრელიშვილი</t>
  </si>
  <si>
    <t>59001127400</t>
  </si>
  <si>
    <t>62</t>
  </si>
  <si>
    <t>BL.6, UR.7, BL12.1, CG.7, BL9.3, BL11.2.1, BL11.2.2, GDDAIP, FXFOOO, ZYZX90, GCE012, BL14.2</t>
  </si>
  <si>
    <t>2676768691</t>
  </si>
  <si>
    <t>68</t>
  </si>
  <si>
    <t>BL.6, UR.7, MB1.2.235, MB2.1.235, GDDAIP, BL12.1</t>
  </si>
  <si>
    <t>2290681694</t>
  </si>
  <si>
    <t>76</t>
  </si>
  <si>
    <t>BL.6, BL11.2.2, BL11.2.1, BL10.1, BL9.3, BL14.2</t>
  </si>
  <si>
    <t>2941595969</t>
  </si>
  <si>
    <t>ბერუაშვილი</t>
  </si>
  <si>
    <t>01006007367</t>
  </si>
  <si>
    <t>80</t>
  </si>
  <si>
    <t>3264888372</t>
  </si>
  <si>
    <t>ეთერ</t>
  </si>
  <si>
    <t>ხილაძე</t>
  </si>
  <si>
    <t>61004057830</t>
  </si>
  <si>
    <t>82</t>
  </si>
  <si>
    <t>BL.6, UR.7, BL11.2.2, BL11.2.1, BL10.1, BL14.2, BL9.3, BL12.1</t>
  </si>
  <si>
    <t>E04.9</t>
  </si>
  <si>
    <t>408457967</t>
  </si>
  <si>
    <t>ელდარ</t>
  </si>
  <si>
    <t>ქოქოლაძე</t>
  </si>
  <si>
    <t>61406084365</t>
  </si>
  <si>
    <t>89</t>
  </si>
  <si>
    <t>1841824572</t>
  </si>
  <si>
    <t>35001088494</t>
  </si>
  <si>
    <t>94</t>
  </si>
  <si>
    <t>MB1.2.235, MB2.1.235, BL.6, UR.7, BL11.2.1, BL11.2.2, BL10.1, BL9.3, BL14.2, FXFOOO, KADE1A KHDEA1, KED</t>
  </si>
  <si>
    <t>1538405358</t>
  </si>
  <si>
    <t>თეიმურაზი</t>
  </si>
  <si>
    <t>ხანდოლიშვილი</t>
  </si>
  <si>
    <t>35001031066</t>
  </si>
  <si>
    <t>97</t>
  </si>
  <si>
    <t>MB1.2.235, MB2.1.235, BL.6, BL12.1, CG.7, BL11.2.2, BL11.2.1, BL10.1, BL14.2, BL9.3, UR.7, FXFOOO, *47, BL12.1</t>
  </si>
  <si>
    <t>3810007513</t>
  </si>
  <si>
    <t>105</t>
  </si>
  <si>
    <t>2868033091</t>
  </si>
  <si>
    <t>გუჩმაზაშვილი</t>
  </si>
  <si>
    <t>59101135428</t>
  </si>
  <si>
    <t>113</t>
  </si>
  <si>
    <t>BL.6, UR.7, BL10.1, BL11.2.1, BL11.2.2, BL14.2, BL9.3, MB1.2.235, MB2.1.235, FXFOOO, *47</t>
  </si>
  <si>
    <t>401694735</t>
  </si>
  <si>
    <t>გურული</t>
  </si>
  <si>
    <t>21001028545</t>
  </si>
  <si>
    <t>117</t>
  </si>
  <si>
    <t>MB1.2, MB2.1, BL.6, BL9.3, BL10.1, BL11.2.1, BL11.2.1, BL14.2, UR.7, FXFOOO, *47</t>
  </si>
  <si>
    <t>3835811758</t>
  </si>
  <si>
    <t>არკადი</t>
  </si>
  <si>
    <t>გადელია</t>
  </si>
  <si>
    <t>62180000039</t>
  </si>
  <si>
    <t>120</t>
  </si>
  <si>
    <t>A15.9</t>
  </si>
  <si>
    <t>BL.6, UR.7, BL11.2.1, BL11.2.2, BL10.1, BL9.3, BL14.2, JXDE3A</t>
  </si>
  <si>
    <t>3526040010</t>
  </si>
  <si>
    <t>121</t>
  </si>
  <si>
    <t>MB1.2, MB2.1, BL.6, BL9.3, BL10.1, BL11.2.1, BL11.2.2, BL14.2, UR.7, BL9.1</t>
  </si>
  <si>
    <t>20:20</t>
  </si>
  <si>
    <t>1300248524</t>
  </si>
  <si>
    <t>01754011034</t>
  </si>
  <si>
    <t>127</t>
  </si>
  <si>
    <t>BL.6, BL9.3, BL10.1, BL11.2.1, BL11.2.2, BL14.2, BL12.1, JXDE3A</t>
  </si>
  <si>
    <t>1098458477</t>
  </si>
  <si>
    <t>16901034023</t>
  </si>
  <si>
    <t>128</t>
  </si>
  <si>
    <t>BL.6, BL9.3, BL10.1, BL11.2.1, BL11.2.2, BL14.2, BL12.1</t>
  </si>
  <si>
    <t>1219286426</t>
  </si>
  <si>
    <t>16350000223</t>
  </si>
  <si>
    <t>129</t>
  </si>
  <si>
    <t>1336588156</t>
  </si>
  <si>
    <t>ბუზიაშვილი</t>
  </si>
  <si>
    <t>01019017606</t>
  </si>
  <si>
    <t>130</t>
  </si>
  <si>
    <t>BL.6, UR.7, BL11.2.1, BL11.2.2, BL10.1, BL14.2, BL9.3, CG.7, *47, FXFOOO</t>
  </si>
  <si>
    <t>2573854463</t>
  </si>
  <si>
    <t>კალანდაძე</t>
  </si>
  <si>
    <t>35001008777</t>
  </si>
  <si>
    <t>131</t>
  </si>
  <si>
    <t>BL.6, UR.7, BL11.2.1, BL11.2.2, BL10.1, BL9.3, BL14.2, BL12.1, MB9.25, MB9.26</t>
  </si>
  <si>
    <t>4046029591</t>
  </si>
  <si>
    <t>01015006890</t>
  </si>
  <si>
    <t>136</t>
  </si>
  <si>
    <t>BL.6, UR.7, BL10.1, BL9.3, BL14.2, MB1.2.235, BL12.1</t>
  </si>
  <si>
    <t>1523847101</t>
  </si>
  <si>
    <t>18001009682</t>
  </si>
  <si>
    <t>124</t>
  </si>
  <si>
    <t>BL.6, UR.7, BL11.2.2, BL11.2.1, BL10.1, BL9.3, BL14.2, BL12.1, IM10.1, CG.7, IM10.2, MB9.25, MB9.26, FXFOOO, ZYX90</t>
  </si>
  <si>
    <t>899886621</t>
  </si>
  <si>
    <t>61004054113</t>
  </si>
  <si>
    <t>139</t>
  </si>
  <si>
    <t>3429274635</t>
  </si>
  <si>
    <t>ბიწაძე</t>
  </si>
  <si>
    <t>25001013062</t>
  </si>
  <si>
    <t>137</t>
  </si>
  <si>
    <t>BL.6, UR.7, BL11.2.2, BL11.2.1, BL10.1, BL9.3, BL14.2, BL12.1, MB9.25, MB9.26</t>
  </si>
  <si>
    <t>3696552578</t>
  </si>
  <si>
    <t>141</t>
  </si>
  <si>
    <t>MB1.2.235, MB2.1.235, BL.6, UR.7, BL11.2.2, BL11.2.1, BL10.1, BL9.3, BL14.2, ZYZX90, ZZZA90</t>
  </si>
  <si>
    <t>215440508</t>
  </si>
  <si>
    <t>ხუციშვილი</t>
  </si>
  <si>
    <t>47001046225</t>
  </si>
  <si>
    <t>144</t>
  </si>
  <si>
    <t>BL.6, UR.7, BL11.2.2, BL11.2.1, BL10.1, BL9.3, BL14.2, IM10.1, IM10.1.2, ZZZA30, ZYZX90, FXFOOO</t>
  </si>
  <si>
    <t>1466165823</t>
  </si>
  <si>
    <t>აბრამიძე</t>
  </si>
  <si>
    <t>17001024844</t>
  </si>
  <si>
    <t>150</t>
  </si>
  <si>
    <t>1385432860</t>
  </si>
  <si>
    <t>ქერაული</t>
  </si>
  <si>
    <t>55101030971</t>
  </si>
  <si>
    <t>151</t>
  </si>
  <si>
    <t>BL.6, UR.7, BL11.2.1, BL11.2.2, BL10.1, BL9.3, BL14.2, BL7.1, BL7.2.1, HR.4.7, CG.7, IM10.1, GAXX10, GADE1A, JXDE3A</t>
  </si>
  <si>
    <t>F20.0</t>
  </si>
  <si>
    <t>2604394886</t>
  </si>
  <si>
    <t>შარია</t>
  </si>
  <si>
    <t>19001055247</t>
  </si>
  <si>
    <t>153</t>
  </si>
  <si>
    <t>BL.6, UR.7, BL11.2.2, BL11.2.1, BL10.1, BL9.3, BL14.2, ZZZA30</t>
  </si>
  <si>
    <t>1640777319</t>
  </si>
  <si>
    <t>როსტომი</t>
  </si>
  <si>
    <t>ხოსიკურიძე</t>
  </si>
  <si>
    <t>08601040540</t>
  </si>
  <si>
    <t>154</t>
  </si>
  <si>
    <t>MB1.2, MB2.1, BL.6, BL9.3, BL9.1, BL10.1, BL11.2.1, BL11.2.2, BL14.1, BL14.2, CG.7, BL12.1, UR.7, *47, FXFOOO, ZZZA30</t>
  </si>
  <si>
    <t>3781676089</t>
  </si>
  <si>
    <t>155</t>
  </si>
  <si>
    <t>MB1.2.235, MB2.1.235, BL.6, UR.7, MB11.2.2, MB11.2.1. MB10.1, MB9.3, MB14.2, MB12.1, GDDAIP, JXDE3A, FXFOOO</t>
  </si>
  <si>
    <t>3649535199</t>
  </si>
  <si>
    <t>ჯელია</t>
  </si>
  <si>
    <t>01024009567</t>
  </si>
  <si>
    <t>159</t>
  </si>
  <si>
    <t>JXDE3A, GADE1A, GCE012, GDDAIH, MB1.2.235, MB2.1.235, UR.7, CG.7, BL12.1, CT1.1</t>
  </si>
  <si>
    <r>
      <t>22</t>
    </r>
    <r>
      <rPr>
        <vertAlign val="superscript"/>
        <sz val="9"/>
        <rFont val="Calibri"/>
        <family val="2"/>
        <charset val="204"/>
        <scheme val="minor"/>
      </rPr>
      <t>30</t>
    </r>
  </si>
  <si>
    <t xml:space="preserve">სიკვდილი </t>
  </si>
  <si>
    <t>1948711132</t>
  </si>
  <si>
    <t>უსოიანი</t>
  </si>
  <si>
    <t>01012007780</t>
  </si>
  <si>
    <t>160</t>
  </si>
  <si>
    <t>BL.6, UR.7, BL11.2.2, BL11.2.1, BL10.1, BL9.3, BL14.2, BL12.1, MB9.25, MB9.26, FXFOOO, ZYZX90</t>
  </si>
  <si>
    <t>3994371740</t>
  </si>
  <si>
    <t>ბესსარაბოვი</t>
  </si>
  <si>
    <t>01317062509</t>
  </si>
  <si>
    <t>161</t>
  </si>
  <si>
    <t>BL.6, BL10.1, BL11.2.1, BL11.2.2, BL14.2, BL9.3, SXDE3A, FXFOOO, *47</t>
  </si>
  <si>
    <t>B16</t>
  </si>
  <si>
    <t>1192572729</t>
  </si>
  <si>
    <t>ახმედ</t>
  </si>
  <si>
    <t>გასანოვი</t>
  </si>
  <si>
    <t>12001020457</t>
  </si>
  <si>
    <t>163</t>
  </si>
  <si>
    <t>BL.6, BL9.3, BL10.1, BL11.2.1, BL11.2.2, BL14.2, UR.7, MB1.2, MB2.1</t>
  </si>
  <si>
    <t>1635515843</t>
  </si>
  <si>
    <t>მახარაშვილი</t>
  </si>
  <si>
    <t>59001102339</t>
  </si>
  <si>
    <t>168</t>
  </si>
  <si>
    <t>BL.6, UR.7, CG.7, BL12.1.1, BL11.2.2, GDDAIP, MB1.2.235</t>
  </si>
  <si>
    <t>3435575537</t>
  </si>
  <si>
    <t>მარგარიტა</t>
  </si>
  <si>
    <t>გეორგიანი</t>
  </si>
  <si>
    <t>BL.6, MB1.2.235, UR.7, BL10.1, BL11.2.2, BL11.2.1, BL9.3, CG.7, BL12.1, MB9.25, MB9.26, BL14.2, FXFOOO, GDDAIP</t>
  </si>
  <si>
    <t>3906205175</t>
  </si>
  <si>
    <t>მაჩაბელი</t>
  </si>
  <si>
    <t>59001036913</t>
  </si>
  <si>
    <t>PSDE1A, BL12.1, CG.7, BL11.2.2, BL11.2.1, BL10.1, BL9.3, BL14.2, MB9.25, MB9.26, IM10.1, IM10.2, BL.6, UR.7, GDDAIP</t>
  </si>
  <si>
    <t>2781816441</t>
  </si>
  <si>
    <t>იროდიონ</t>
  </si>
  <si>
    <t>თორდია</t>
  </si>
  <si>
    <t>62005002400</t>
  </si>
  <si>
    <t>BL.6, UR.7, BL11.2.2, BL11.2.1, BL10.1, BL9.3, BL14.2, BL12.1, FXFOOO</t>
  </si>
  <si>
    <t>1960408956</t>
  </si>
  <si>
    <t>ნადიბაიძე</t>
  </si>
  <si>
    <t>59001121834</t>
  </si>
  <si>
    <t>CT.2.1, GDDAIH, BL.6, GCE012, MB1.2, MB1.2.235, MB.2, BL11.2.2, BL11.2.1, FXFOOO, ZYX90</t>
  </si>
  <si>
    <t>2717652971</t>
  </si>
  <si>
    <t>01027014947</t>
  </si>
  <si>
    <t>MB1.2, MB2.1, BL.6, BL9.3, BL10.1, BL11.2.1, BL11.2.2, BL12.1, BL14.2, UR.7, GDDAIP, SXDE3A, FXFOOO</t>
  </si>
  <si>
    <t>15:50</t>
  </si>
  <si>
    <t>962000609</t>
  </si>
  <si>
    <t>კვაშილავა</t>
  </si>
  <si>
    <t>29801043271</t>
  </si>
  <si>
    <t>BL.5, BL.6, BL5.6, B9.25, B9.26, BL12.1, BL11.2.1, BL11.2.2, BL7.1, BL7.2, CG.7, UR.7, GDDAIP, FXFOOO, ZYX90</t>
  </si>
  <si>
    <t>17:10</t>
  </si>
  <si>
    <r>
      <t>14</t>
    </r>
    <r>
      <rPr>
        <vertAlign val="superscript"/>
        <sz val="9"/>
        <rFont val="Calibri"/>
        <family val="2"/>
        <charset val="204"/>
        <scheme val="minor"/>
      </rPr>
      <t>30</t>
    </r>
  </si>
  <si>
    <t>2255787211</t>
  </si>
  <si>
    <t>ანანიძე-მელაძე</t>
  </si>
  <si>
    <t>61004037260</t>
  </si>
  <si>
    <t>BL.6, UR.7, BL10.1, BL11.2.1, BL11.2.2, BL14.2, BL9.3, MB1.2.235, MB2.1.235, SXDE3A, FXFOOO, *47, BL12.1, MB9.25, MB9.26</t>
  </si>
  <si>
    <t>694541869</t>
  </si>
  <si>
    <t>ტატულაშვილი</t>
  </si>
  <si>
    <t>59001094216</t>
  </si>
  <si>
    <t>BL.6, UR.7, BL11.2.2, BL11.2.1, BL10.1, BL9.3, BL14.2, BL12.1, MB1.2.235, MB2.1.235, MB9.25, MB9.26</t>
  </si>
  <si>
    <t>3778317024</t>
  </si>
  <si>
    <t>01006002588</t>
  </si>
  <si>
    <t>FXFOOO, *47, SXDE3A</t>
  </si>
  <si>
    <t>3273518399</t>
  </si>
  <si>
    <t>გულიზა</t>
  </si>
  <si>
    <t>ჯიქია</t>
  </si>
  <si>
    <t>53001052372</t>
  </si>
  <si>
    <t>MB1.2.235, BL.6, UR.7, BL11.2.1, BL11.2.2, BL10.1, BL9.3, BL14.2, BL12.1, HR4.7, MB9.25, MB9.26, GDDAIP, GDDAIH, FXFOOO, JXDE3A</t>
  </si>
  <si>
    <t>E10.2</t>
  </si>
  <si>
    <t>3554962472</t>
  </si>
  <si>
    <t>59001064699</t>
  </si>
  <si>
    <t>MB1.2.235, MB2.1.235, BL.6, UR.7, BL11.2.2, BL11.2.1, BL10.1, BL9.3, BL14.2, BL12.1, MB9.25, MB9.26, HR4.7</t>
  </si>
  <si>
    <t>2278081403</t>
  </si>
  <si>
    <t>გელუტაშვილი</t>
  </si>
  <si>
    <t>01019048129</t>
  </si>
  <si>
    <t>LXDE1A, LCDE2A, BL.6, BL.5, BL11.2.1, BL11.2.2, BL9.3, BL12.1, UR.7, B9.25, B9.26, BL7.1, BL7.2, GDDAIP, MB1.2.235, BL14.2</t>
  </si>
  <si>
    <t>BL.6, UR.7, BL11.2.1, BL11.2.2, BL10.1, BL9.3, BL14.2, BL12.1, HR4.7, GADE1A</t>
  </si>
  <si>
    <t>3144618833</t>
  </si>
  <si>
    <t>MB1.2.235, MB2.1.235, BL.6, UR.7, BL11.2.2, BL11.2.1, BL10.1, BL9.3, BL14.2, ZZZA30, ZYZX90</t>
  </si>
  <si>
    <t>2227647917</t>
  </si>
  <si>
    <t>1207356061</t>
  </si>
  <si>
    <t>ჩხუბაძე</t>
  </si>
  <si>
    <t>61008018849</t>
  </si>
  <si>
    <t>BL.6, BL9.3, BL10.1, BL11.2.1, BL11.2.2, BL14.2, BL1.2.1, BL12.1, GDDAIP, FXFOOO, MB1.2.235, MB2.1.235</t>
  </si>
  <si>
    <t>949331206</t>
  </si>
  <si>
    <t>ბაკარანძე</t>
  </si>
  <si>
    <t>19001077756</t>
  </si>
  <si>
    <t>168950393</t>
  </si>
  <si>
    <t>FXFOOO, *47, BL.6, UR.7, BL11.2.2, BL11.2.1, BL10.1, BL14.2, BL9.3, MB1.2.235, MB2.1.235</t>
  </si>
  <si>
    <t>3892225641</t>
  </si>
  <si>
    <t>ჰამლეტი</t>
  </si>
  <si>
    <t>01016006292</t>
  </si>
  <si>
    <t>HR4.7, BADE14A</t>
  </si>
  <si>
    <t>960916226</t>
  </si>
  <si>
    <t>რობიზონი</t>
  </si>
  <si>
    <t>განჯელაშვილი</t>
  </si>
  <si>
    <t>13001014774</t>
  </si>
  <si>
    <t>BL.6, UR.7, BL10.1, BL11.2.1, BL11.2.2, BL14.2, BL9.3, MB1.2.235, MB2.1.235, GDDAIP, SXDE3A, FXFOOO, *47, GAFAOO</t>
  </si>
  <si>
    <t>G62.1</t>
  </si>
  <si>
    <t>392458985</t>
  </si>
  <si>
    <t>BL12.1</t>
  </si>
  <si>
    <t>2068582105</t>
  </si>
  <si>
    <t>გიგლემიანი</t>
  </si>
  <si>
    <t>62005029089</t>
  </si>
  <si>
    <t>327294212</t>
  </si>
  <si>
    <t>BL.6, UR.7, LQ.1, LQ.2, ABXOOO, MB1.2.235, MB2.1.235, BL14.2, BL9.3, BL10.1, BL11.2.1, BL11.2.2, MB1.2.235, MB2.1.235</t>
  </si>
  <si>
    <t>2717013810</t>
  </si>
  <si>
    <t>ანიაშვილი</t>
  </si>
  <si>
    <t>59001113100</t>
  </si>
  <si>
    <t>BL.6, UR.7, BL11.2.2, BL11.2.1, BL10.1, BL9.3, BL14.2, BL12.1, MB9.25, MB9.26, HR4.7, GDDAIH</t>
  </si>
  <si>
    <t>3636928557</t>
  </si>
  <si>
    <t>BL.6, BL9.3, BL10.1, BL11.2.2, BL11.2.1, BL14.2, BL12.1</t>
  </si>
  <si>
    <t>1819385686</t>
  </si>
  <si>
    <t>დვალი</t>
  </si>
  <si>
    <t>62001042649</t>
  </si>
  <si>
    <t>BL.6, UR.7, BL10.1, BL11.2.1, BL11.2.2, BL14.2, BL9.3, MB1.2.235, MB2.1.235, BL12.1, SXDE3A, FXFOOO, *47</t>
  </si>
  <si>
    <t>1530559950</t>
  </si>
  <si>
    <t>პაპავა</t>
  </si>
  <si>
    <t>61006064911</t>
  </si>
  <si>
    <t>MB1.2.235, BL.6, BL11.2.1, BL11.2.2, BL10.1, BL9.3, BL14.2, BL12.1, HR4.7, GDDAIP</t>
  </si>
  <si>
    <t>2575732680</t>
  </si>
  <si>
    <t>01021008459</t>
  </si>
  <si>
    <t>CG.7, BL12.1, BL11.2.2, BL11.2.1, BL.6, GDDAIP, BL10.1</t>
  </si>
  <si>
    <t>1476505988</t>
  </si>
  <si>
    <t>01011071485</t>
  </si>
  <si>
    <t>1203613189</t>
  </si>
  <si>
    <t>ჩხიკვაძე</t>
  </si>
  <si>
    <t>46001000044</t>
  </si>
  <si>
    <t>2755397187</t>
  </si>
  <si>
    <t>გოგილავა</t>
  </si>
  <si>
    <t>10001070549</t>
  </si>
  <si>
    <t>BL.6, UR.7, BL10.1, BL11.2.1, BL11.2.2, BL14.2, BL9.3, MB1.2.235, MB2.1.235, FXFOOO, *47, BL12.1, HR4.7, GDDAIP</t>
  </si>
  <si>
    <t>2976142065</t>
  </si>
  <si>
    <t>ანნა</t>
  </si>
  <si>
    <t>12001029292</t>
  </si>
  <si>
    <t>MB9.25, MB9.26</t>
  </si>
  <si>
    <t>2617573822</t>
  </si>
  <si>
    <t>01033003190</t>
  </si>
  <si>
    <t>*47, FXFOOO</t>
  </si>
  <si>
    <t>2231763472</t>
  </si>
  <si>
    <t>I50.9</t>
  </si>
  <si>
    <t>3332031845</t>
  </si>
  <si>
    <t>კოტორეიშვილი</t>
  </si>
  <si>
    <t>09001018901</t>
  </si>
  <si>
    <t>BL.6, UR.7, BL14.2, BL9.3, BL11.2.2, BL11.2.1, BL10.1, BL12.1, HR47, FXFOOO, *47, MB9.25,MB9.26</t>
  </si>
  <si>
    <t>181769065</t>
  </si>
  <si>
    <t>მზია</t>
  </si>
  <si>
    <t>გუნთაიშვილი</t>
  </si>
  <si>
    <t>33001069897</t>
  </si>
  <si>
    <t>BL.6, BL9.3, BL10.1, BL11.2.1, BL11.2.2, BL12.1, BL14.2, UR.7, FXFOOO</t>
  </si>
  <si>
    <t>4083778728</t>
  </si>
  <si>
    <t>ზანგური</t>
  </si>
  <si>
    <t>24001042433</t>
  </si>
  <si>
    <t>MB1.2.235, MB2.1.235, BL.6, UR.7, BL11.2.1, BL11.2.2, BL10.1, BL9.3, BL14.2, BL12.1, MB9.25, MB9.26, HR4.7, FXFOOO, GDDAIP</t>
  </si>
  <si>
    <t>2241354656</t>
  </si>
  <si>
    <t>კუთხაშვილი</t>
  </si>
  <si>
    <t>43001011284</t>
  </si>
  <si>
    <t>MB1.2.235, BL.6, UR.7, BL11.2.1, BL11.2.2, BL10.1, BL9.3, BL14.2, BL12.1, HR4.7, MB9.25, MB9.26</t>
  </si>
  <si>
    <t>3785709377</t>
  </si>
  <si>
    <t>ლალაშვილი</t>
  </si>
  <si>
    <t>59001098017</t>
  </si>
  <si>
    <t>3080582676</t>
  </si>
  <si>
    <t>35001012283</t>
  </si>
  <si>
    <t>BL.6, BL9.3, BL10.1, BL11.2.1, BL11.2.2, BL14.2, MB9.25, MB9.26, FXFOOO</t>
  </si>
  <si>
    <t>171399924</t>
  </si>
  <si>
    <t>რომანოზ</t>
  </si>
  <si>
    <t>ბედოშვილი</t>
  </si>
  <si>
    <t>16001026957</t>
  </si>
  <si>
    <t>1015978665</t>
  </si>
  <si>
    <t>ვიქტორ</t>
  </si>
  <si>
    <t>მელანაშვილი</t>
  </si>
  <si>
    <t>59001060616</t>
  </si>
  <si>
    <t>19:10</t>
  </si>
  <si>
    <t>11030024</t>
  </si>
  <si>
    <t>WAA408, BL.6, BL12.1, BL11.2.1, BL11.2.2, BL9.3, UR.7, BL9.1, BL.5, CG.7, FXFOOO, ZYX90, BL2.3.4, BL7.1, BL7.2, GDDAIP, BL5.6</t>
  </si>
  <si>
    <t>WAA404, BL.6, BL12.1, BL11.2.1, BL11.2.2, BL9/3, BL9.1, UR.7, BL.5, CG.7, FXFOOO, ZYX90, BL2.3.4, BL7.1, BL7.2, BL5.6</t>
  </si>
  <si>
    <t>WAA408, BL.6, BL12.1, BL11.2.1, BL11.2.2, BL9.3, BL.5, UR.7, CG.7, FXFOOO, ZYX90, GDDAIP, BL7.1, BL7.2, BL5.6, GXF410 GXF420</t>
  </si>
  <si>
    <t>WAA404, BL.6, BL12.1, BL11.2.1, BL11.2.2, BL9.3, UR.7, BL.5, CG.7, FXFOOO, ZYX90, BL2.3.4, BL7.1, BL7.2, BL5.6</t>
  </si>
  <si>
    <t>2319086168</t>
  </si>
  <si>
    <t>ნამგალაძე</t>
  </si>
  <si>
    <t>56001019603</t>
  </si>
  <si>
    <t>WAA404, BL.6, BL11.2.1, BL11.2.2, BL9.3, BL9.1, UR.7, BL.5, CG.7, FXFOOO, ZYX90, BL.7, BL7.2, BL5.6</t>
  </si>
  <si>
    <t>WAA404, BL.6, BL12.1, BL11.2.1, BL11.2.2, BL9.3, BL9.1, UR.7, BL.5, CG.7, FXFOOO, ZYX90, BL2.3.4, BL7.1, BL7.2, BL5.6, B9.25, B9.26</t>
  </si>
  <si>
    <t>WAA408, BL.6, BL12.1, BL11.2.1, BL11.2.2, BL9.3, UR.7, BL9.1, BL.5, CG.7, FXFOOO, ZYX90, BL.7, BL7.2, BL5.6</t>
  </si>
  <si>
    <t>WAA320, BL.6, UR.7, BL.5, FXFOOO, ZYX90, CT1.1</t>
  </si>
  <si>
    <t>WAA320, BL.6, BL12.1, BL11.2.1, BL11.2.2, BL9.3, UR.7, BL9.1. BL.5, CG.7, FXFOOO, ZYX90, BL.7.1, BL7.2, B9.25, B9.26</t>
  </si>
  <si>
    <t>WAA408, BL.6, BL12.1, BL11.2.1, BL9.3, UR.7, BL9.1, FXFOOO, ZYX90, BL.5, CG.7, BL7.1, BL7.2, BL5.6, B9.25, B9.26</t>
  </si>
  <si>
    <t>WAA320, BL.6, BL12.1, BL11.2.1, BL11.2.2, BL9.3, UR.7, BL9.1, BL.5, CG.7, FXFOOO, ZYX90, BL7.1, BL7.2, BL5.6, B9.25, B9.26</t>
  </si>
  <si>
    <t>WAA408, BL.6, BL12.1, BL11.2.1, BL11.2.2, BL9.3, UR.7, BL9.1, BL.5, CG.7, FXFOOO, ZYX90, GDDAIP, BL7.1, BL7.2, BL5.6, B9.25, B9.26</t>
  </si>
  <si>
    <t>WAA408, BL.6, BL12.1, BL11.2.2, BL11.2.1, BL9.3, BL9.1, BL5, CG.7, FXFOOO, ZYX90, GDDAIP, B9.25, B9.26</t>
  </si>
  <si>
    <t>WAA408, BL.6, BL12.1, BL11.2.2, BL11.2.1, BL9.3, BL9.1, BL.5, CG.7, FXFOOO, ZYX90, GDDAIP, BL7.1, BL7.2, GCE012, BL5.6, B9.25, B9.26</t>
  </si>
  <si>
    <t>WAA408, BL.6, BL12.1, BL11.2.1, BL11.2.2, UR.7, BL9.1, BL.5, CG.7, FXFOOO, ZYX90, GDDAIP, BL7.1, BL7.2, BL5.6, B9.25, B9.26</t>
  </si>
  <si>
    <t>WAA408, BL.6, BL12.1, BL11.2.1, BL11.2.2, BL9.3, UR.7, BL9.1, BL.5, CG.7, FXFOOO, ZYX90, BL7.1, BL7.2, GCE012, BL5.6</t>
  </si>
  <si>
    <t>WAA408, BL.6, BL12.1, BL11.2.1, BL11.2.2, BL9.3, BL9.1, CG.7, FXFOOO, ZYX90, GDDAIP, BL7.1, BL7.2</t>
  </si>
  <si>
    <t>WAA408, BL.6, BL12.1, BL11.2.1, BL11.2.2, UR.7, BL9.1, BL.5, CG.7, FXFOOO, ZYX90, BL7.2, BL5.6, B9.25, B9.26</t>
  </si>
  <si>
    <t>WAA408, BL.6, BL12.1, BL11.2.1, BL11.2.2, UR.7, BL9.1, BL5, CG.7, FXFOOO, ZYX90, BL7.1, BL5.6, B9.25, B9.26</t>
  </si>
  <si>
    <t>WAA408, BL.6, BL12.1, BL11.2.2, BL11.2.1, BL9.3, UR.7, BL9.1, BL.5, CG.7, FXFOOO, ZYX90, GDDAIP, BL7.1, BL7.2, GCE012, BL5.6, B9.25, B9.26</t>
  </si>
  <si>
    <t>WAA408, BL.6, BL12.1, BL11.2.1, BL11.2.2, BL9.3, UR.7, BL9.1, BL.5, CG.7, FXFOOO, ZYZX90, GDDAIP, BL7.1, BL7.2, GCE012, B9.25, B9.26</t>
  </si>
  <si>
    <t xml:space="preserve"> შპს "დასავლეთ საქართველოს ტუბერკულოზისა და ფილტვის დაავადების ცენტრი"</t>
  </si>
  <si>
    <t>ფაილოძე</t>
  </si>
  <si>
    <t>მამრ</t>
  </si>
  <si>
    <t>24:00</t>
  </si>
  <si>
    <t>მკურ.გრძ.სტა</t>
  </si>
  <si>
    <t>ნელი</t>
  </si>
  <si>
    <t>მდედ</t>
  </si>
  <si>
    <t>მკურ.გრძ.ამბ.</t>
  </si>
  <si>
    <t>წიქარიძე</t>
  </si>
  <si>
    <t>3:20</t>
  </si>
  <si>
    <t xml:space="preserve">შალვა </t>
  </si>
  <si>
    <t>ლომინეიშვილი</t>
  </si>
  <si>
    <t>გოგავა</t>
  </si>
  <si>
    <t>თურმანიძე</t>
  </si>
  <si>
    <t>ილარიონი</t>
  </si>
  <si>
    <t>მიქაძე</t>
  </si>
  <si>
    <t>02001016735</t>
  </si>
  <si>
    <t xml:space="preserve">ნუგზარი </t>
  </si>
  <si>
    <t>ბაზღაძე</t>
  </si>
  <si>
    <t>15.50</t>
  </si>
  <si>
    <t>ქორიძე</t>
  </si>
  <si>
    <t xml:space="preserve">მურთაზი </t>
  </si>
  <si>
    <t>ლილუაშვილი</t>
  </si>
  <si>
    <t>ღლონტი</t>
  </si>
  <si>
    <t>ლაზარე</t>
  </si>
  <si>
    <t>კაშია</t>
  </si>
  <si>
    <t>შარიქაძე</t>
  </si>
  <si>
    <t>56001001563</t>
  </si>
  <si>
    <t>ჩუგნაძე</t>
  </si>
  <si>
    <t>ბაჯაძე</t>
  </si>
  <si>
    <t>ლილი</t>
  </si>
  <si>
    <t>ბირკაია</t>
  </si>
  <si>
    <t>62007009091</t>
  </si>
  <si>
    <t>ლემონჯავა</t>
  </si>
  <si>
    <t>მაღლაკელიძე</t>
  </si>
  <si>
    <t>17:50</t>
  </si>
  <si>
    <t>ძოძუაშვილი</t>
  </si>
  <si>
    <t>გარდაიცვალა</t>
  </si>
  <si>
    <t>02001020645</t>
  </si>
  <si>
    <t>მირანდა</t>
  </si>
  <si>
    <t>ჩიხლაძე</t>
  </si>
  <si>
    <t>ნეფარიძე</t>
  </si>
  <si>
    <t>ბაღათურია</t>
  </si>
  <si>
    <t>მსხილაძე</t>
  </si>
  <si>
    <t>რამაზი</t>
  </si>
  <si>
    <t>ლაფერაძე</t>
  </si>
  <si>
    <t>ბალდავაძე</t>
  </si>
  <si>
    <t>38001012185</t>
  </si>
  <si>
    <t>თევდორაძე</t>
  </si>
  <si>
    <t xml:space="preserve">შპს "ქ. ბათუმის ინფექციური პათოლოგიის, შიდსის და ტუბერკულოზის რეგიონალური ცენტრი" </t>
  </si>
  <si>
    <t xml:space="preserve">იური </t>
  </si>
  <si>
    <t>მამრ.</t>
  </si>
  <si>
    <t>მდედრ.</t>
  </si>
  <si>
    <t>თოიძე</t>
  </si>
  <si>
    <t>ლომთათიძე</t>
  </si>
  <si>
    <t>მარაბიანი</t>
  </si>
  <si>
    <t>დუნდუა</t>
  </si>
  <si>
    <t xml:space="preserve">იაშა </t>
  </si>
  <si>
    <t>ოსანაძე</t>
  </si>
  <si>
    <t>ვალნტინ</t>
  </si>
  <si>
    <t>პისკუნოვი</t>
  </si>
  <si>
    <t>ქათამაძე</t>
  </si>
  <si>
    <t>ნინა</t>
  </si>
  <si>
    <t>ლევოიანი</t>
  </si>
  <si>
    <t xml:space="preserve">სოლომონ </t>
  </si>
  <si>
    <t>ზაქარაძე</t>
  </si>
  <si>
    <t xml:space="preserve">ქეთევან </t>
  </si>
  <si>
    <t>ავჯიშვილი</t>
  </si>
  <si>
    <t>პაქსაძე</t>
  </si>
  <si>
    <t>სტანისლავ</t>
  </si>
  <si>
    <t>ბრეევ</t>
  </si>
  <si>
    <t>20.10.267729</t>
  </si>
  <si>
    <t>ძნელაძე</t>
  </si>
  <si>
    <t xml:space="preserve">ემზარი </t>
  </si>
  <si>
    <t xml:space="preserve">ვერა </t>
  </si>
  <si>
    <t>კაციტაძე</t>
  </si>
  <si>
    <t>რომანაძე</t>
  </si>
  <si>
    <t xml:space="preserve">ბონდო </t>
  </si>
  <si>
    <t>რიჟვაძე</t>
  </si>
  <si>
    <t>კირილე</t>
  </si>
  <si>
    <t>ზარანდია</t>
  </si>
  <si>
    <t>ხუციძე</t>
  </si>
  <si>
    <t xml:space="preserve">ქაზიმ </t>
  </si>
  <si>
    <t>ფატიმა</t>
  </si>
  <si>
    <t>მიქსონოვა</t>
  </si>
  <si>
    <t>ასმათ</t>
  </si>
  <si>
    <t>გორჯელაძე</t>
  </si>
  <si>
    <t>დალილა</t>
  </si>
  <si>
    <t>ბერძენიშვილი</t>
  </si>
  <si>
    <t>ყადიძე</t>
  </si>
  <si>
    <t>გაბაიძე</t>
  </si>
  <si>
    <t>მანონი</t>
  </si>
  <si>
    <t>იშხნელიძე</t>
  </si>
  <si>
    <t>ჯაიანი</t>
  </si>
  <si>
    <t>3081477312</t>
  </si>
  <si>
    <t>იურიკ</t>
  </si>
  <si>
    <t>ანანიკიან</t>
  </si>
  <si>
    <t>07001008818</t>
  </si>
  <si>
    <t>K40</t>
  </si>
  <si>
    <t>4283995699</t>
  </si>
  <si>
    <t>ბეჟუაშვილი</t>
  </si>
  <si>
    <t>22001014425</t>
  </si>
  <si>
    <t>342070826</t>
  </si>
  <si>
    <t>ნოდარი</t>
  </si>
  <si>
    <t>გოგოლაშვილი</t>
  </si>
  <si>
    <t>35001044665</t>
  </si>
  <si>
    <t xml:space="preserve">C32 </t>
  </si>
  <si>
    <t>4058549973</t>
  </si>
  <si>
    <t>დოლიძე</t>
  </si>
  <si>
    <t>33001018877</t>
  </si>
  <si>
    <t>442409555</t>
  </si>
  <si>
    <t>პეტროს</t>
  </si>
  <si>
    <t>ელიზბარიან</t>
  </si>
  <si>
    <t>07101057591</t>
  </si>
  <si>
    <t>2575209151</t>
  </si>
  <si>
    <t>კარკალაია</t>
  </si>
  <si>
    <t>60002005971</t>
  </si>
  <si>
    <t>1773780526</t>
  </si>
  <si>
    <t>კახაძე</t>
  </si>
  <si>
    <t>05001009033</t>
  </si>
  <si>
    <t>4170692923</t>
  </si>
  <si>
    <t>53001014047</t>
  </si>
  <si>
    <t>1335632270</t>
  </si>
  <si>
    <t>მექოშვილი</t>
  </si>
  <si>
    <t>05001004482</t>
  </si>
  <si>
    <t>1308144909</t>
  </si>
  <si>
    <t>პუხოშვილი</t>
  </si>
  <si>
    <t>35001024711</t>
  </si>
  <si>
    <t>2358903808</t>
  </si>
  <si>
    <t>09001001096</t>
  </si>
  <si>
    <t>3875886877</t>
  </si>
  <si>
    <t>ფოცხვერაშვილი</t>
  </si>
  <si>
    <t>16001027982</t>
  </si>
  <si>
    <t>241571716</t>
  </si>
  <si>
    <t>ტიკო</t>
  </si>
  <si>
    <t>შამოიანი</t>
  </si>
  <si>
    <t>01311103290</t>
  </si>
  <si>
    <t>1458575429</t>
  </si>
  <si>
    <t>ცირეკიძე</t>
  </si>
  <si>
    <t>60002002915</t>
  </si>
  <si>
    <t>2479189123</t>
  </si>
  <si>
    <t>ცხადაძე</t>
  </si>
  <si>
    <t>18001002636</t>
  </si>
  <si>
    <t>4250107772</t>
  </si>
  <si>
    <t>ჯიჯეიშვილი</t>
  </si>
  <si>
    <t>01014001528</t>
  </si>
  <si>
    <t>შეწყდა</t>
  </si>
  <si>
    <t>3794985231</t>
  </si>
  <si>
    <t>53001003054</t>
  </si>
  <si>
    <t>3495724667</t>
  </si>
  <si>
    <t>1012771778</t>
  </si>
  <si>
    <t>60001086015</t>
  </si>
  <si>
    <t>4045789173</t>
  </si>
  <si>
    <t>1323704750</t>
  </si>
  <si>
    <t>788644036</t>
  </si>
  <si>
    <t>მახათაძე</t>
  </si>
  <si>
    <t>18001017121</t>
  </si>
  <si>
    <t>3351489990</t>
  </si>
  <si>
    <t>3311522885</t>
  </si>
  <si>
    <t>არუთინ</t>
  </si>
  <si>
    <t>მოვსესიანი</t>
  </si>
  <si>
    <t>61002009033</t>
  </si>
  <si>
    <t>4282204859</t>
  </si>
  <si>
    <t>01001083027</t>
  </si>
  <si>
    <t>3602185373</t>
  </si>
  <si>
    <t>სანიკიანი</t>
  </si>
  <si>
    <t>09301030275</t>
  </si>
  <si>
    <t>1998646597</t>
  </si>
  <si>
    <t>62004024886</t>
  </si>
  <si>
    <t>4265770154</t>
  </si>
  <si>
    <t>ფარმანიანი</t>
  </si>
  <si>
    <t>01002016284</t>
  </si>
  <si>
    <t>2689838034</t>
  </si>
  <si>
    <t>3983018892</t>
  </si>
  <si>
    <t>3430935348</t>
  </si>
  <si>
    <t>01020010784</t>
  </si>
  <si>
    <t>513244677</t>
  </si>
  <si>
    <t>ქერდიყოშვილი</t>
  </si>
  <si>
    <t>01008040110</t>
  </si>
  <si>
    <t>1483388208</t>
  </si>
  <si>
    <t>ქინქლაძე</t>
  </si>
  <si>
    <t>33001067755</t>
  </si>
  <si>
    <t>2092020636</t>
  </si>
  <si>
    <t>ღუბიანური</t>
  </si>
  <si>
    <t>23001011099</t>
  </si>
  <si>
    <t>868522225</t>
  </si>
  <si>
    <t>61006060802</t>
  </si>
  <si>
    <t>473519790</t>
  </si>
  <si>
    <t>2670204084</t>
  </si>
  <si>
    <t>3461187907</t>
  </si>
  <si>
    <t>17001006355</t>
  </si>
  <si>
    <t>1865699954</t>
  </si>
  <si>
    <t>ხვადაგიანი</t>
  </si>
  <si>
    <t>60001120424</t>
  </si>
  <si>
    <t xml:space="preserve">შპს ფოთის "ტუბის დისპანსერი" </t>
  </si>
  <si>
    <t>ბიძინა</t>
  </si>
  <si>
    <t>შენგელია</t>
  </si>
  <si>
    <t>კვაჭაძე</t>
  </si>
  <si>
    <t>ჟორა</t>
  </si>
  <si>
    <t>გად ზ/ტ</t>
  </si>
  <si>
    <t>უბანი</t>
  </si>
  <si>
    <t>ნანი</t>
  </si>
  <si>
    <t>ნაროუშვილი</t>
  </si>
  <si>
    <t>წირღვავა</t>
  </si>
  <si>
    <t xml:space="preserve">ნიკოლოზ </t>
  </si>
  <si>
    <t>ხაჯიკაძე</t>
  </si>
  <si>
    <t>ჩხიტუნიძე</t>
  </si>
  <si>
    <t>შონია</t>
  </si>
  <si>
    <t>კუპრაძე</t>
  </si>
  <si>
    <t>ხარბედია</t>
  </si>
  <si>
    <t>48/1</t>
  </si>
  <si>
    <t>ოდენა</t>
  </si>
  <si>
    <t>სოსო</t>
  </si>
  <si>
    <t>არქანია</t>
  </si>
  <si>
    <t>ალიოხინი</t>
  </si>
  <si>
    <t>ქირთბაია</t>
  </si>
  <si>
    <t>60/4</t>
  </si>
  <si>
    <t>რუბან</t>
  </si>
  <si>
    <t>სიგუა</t>
  </si>
  <si>
    <t>65/8</t>
  </si>
  <si>
    <t>185/3</t>
  </si>
  <si>
    <t>ცობეხია</t>
  </si>
  <si>
    <t>194/4</t>
  </si>
  <si>
    <t>ბენდელიანი</t>
  </si>
  <si>
    <t>მარშანია</t>
  </si>
  <si>
    <t>ლევთერ</t>
  </si>
  <si>
    <t>ჩაჩავა</t>
  </si>
  <si>
    <t>197/6</t>
  </si>
  <si>
    <t>გერანტია</t>
  </si>
  <si>
    <t>198/7</t>
  </si>
  <si>
    <t>ჭურღულია</t>
  </si>
  <si>
    <t>ბელქანია</t>
  </si>
  <si>
    <t>გულვერ</t>
  </si>
  <si>
    <t>კარტოზია</t>
  </si>
  <si>
    <t>აქუბარდია</t>
  </si>
  <si>
    <t>ტყებუჩავა</t>
  </si>
  <si>
    <t>გალაქტიონ</t>
  </si>
  <si>
    <t>იგორ</t>
  </si>
  <si>
    <t>ფაცურია</t>
  </si>
  <si>
    <t>გაბრავა</t>
  </si>
  <si>
    <t>სულ ჯამი</t>
  </si>
  <si>
    <t>WAA408, BL.6, BL12.1, BL11.2.1, BL11.2.2, UR.7, BL9.1, BL5, CG.7, FXFOOO, ZYZX90, BL7.1, BL7.2, BL5.6, B9.25, B9.26</t>
  </si>
  <si>
    <t>WAA408, JXDE3A, BL.6, BL11.2.1, BL11.2.2, UR.7, BL.5, CG.7, FXFOOO, ZYX90, B9.25, B9.26, CT1.1</t>
  </si>
  <si>
    <t>Z03.0</t>
  </si>
  <si>
    <t>WAA408, BL.6, BL12.1, BL11.2.1, BL11.2.2, UR.7, BL.5, CG.7, FXFOOO, ZYZX90, BL7.1, B9.25, B9.26, CT1.1</t>
  </si>
  <si>
    <t>WAA404, BL.6, BL12.1, BL11.2.1, BL11.2.2, UR.7, BL9.1, BL5, CG.7, FXFOOO, ZYZX90, BL7.1, BL7.2, B9.25, B9.26</t>
  </si>
  <si>
    <t>108</t>
  </si>
  <si>
    <t>35001010144</t>
  </si>
  <si>
    <t>ომელჩენკო</t>
  </si>
  <si>
    <t>1324625548</t>
  </si>
  <si>
    <t>WAA408, BL.6, BL12.1, BL11.2.1, BL11.2.2, UR.7, BL9.1, BL.5, CG.7, FXFOOO, ZYZX90, GDDAIP, BL7.1, BL7.2, GCE012, BL5.6, B9.25, B9.26</t>
  </si>
  <si>
    <t>WAA408, BL.6, BL12.1, BL11.2.1, BL11.2.2, UR.7, GXF410 GXF420, BL9.1, BL.5, CG.7, FXFOOO, GDDAIP, BL7.1, BL7.2, GCE012, BL5.6, B9.25, B9.26, ZYX90</t>
  </si>
  <si>
    <t>WAA408, KADE1A-KHDE1A, BL.6, BL12.1, BL11.2.1, BL11.2.2, UR.7, BL9.1, BL.5, CG.7, FXFOOO, ZZZX90, BL7.1, BL7.2, BL5.6, B9.25,B9.26</t>
  </si>
  <si>
    <t>WAA408, BL.6, BL12.1, BL11.2.1, BL11.2.2, UR.7, BL9.1, CG.7, FXFOOO, ZYZX90, GDDAIP, BL7.1, BL7.2, BL5.6, B9.25, B9.26, CT1.1</t>
  </si>
  <si>
    <t>84</t>
  </si>
  <si>
    <t>01805048802</t>
  </si>
  <si>
    <t>ადოლაშვილი</t>
  </si>
  <si>
    <t>336094699</t>
  </si>
  <si>
    <t>WAA408, BL.6, BL12.1, BL11.2.1, BL11.2.2, UR.7, BL9.1, BL5, CG.7, FXFOOO, ZYX90, GDDAIP, BL7.1, BL7.2, BL5.6, B9.25, B9.26</t>
  </si>
  <si>
    <t>77</t>
  </si>
  <si>
    <t>36450003589</t>
  </si>
  <si>
    <t>რაშიდოვი</t>
  </si>
  <si>
    <t>ამილ</t>
  </si>
  <si>
    <t>3654666444</t>
  </si>
  <si>
    <t>WAA408, BL.6, BL12.1, BL11.2.1, BL11.2.2, BL9.1, BL.5, CG.7, FXFOOO, ZYZX90, BL7.1, B9.25, B9.26, UR.7</t>
  </si>
  <si>
    <t>75</t>
  </si>
  <si>
    <t>01030013528</t>
  </si>
  <si>
    <t>1841005117</t>
  </si>
  <si>
    <t>WAA408, BL.6, BL12.1, BL11.2.1, BL11.2.2, UR.7, BL.5, CG.7, FXFOOO, ZYZX90, BL5.6, B9.25, B9.26, CT1.1</t>
  </si>
  <si>
    <t>70</t>
  </si>
  <si>
    <t>43001041096</t>
  </si>
  <si>
    <t>ნანეტაშვილი</t>
  </si>
  <si>
    <t>1332194153</t>
  </si>
  <si>
    <t>WAA408, BL.6, BL12.1, BL11.2.1, BL11.2.2, BL9.1, BL.5, CG.7, FXFOOO, ZYZX90, GDDAIP, BL7.1, BL7.2, BL5.6, B9.25,B9.26</t>
  </si>
  <si>
    <t>57</t>
  </si>
  <si>
    <t>25001012272</t>
  </si>
  <si>
    <t>კურამაგამედოვი</t>
  </si>
  <si>
    <t>უსუპ</t>
  </si>
  <si>
    <t>2441599757</t>
  </si>
  <si>
    <t>WAA404, BL.6, BL12.1, BL9.1, BL.5, CG.7, FXFOOO, ZYZX90, BL7.1, BL7.2, BL14.2, BL5.6, B9.25, B9.26</t>
  </si>
  <si>
    <t xml:space="preserve">A18.2 </t>
  </si>
  <si>
    <t>48</t>
  </si>
  <si>
    <t>24001001803</t>
  </si>
  <si>
    <t>მინასაზოვი</t>
  </si>
  <si>
    <t>დილარა</t>
  </si>
  <si>
    <t>1447881606</t>
  </si>
  <si>
    <t>WAA408, BL.6, BL12.1, BL11.2.1, BL9.3, UR.7, GXF410 GXF420, BL9.1, BL5, CG.7, FXFOOO, ZYZX90, GDDAIP, BL7.1, BL7.2, BL5.6, B9.25, B9.26</t>
  </si>
  <si>
    <t>37</t>
  </si>
  <si>
    <t>01019029134</t>
  </si>
  <si>
    <t>ბედუკაძე</t>
  </si>
  <si>
    <t>3817382002</t>
  </si>
  <si>
    <t>WAA404, BL.6, BL12.1, BL11.2.1, BL11.2.2, UR.7, BL9.1, BL.5, CG.7, FXFOOO, ZYZX90, BL7.1, BL7.2, BL7.4, BL5.6, B9.25, B9.26</t>
  </si>
  <si>
    <t>23</t>
  </si>
  <si>
    <t>43001030271</t>
  </si>
  <si>
    <t>647722904</t>
  </si>
  <si>
    <t>WAA408, BL.6, BL12.1, BL11.2.1, BL11.2.2, UR.7, BL9.1, BL.5, CG.7, FXFOOO, ZYZX90, BL7.1, BL7.2, BL5.6, B9.25, B9.26, CT.1.1</t>
  </si>
  <si>
    <t>22</t>
  </si>
  <si>
    <t>18001016194</t>
  </si>
  <si>
    <t>ღიბრაძე</t>
  </si>
  <si>
    <t>2238829927</t>
  </si>
  <si>
    <t>WAA408, BL.6, BL12.1, BL11.2.1, BL11.2.2, UR.7, BL9.1, GXF410 GXF420, BL.5, CG.7, FXFOOO, ZYX90, GDDAIP, VL7.1, BL7.2, B9.25, B9.26</t>
  </si>
  <si>
    <t>WAA408, BL.6, BL12.1, BL11.2.1, BL11.2.2, BL9.3, UR.7. GXF410, GXF420, BL9.1, CG.7, FXFOOO, ZYX90, BL7.1. BL7.2. GCE012, BL5.6</t>
  </si>
  <si>
    <t>WAA408, BL.6, BL12.1, BL11.2.1, BL11.2.2, UR.7, BL9.1, GXF410 GXF420, BL.5, CG.7, FXFOOO, ZYX90, GDDAIP, BL7.1, BL7.2, BL5.6, B9.25, B9.26</t>
  </si>
  <si>
    <t>BL.6, MB1.2.235, MB2.1.235</t>
  </si>
  <si>
    <t>SXDE3A, FXFOOO</t>
  </si>
  <si>
    <t>B.16</t>
  </si>
  <si>
    <t>BL.6, UR.7, BL12.1</t>
  </si>
  <si>
    <t>MB1.2, MB2.1, BL.6, BL9.3, BL10.1, BL11.2.1, BL11.2.2, BL12.1, BL14.2, UR.7, IM10.1.2, MB9.25, MB9.26, SXDE3A, FXFO</t>
  </si>
  <si>
    <t>BL.6, UR.7, BL11.2.1, BL11.2.2, BL10.1, BL9.3, BL14.2, BL12.1, UR.7, MB9.25, MB9.26, EF.3, CT.1.1, MB1.2.2365, MB2.1.235, GDDAIP</t>
  </si>
  <si>
    <t>PGXX05, CT.1, BL.6, UR.7</t>
  </si>
  <si>
    <t>MB1.2.235, MB2.1.235, BL.6, UR.7, BL11.2.2, BL11.2.1, BL10.1, BL9.3, BL14.2, MB9.25, MB9.26, FXFOOO, ZYX90</t>
  </si>
  <si>
    <t>ZYX90</t>
  </si>
  <si>
    <t>BL.6, BL11.2.2, BL11.2.1, BL10.1, BL9.3, BL14.2, BL12.1, MB1.2.235, MB2.1.235</t>
  </si>
  <si>
    <t>BL.6, BL9.3, BL10.1, BL11.2.1, BL11.2.2, BL12.1, BL14.2, UR.7, MB1.2.235, MB2.1.235, MB9.25, MB9.26, FXFO, *47, SXDE3A, GDDAIP</t>
  </si>
  <si>
    <t>JXDE3A, BL.6, BL9.3, BL10.1, BL11.2.1, BL11.2.2, BL14.2, BL12.1</t>
  </si>
  <si>
    <t>MB1.2, MB2.1, BL.6, BL9.3, BL10.1, BL11.2.1, BL11.2.2, BL14.2, UR.7, *47</t>
  </si>
  <si>
    <t>*47</t>
  </si>
  <si>
    <t>MB1.2.235, MB2.1.235, BL.6, BL9.3, BL10.1, BL11.2.1, BL11.2.2, BL12.1, BL14.2, UR.7, FXFOOO</t>
  </si>
  <si>
    <t>BL.6, UR.7, BL11.2.1, BL11.2.2, BL10.1, BL14.2, BL9.3, MB1.2.235, MB2.1.235, FXFOOO, *47, SXDE3A, BL12.1</t>
  </si>
  <si>
    <t>CG.7, BL.6, UR.7, FXFOOO, ZYZX90, GDDAIP</t>
  </si>
  <si>
    <t>B.18</t>
  </si>
  <si>
    <t>CG.7, BL11.2.2, BL11.2.1, BL10.1, FXFO, *47, SXDE3A, ZZZA30, *47</t>
  </si>
  <si>
    <t>B1.2.235, BL.6, UR.7, BL11.2.1, BL11.2.2, BL10.1, BL9.3, BL14.2, BL12.1, MB9.25, MB9.26, GDDAIP</t>
  </si>
  <si>
    <t>BL.6, UR.7, BL10.1, BL11.2.2, BL11.2.1, BL14.2, BL9.3, MB1.2.235, MB2.1.235, MB9.25, MB9.26, GDDAIP, SXDE3A, FXFO, *47</t>
  </si>
  <si>
    <t>MB1.2.235, BL.6, UR.7, BL11.2.2, BL11.2.1, BL10.1, BL9.3, BL14.2, MB9.25, MB9,26, ZYX90, LKDE1A LCDE2A</t>
  </si>
  <si>
    <t>G.40</t>
  </si>
  <si>
    <t>BL14.2, SXDE3A, FXFO, *47, BL10.1, BL11.2.1, BL11.2.2, BL9.3</t>
  </si>
  <si>
    <t>MB1.2.235, MB2.1.235, BL.6, UR.7, BL11.2.1, BL11.2.2, BL10.1, BL9.3, BL14.2, HR4.7, HR1.3</t>
  </si>
  <si>
    <t>BL.6, UR.7, BL11.2.2, BL11.2.1, BL10.1, BL9.3, BL14.2, MB1.2, MB2.1, FXFOOO, ZYX90</t>
  </si>
  <si>
    <t>BL.6, UR.7, BL11.2.1, BL10.1, BL9.3, BL14.2, BL12.1, MB9.25, MB9.26</t>
  </si>
  <si>
    <t>GDDAIP, BL.6, BL14.2</t>
  </si>
  <si>
    <t>BL.6, UR.7, BL11.2.2, BL11.2.1, BL10.1, BL9.3, BL14.2, IM10.1, IM10.1.2, BL12.1, FXFOOO, ZYX90</t>
  </si>
  <si>
    <t>39</t>
  </si>
  <si>
    <t>2337194818</t>
  </si>
  <si>
    <t>BL.6, UR.7, BL11.2.2, BL11.2.1, BL10.1, BL9.3, BL14.2, BL12.1, MB9.25, MB9.26, GDDAIP, KADE1A KHDE1A,ZYX90, BL12.1</t>
  </si>
  <si>
    <t>32</t>
  </si>
  <si>
    <t>55001022242</t>
  </si>
  <si>
    <t>ეფრემიძე</t>
  </si>
  <si>
    <t>2391837654</t>
  </si>
  <si>
    <t>BL.6, UR.7, BL11.2.1, BL11.2.2, BL10.1, BL9.3, BL14.2, MB1.2.235, MB2.1.235, GDDAIP, FXFOOO, ZYX90, PJDE2A</t>
  </si>
  <si>
    <t>MB9.25, MB9.26, SXDE3A, FXFO, MB1.2, MB2.1, BL.6, BL9.3, BL10.1, BL11.2.1, BL14.2, UR.7</t>
  </si>
  <si>
    <t>MB1.2.235, MB2.1.235, MB2.1.1, BL.6, UR.7, BL11.2.1, BL11.2.2, BL10.1, BL9.3, BL14.2, BL7.1, BL7.2, IM10.1, IM10.1.2, FXFOOO, GDDAIP</t>
  </si>
  <si>
    <t>MB1.2.235, MB2.1.235, BL.6, UR.7, BL11.2.2, BL11.2.1, BL10.1, BL9.3, BL14.2, BL12.1, GDDAIP, ZYX90</t>
  </si>
  <si>
    <t>25</t>
  </si>
  <si>
    <t>866974532</t>
  </si>
  <si>
    <t>BL.6, UR.7, BL11.2.2, BL11.2.1, BL10.1, BL9.3, BL14.2, PJDE2A, ZYX90</t>
  </si>
  <si>
    <t>MB1.2.235, BL.6, BL7.1, BL7.4, UR.7, BL9.3, BL14.2, BL11.2.2, BL11.2.1, BL10.1, GXDE00, FXFOOO, *47, ZZZA30</t>
  </si>
  <si>
    <t>BL12.1, BL.6, UR.7, BL11.2.2, BL11.2.1, BL10.1, BL9.3, BL14.2, FXFOOO, ZYX90, ZZZA90</t>
  </si>
  <si>
    <t>BL.6, BL9.3, BL10.1, BL11.2.1, BL11.2.2, BL14.2, BL12.1, BL12.2, GDDAIP, GDDAIH, JXDE3A, MV1.2.235, MB2.1.235</t>
  </si>
  <si>
    <t>BL.6, BL9.3, BL10.1, BL11.2.1, BL11.2.2, BL14.2, UR.7, FXFO, MB9.25, MB9.26, BL12.1, ABXOOO</t>
  </si>
  <si>
    <t>MB1.2.235, MB2.1.235, BL.6, UR.7, BL11.2.2, BL11.2.1, BL10.1, BL9.3, BL14.2, FXFOOO, MB9.25, MB9.26</t>
  </si>
  <si>
    <t>BL11.2.1, BL11.2.2, UR.7, CG.7, BL12.1, BL.6, GDDAIP</t>
  </si>
  <si>
    <t>BL.6, UR.7, BL12.1, BL12.2, BL10.1, BL9.3, BL14.2, GDDAIP, FXFOOO</t>
  </si>
  <si>
    <t>BL.6, MB1.2.235, BL9.3, BL14.2, BL10.1, BL11.2.2, BL11.2.1, UR.7, BL12.1, MB9.25, MB9.26, BL14.2, FXFO, SXDE3A</t>
  </si>
  <si>
    <t>6</t>
  </si>
  <si>
    <t>01023004387</t>
  </si>
  <si>
    <t>ბადაშვილი</t>
  </si>
  <si>
    <t>ელზა</t>
  </si>
  <si>
    <t>3307746934</t>
  </si>
  <si>
    <t>BL.6, BL10.1, BL11.2.1, BL11.2.2, UR.7, BL9.3, BL14.2</t>
  </si>
  <si>
    <t>MB1.2.235, MB2.1.235, BL.6, UR.7, BL10.1, BL11.2.1, BL11.2.2, BL14.2, BL9.3, MB9.25, MB9.26, BL12.1, SXDE3A, FXFO, *47</t>
  </si>
  <si>
    <t>BL.6, UR.7, BL11.1.1, BL11.2.1, BL10.1, BL9.3, BL14.2, SXDE3A,M ZYX90</t>
  </si>
  <si>
    <t>MB1.2.235, MB2.1.235, BL.6, UR.7, BL11.2.2, BL11.2.1, BL10.1, BL9.3, BL14.2, BL12.1</t>
  </si>
  <si>
    <t>BL.6, BL9.1, BL9.3, BL10.1, BL11.2.1, BL11.2.2, BL14.2, SXDE3A, ZZZA30</t>
  </si>
  <si>
    <t>MB1.2.235, MB2.1.235, BL.6, UR.7, BL11.2.2, BL11.2.12, BL10.1, BL9.3, BL14.2, CG.7</t>
  </si>
  <si>
    <t>FXFO, MB1.2.235, UR.7, BL.6, BL10.1, BL11.2.1, BL11.2.2, BL14.2, BL9.3, MB2.1, *47</t>
  </si>
  <si>
    <t>BL.6, UR.7, BL11.2.2, BL11.2.1, BL10.1, BL9.3, BL14.2, MB1.2.235, MB2.1.235, ZYX90</t>
  </si>
  <si>
    <t>MB1.2.235, MB2.1.235, BL.6, BL11.2.2, BL11.2.1, BL10.1, BL9.3, BL14.2, FXFOOO, ZYX90</t>
  </si>
  <si>
    <t>BL11.2.2, BL11.2.1, BL10.1</t>
  </si>
  <si>
    <t>MB1.2, MB2.1, BL.6, BL9.3, BL10.1, BL11.2.1, BL11.2.2, BL12.1, UR.7</t>
  </si>
  <si>
    <t>MB1.2.235, MB2.1.235, BL.6, UR.7, BL11.2.1, BL11.2.2, BL10.1, BL9.3, BL14.2, IM10.1.1, IM10.1.2, BL7.1, BL7.2, FXFOOO, GDDAIP, JXDE3A</t>
  </si>
  <si>
    <t>MB1.2.235, MB2.1.235, BL.6, UR.7, BL11.2.2. BL11.2.1, BL10.1, BL9.3, BL14.2, GDDAIP</t>
  </si>
  <si>
    <t>BL.6, BL9.3, BL10.1, BL11.2.1, BL11.2.2, BL14.2, UR.7, *47, BL9.1</t>
  </si>
  <si>
    <t>MB1.2.235, MB2.1.235, BL.6. BL9.3, BL10.1, BL11.2.1, BL11.2.2, BL14.2, UR.7</t>
  </si>
  <si>
    <t>BL.6, UR.7, BL11.2.2, BL11.2.2, BL10.1, BL9.3, BL14.2</t>
  </si>
  <si>
    <t>XDE3A, BL.6, UR.7, BL11.2.2, BL11.2.1, BL10.1, BL9.3, MB1.2.235, MB2.1.235, GDDAIP, ZYX90</t>
  </si>
  <si>
    <t>BL.6, BL11.2.1, BL11.2.2, BL14.2, BL9.3, MB1.2.235, UR.7, FXFOOO</t>
  </si>
  <si>
    <t>MB1.2.235, MB2.1.235, BL.6, UR.7, BL10.1, BL11.2.1, BL11.2.2, BL14.2, BL9.3, CG.7, *47, BL12.1</t>
  </si>
  <si>
    <t>MB1.2, MB2.1, BL.6, BL9.3, BL10.1, BL11.2.2, BL11.2.1, BL14.2, UR.7</t>
  </si>
  <si>
    <t>BL.6, UR.7, BL11.2.2, BL11.2.1, BL10.1, BL9.3, BL14.2, BL12.1, MB1.2.235, MB2.1.235, ZYX90, KADE1A KHDE1A</t>
  </si>
  <si>
    <t>BL.6, UR.7, BL12.1, BL9.3, BL.5, CG.7, BL14.2, BL11.2.1, BL11.2.2, GDDAIP, BL7.1</t>
  </si>
  <si>
    <t>BL.6, UR.7, BL14.2</t>
  </si>
  <si>
    <t>MB1.2.235, BL.6, UR.7, BL10.1, BL11.2.1, BL11.2.2, BL14.2, BL9.3, MB2.1</t>
  </si>
  <si>
    <t>MB1.2.235, MB2.1.235, BL.6, UR.7, BL12.1, BL11.2.2, BL11.2.2, BL10.1, BL9.3, BL14.2, GDDAIP</t>
  </si>
  <si>
    <t>MB1.2.235, MB2.1.235, BL.6, UR.7, BL11.2.2, BL11.2.1, BL10.1, BL9.3, BL14.2, CG.7, IM10.1.2, IM10.1</t>
  </si>
  <si>
    <t>BL.6, UR.7, GCE012, FXFOOO, ZYX90, BL12.1</t>
  </si>
  <si>
    <t>BL.6, UR.7, BL9.3, BL14.2, BL11.2.1, BL11.2.2</t>
  </si>
  <si>
    <t>MB1.2.235, MB2.1.235, BL.6, UR.7, BL9.3, BL11.2.2, BL11.2.1, BL10.1, GDDAIP, *47</t>
  </si>
  <si>
    <t>BL.6, UR.7, BL14.2, BL10.1, BL11.2.1, BL11.2.2, GDDAIP, FXFOOO, ZYX90</t>
  </si>
  <si>
    <t>BL.6, UR.7, BL11.2.2, BL11.2.1, BL10.1, BL9.3, BL14.2, MB1.2.235, MB2.1.235, ZYX90, GDDAIP</t>
  </si>
  <si>
    <t>MB1.2.235, MB2.1.235, BL.6, UR.7, BL11.2.2, BL11.2.1, BL10.1, BL9.3, BL14.2, GDDAIP, FXFOOO, ZYX90</t>
  </si>
  <si>
    <t>BL10.1, BL11.2.1, BL11.2.2, BL14.2, BL9.3</t>
  </si>
  <si>
    <t>MB1.2.235, UR.7</t>
  </si>
  <si>
    <t>MB1.2.235, MB2.1.235, BL.6, UR.7, BL11.2.2, BL11.2.2, BL10.1, BL9.3, BL14.2, CG.7, BL7.1, BL7.2, ZYX90</t>
  </si>
  <si>
    <t>MB1.2.235, MB2.1.235, BL.6, UR.7, BL11.2.2. BL11.2.1, BL10.1, BL9.3, BL14.2, BL12.1</t>
  </si>
  <si>
    <t>BL.6, UR.7, BL14.2, BL9.3, BL11.2.2, BL11.2.1, BL10.1, ABXOOO, LQ.1, LQ.2</t>
  </si>
  <si>
    <t>MB1.2.235, MB2.1.235, BL.6, BL9.3, BL10.1, BL11.2.1, BL11.2.2, BL14.2, UR.7, GDDAIP</t>
  </si>
  <si>
    <t>MB1.2.235, MB2.1.235, BL.6, UR.7, BL11.2.2, B14.2, BL11.2.1, BL10.1, BL9.3, FXFOOO, ZYX90</t>
  </si>
  <si>
    <t>MB1.2.2365, MB2.1.235, UR.7, GDDAIP, ZZZA30</t>
  </si>
  <si>
    <t>JXDE3A, BL.6, UR.7, BL11.2.2, BL11.2.1, BL10.1, BL9.3,BL14.2, MB1.2.235, MB2.1.235, GDDAIP, ZZZA30</t>
  </si>
  <si>
    <t>MB1.2.235, MB2.1.235, BL.6, UR.7, BL11.2.2, BL11.2.1, BL10.1, BL14.2, BL9.3, GAFAOO, FXFO, *47</t>
  </si>
  <si>
    <t>BL.6, UR.7, BL9.3, BL14.2, BL11.2.2, BL11.2.1, BL10.1, ASXOOO, LQ.1, LQ.2</t>
  </si>
  <si>
    <t>MB1.2.235, MB2.1.235, BL.6, UR.7, BL10.1, BL11.2.1, BL11.2.2, BL14.2, BL9.3, GDDAIP</t>
  </si>
  <si>
    <t>BL.6, UR.7, CG.7, BL11.2.1, BL11.2.2</t>
  </si>
  <si>
    <t>BL.6, UR.7, BL9.3, BL14.2, BL11.2.2, BL11.2.1, BL10.1, ABXOOO, LQ.1, LQ.2</t>
  </si>
  <si>
    <t>BL.6, BL11.2.2, BL11.2.1, BL10.1, UR.9, UR.7, BL9.3, BL14.2, ABXOOO, LQ.1, LQ.2</t>
  </si>
  <si>
    <t>MB1.2.235, BL9.3, BL14.2</t>
  </si>
  <si>
    <t>BL.6, BL14.12, BL9.3, UR.7, BL11.2.2, BL11.2.1, MB1.2.235, MB2.1.235, ABXOOO, LQ.1, LQ.2</t>
  </si>
  <si>
    <t>BL.6, MB1.2.235, MB2.1.235, UR.7, CG.7, BL11.2.2, BL11.2.2, BL10.1, BL9.3, BL14.2, ZYX90</t>
  </si>
  <si>
    <t>BL.6, UR.7, BL12.1, CG.7, BL9.3, BL14.2, MB1.2.235, MB2.1.235, BL11.2.2, BL11.2.1, SXDE3A, FXFO</t>
  </si>
  <si>
    <t>BL14.2, BL.6, BL9.1</t>
  </si>
  <si>
    <t>FXFOOO, ZZZA30, BL.6, MB1.2.235, MB2.1.235, GDDAIP, GDDAIH, MB1.2, MB.2, CT.1.2, GCE012</t>
  </si>
  <si>
    <t>FXFOOO, ZZZA30, BL.6, MB1.2.235, MB2.1.235, GDDAIP, GDDAIH, MB1.2, MB.2, CT1.2, CGE012, GXDEOO</t>
  </si>
  <si>
    <t>BL.6, MB1.2, MB2.1, GDDAIH, FXFOOO, ZYX90</t>
  </si>
  <si>
    <t>BL.6, UR.7, BL9.3, BL9.1, BL11.2.1, BL11.2.2, BL.5, BL12.1, CG.7, FXFOOO, BL2.3.4, BL7.1, BL7.2, BL5.6, B9.25, B9.26, ZYZX90, MB.1, MB.2</t>
  </si>
  <si>
    <t>BL.6, BL.5, UR.7, BL9.3, BL9.1, BL11.2.1, BL11.2.2, BL12.1, CG.7, FXFOOO, BL2.3.4, BL7.1, BL7.2, BL5.6, BL9.25, BL9.26, ZYZX90</t>
  </si>
  <si>
    <t>BL.6, UR.7, MXXCO, CT.1</t>
  </si>
  <si>
    <t>148</t>
  </si>
  <si>
    <t>01024039038</t>
  </si>
  <si>
    <t>ანთიძე</t>
  </si>
  <si>
    <t>4186878058</t>
  </si>
  <si>
    <t>BL.6, MB1.2, FXFOOO, GDDAIH</t>
  </si>
  <si>
    <t>BL.6, GDDAIP, MB1.2.235, CXDE00, XXXT10, MB1.2.235, MB.2, CT1.2, FXFOOO, MB1.2.235, GCE012, MB2.1.235, EF.3</t>
  </si>
  <si>
    <t>146</t>
  </si>
  <si>
    <t>01025020351</t>
  </si>
  <si>
    <t>ბაჟანოვი</t>
  </si>
  <si>
    <t>169508069</t>
  </si>
  <si>
    <t>BL11.2.1, BL11.2.2, UR.7, BL1.2.1, FXFOOO</t>
  </si>
  <si>
    <t>BL.6, UR.7, BL11.2.2, BL11.2.1, FXFOOO</t>
  </si>
  <si>
    <t>BL.6, UR.7, GCE012, BL11.2.2, BL11.2.1, MB1.2.235, MB2.1.235, CT1.2, MB.2, GDDAIP, GDDAIH</t>
  </si>
  <si>
    <t>GAXX10, GADE1A, MB1.2, CT1.3, EF.3, MB.2, BL.6, GDDAIP, MB2.1</t>
  </si>
  <si>
    <t>BL.6, MB1.2.235, MB2.1.235, GDDAIH, FXFOOO, ZZZA30, CXDEOO, MB1.2, MB.2, CT.1</t>
  </si>
  <si>
    <t>A19</t>
  </si>
  <si>
    <t>138</t>
  </si>
  <si>
    <t>56001004939</t>
  </si>
  <si>
    <t>გაგა</t>
  </si>
  <si>
    <t>791887763</t>
  </si>
  <si>
    <t>BL.6, BL11.2.1, BL11.2.2, BL7.1, BL7.4, CG.7, BL9.1, BL12.1, ABXOOO, LQ.1, LQ.2, MB1.2.235, MB2.1.235</t>
  </si>
  <si>
    <t>J34.9</t>
  </si>
  <si>
    <t>MB1.2, MB2.1, GDDAIH, BL.6, FXFOOO, GCE012, CT1.2</t>
  </si>
  <si>
    <t>134</t>
  </si>
  <si>
    <t>01011005656</t>
  </si>
  <si>
    <t>3354213463</t>
  </si>
  <si>
    <t>BL.6, BL12.1, MB1.2.235, GDDAIP, WNSBOO, JXDE3A, MB.1</t>
  </si>
  <si>
    <t>GDDAIH, CG.7, IM10.1.1, BL.6, MB1.2, MB2.1</t>
  </si>
  <si>
    <t>R.91</t>
  </si>
  <si>
    <t>126</t>
  </si>
  <si>
    <t>60001149530</t>
  </si>
  <si>
    <t>ჯანაშია</t>
  </si>
  <si>
    <t>3039423069</t>
  </si>
  <si>
    <t>UR.7, BL11.2.2, BL11.2.1, FXFOOO, ZZZA30, MB1.2.235, MB2.1.235, MB18.1</t>
  </si>
  <si>
    <t>M51.1</t>
  </si>
  <si>
    <t>UR.7. BL.9.1, BL.6, KADE1A KHDE1A</t>
  </si>
  <si>
    <t>122</t>
  </si>
  <si>
    <t>01009022176</t>
  </si>
  <si>
    <t>4131994052</t>
  </si>
  <si>
    <t>BL.6, MB1.2, GADE1A, EF.3, MB1.2, GDDAIP</t>
  </si>
  <si>
    <t>116</t>
  </si>
  <si>
    <t>61009020910</t>
  </si>
  <si>
    <t>ნატო</t>
  </si>
  <si>
    <t>2490687496</t>
  </si>
  <si>
    <t>BL.6, MB1.2.235, MB2.1.235, GDDAIH, CT1.2, MB.2, ZZZA30, CGE012</t>
  </si>
  <si>
    <t>115</t>
  </si>
  <si>
    <t>37001021023</t>
  </si>
  <si>
    <t>რობერტ</t>
  </si>
  <si>
    <t>3162864068</t>
  </si>
  <si>
    <t>BL.6, BL12.1, GDDAIP, GDDAIH, WNSBOO</t>
  </si>
  <si>
    <t>114</t>
  </si>
  <si>
    <t>01951001051</t>
  </si>
  <si>
    <t>ქოჩორაშვილი</t>
  </si>
  <si>
    <t>დინა</t>
  </si>
  <si>
    <t>2125712070</t>
  </si>
  <si>
    <t>MB1.2, MB2.1, FXFOOO, BL.6, GAXX10, GDDAIH, GDDAIP</t>
  </si>
  <si>
    <t>112</t>
  </si>
  <si>
    <t>35001125314</t>
  </si>
  <si>
    <t>ამირხანოვი</t>
  </si>
  <si>
    <t>11528385</t>
  </si>
  <si>
    <t>BL.6, BL12.1, GDDAIP, JXDE3A, MB.2, WNSBOO, GDDAIH</t>
  </si>
  <si>
    <t>BL.6, MB1.2.235, MB2.1.235, GDDAIP, GDDAIH, FXFO, ZZZA30, CXDEOO, XXXT10, CT.1.1, MB.2, ZZZA30</t>
  </si>
  <si>
    <t>109</t>
  </si>
  <si>
    <t>2342088039</t>
  </si>
  <si>
    <t>BL.6, CG.7, MB1.2.235, GDDAIP, GDDAIH, CT.1.1, MB.2, FXFOOO, GXDEOO, EF.3</t>
  </si>
  <si>
    <t>107</t>
  </si>
  <si>
    <t>53001043817</t>
  </si>
  <si>
    <t>ირემაძე</t>
  </si>
  <si>
    <t>2591998975</t>
  </si>
  <si>
    <t>BL11.2.1, BL11.2.2, QXXB10</t>
  </si>
  <si>
    <t>T14.0</t>
  </si>
  <si>
    <t>CT.3, MB1.2.235, BL.6, WNSBOO, MB.2</t>
  </si>
  <si>
    <t>104</t>
  </si>
  <si>
    <t>01317058362</t>
  </si>
  <si>
    <t>ზასეშვილი</t>
  </si>
  <si>
    <t>4036841946</t>
  </si>
  <si>
    <t>BL.6, UR.7, ABXOOO, LQ.1, LQ.2, MB2.1.235, MB1.2.235, SXDE3A, BL12.1, BL14.2, BL14.1, BL11.2.1, BL11.2.2, BL10.1, FXFOOO</t>
  </si>
  <si>
    <t>BL.6, BL.5, BL11.2.1, BL11.2.2, BL7.1, BL7.2, UR.7, BL9.1, BL9.3, CG.7, BL14.2</t>
  </si>
  <si>
    <t>102</t>
  </si>
  <si>
    <t>ყურაული</t>
  </si>
  <si>
    <t>4266090423</t>
  </si>
  <si>
    <t>SXDE3A, FXFOOO, BL.6, BL12.1, ABXOOO, LQ.1, LQ.2, MB1.2.2365, MB2.1.235, BL14.2, BL14.1, CG.7, UR.7, BL11.2.1, BL11.2.2, BL10.1</t>
  </si>
  <si>
    <t>BL.6, BL11.2.2, FXFOOO</t>
  </si>
  <si>
    <t>BL.6, UR.7, BL11.2.2, MB1.2, BL12.1</t>
  </si>
  <si>
    <t>BL.6, MB1.2.235, MB2.1.235, GDDAIH, XXXT10, EF.3, CT1.1, MB1.2, MB.2, MB18.1</t>
  </si>
  <si>
    <t>BL.6, UR.7, GDDAIP, BL12.1, BL11.2.1, BL11.2.2, FXFOOO, ZYX90, CG.7</t>
  </si>
  <si>
    <t>BL.6, XXXT10, EF.3, CT1.1, MB1.2.235, MB2.1.235, GDDAIP, GADE1A, ZYX90</t>
  </si>
  <si>
    <t>90</t>
  </si>
  <si>
    <t>08001028568</t>
  </si>
  <si>
    <t>ტვირთაშვილი</t>
  </si>
  <si>
    <t>ბონდო</t>
  </si>
  <si>
    <t>2628474214</t>
  </si>
  <si>
    <t>BL12.1, BL11.2.2, MB2.1</t>
  </si>
  <si>
    <t>BL.6, UR.7, GDDAIPP, WNSBOO, GAGE1A</t>
  </si>
  <si>
    <t>86</t>
  </si>
  <si>
    <t>01451008961</t>
  </si>
  <si>
    <t>569508705</t>
  </si>
  <si>
    <t>MB1.2.235, XXXT10, EF.3, CT.1.1, GDDAIP, GDDAIH, CXDEOO, BL.6, MB.2, MB2.1.235</t>
  </si>
  <si>
    <t>85</t>
  </si>
  <si>
    <t>01002016147</t>
  </si>
  <si>
    <t>კახა</t>
  </si>
  <si>
    <t>501391052</t>
  </si>
  <si>
    <t>MB1.2, MB2.1, BL.6, GCE012, GDDAIH, CT1.2, FXFOOO, ZYX90</t>
  </si>
  <si>
    <t>83</t>
  </si>
  <si>
    <t>54001032638</t>
  </si>
  <si>
    <t>2658376282</t>
  </si>
  <si>
    <t>BL.6, BL11.2.1, BL11.2.2, FXFOOO, ZYX90</t>
  </si>
  <si>
    <t>79</t>
  </si>
  <si>
    <t>47650000062</t>
  </si>
  <si>
    <t>3141060350</t>
  </si>
  <si>
    <t>BL.6, BL12.1, GDDAIP, MB.2</t>
  </si>
  <si>
    <t>BL.6, UR.7, FXFOOO, ZYZX90, CG.7</t>
  </si>
  <si>
    <t>UR.7, BL.6, BL9.1, KADE1A KHDE1A</t>
  </si>
  <si>
    <t>74</t>
  </si>
  <si>
    <t>10001034635</t>
  </si>
  <si>
    <t>ადამაშვილი</t>
  </si>
  <si>
    <t>თამარა</t>
  </si>
  <si>
    <t>3573232319</t>
  </si>
  <si>
    <t>BL.6, MB1.2.235, GDDAIH, GCE012, FXFOOO</t>
  </si>
  <si>
    <t>73</t>
  </si>
  <si>
    <t>01014000698</t>
  </si>
  <si>
    <t>ვაშაკიძე</t>
  </si>
  <si>
    <t>2157806329</t>
  </si>
  <si>
    <t>BL.6, MB1.2, GDDAIH, GCE012, FXFOOO, CT1.2</t>
  </si>
  <si>
    <t>72</t>
  </si>
  <si>
    <t>23001012007</t>
  </si>
  <si>
    <t>მაჩურიშვილი</t>
  </si>
  <si>
    <t>2254698488</t>
  </si>
  <si>
    <t>J40</t>
  </si>
  <si>
    <t>BL.6, GCE012, CT1.2, MB1.2, MB.2, GDDAIP, GDDAIH, FXFOOO, MB1.2.235, MB2.1.235, ZZZA30</t>
  </si>
  <si>
    <t>71</t>
  </si>
  <si>
    <t>01011055450</t>
  </si>
  <si>
    <t>2805043808</t>
  </si>
  <si>
    <t>GDDAIP, GDDAIH, BL.6, FXFOOO, MB1.2.235</t>
  </si>
  <si>
    <t>69</t>
  </si>
  <si>
    <t>01011067869</t>
  </si>
  <si>
    <t>1981322985</t>
  </si>
  <si>
    <t>BL.6, MB1.2.235, GDDAIP, GDDAIH, FXFOOO, GASA10, MB1.2, BL11.2.2, BL11.2.1, GCE012, EF.3, UR.7, ZZZA30</t>
  </si>
  <si>
    <t>BL.6, UR.7, BL11.2.2, GADE1A, FXFOOO, ZZZA30</t>
  </si>
  <si>
    <t>66</t>
  </si>
  <si>
    <t>01011069267</t>
  </si>
  <si>
    <t>ლაფაჩიშვილი</t>
  </si>
  <si>
    <t>2430520449</t>
  </si>
  <si>
    <t>BL.6, UR.7, LQ.1, LQ.2, ABXOOO, MB1.2.235, MB2.1.235, CG.7, BL14.2, BL14.1, BL12.1, BL11.2.2, BL11.2.1, GDDAIP, FXFO</t>
  </si>
  <si>
    <t>A90</t>
  </si>
  <si>
    <t>65</t>
  </si>
  <si>
    <t>35001090598</t>
  </si>
  <si>
    <t>გოტიაშვილი</t>
  </si>
  <si>
    <t>4226538836</t>
  </si>
  <si>
    <t>63</t>
  </si>
  <si>
    <t>01011051815</t>
  </si>
  <si>
    <t>ახაშვილი</t>
  </si>
  <si>
    <t>ეველინა</t>
  </si>
  <si>
    <t>3354274248</t>
  </si>
  <si>
    <t>BL.6, MB1.2, BL11.2.2, BL11.2.1, BL9.3, BL9.1, UR.7, ZYX90, ZZZA30</t>
  </si>
  <si>
    <t>59</t>
  </si>
  <si>
    <t>62001026526</t>
  </si>
  <si>
    <t>კიკალიშვილი</t>
  </si>
  <si>
    <t>1468935944</t>
  </si>
  <si>
    <t>BL.6, MB1.2, CGE012, MB1.2, MB.2, GADE1A, CT.1.3, EF3.1, GASA10, GDDAIP, GDDAIH, FXFOOO, ZZZA30, MB1.2.235, MB2.1.235</t>
  </si>
  <si>
    <t>56</t>
  </si>
  <si>
    <t>45001012038</t>
  </si>
  <si>
    <t>გაზიმაგამედოვი</t>
  </si>
  <si>
    <t>ფატიმათ</t>
  </si>
  <si>
    <t>383226788</t>
  </si>
  <si>
    <t>MB1.2, MB2.1, BL.6, GDDAIH, GAFAOO, GAXX10, CT1.3, EF.3, GCE012, FXFOOO, ZYX90</t>
  </si>
  <si>
    <t>54</t>
  </si>
  <si>
    <t>54001032563</t>
  </si>
  <si>
    <t>ყიფშიძე</t>
  </si>
  <si>
    <t>780376538</t>
  </si>
  <si>
    <t>BL11.2.2, BL11.2.1, UR.7, FXFOOO</t>
  </si>
  <si>
    <t>MB1.2, GCE012, MB1.2.235, MB2.1.235, CT1.2, BL.6, GDDAIP, GDDAIH, FXFOOO, ZYX90</t>
  </si>
  <si>
    <t>49</t>
  </si>
  <si>
    <t>01010014887</t>
  </si>
  <si>
    <t>ფილაური</t>
  </si>
  <si>
    <t>3863821378</t>
  </si>
  <si>
    <t>MB1.2.235, GDDAIP, GXDEOO, XXXT10, EF.3, BL.6, FXFOOO, MB2.1.235</t>
  </si>
  <si>
    <t>47</t>
  </si>
  <si>
    <t>16001014207</t>
  </si>
  <si>
    <t>93212377</t>
  </si>
  <si>
    <t>BL.6, UR.7, BL11.2.2, BL11.2.1, BL.6, IM10.1.1, IM10.2.1, ZZZA30, ZYZX90, FXFOOO</t>
  </si>
  <si>
    <t>BL.6, UR.7, BL11.2.2, BL11.2.1, BL10.1, ABXOOO, LQ.1, LQ.2, MB1.2, BL12.1</t>
  </si>
  <si>
    <t>44</t>
  </si>
  <si>
    <t>12001080779</t>
  </si>
  <si>
    <t>ოჩიაური</t>
  </si>
  <si>
    <t>2672171608</t>
  </si>
  <si>
    <t>GDDAIP, BL.6, BL12.1</t>
  </si>
  <si>
    <t>43</t>
  </si>
  <si>
    <t>01027081193</t>
  </si>
  <si>
    <t>4268440226</t>
  </si>
  <si>
    <t>GDDAIH, FXFOOO, ZYX90, BL12.1, ZYX90, BL12.1, GCE012, CT1.2, MB1.2, MB2.1, BL11.2.2, BL11.2.1</t>
  </si>
  <si>
    <t>MB1.2, MB2.1, BL.6, GCE012, CT1.2, FXFOOO, GDDAIH</t>
  </si>
  <si>
    <t>40</t>
  </si>
  <si>
    <t>01002000554</t>
  </si>
  <si>
    <t>ისაკი</t>
  </si>
  <si>
    <t>2047202003</t>
  </si>
  <si>
    <t>J90.0</t>
  </si>
  <si>
    <t>MB1.2.235, CXDEOO, BL.6, FXFOOO, GDDAIP, GDDAIH, GCE012</t>
  </si>
  <si>
    <t>38</t>
  </si>
  <si>
    <t>19001090327</t>
  </si>
  <si>
    <t>ხურცილავა</t>
  </si>
  <si>
    <t>472948780</t>
  </si>
  <si>
    <t>BL.5, CG.7, BL.7.1, BL7.2, BL11.2.1, BL11.2.2, UR,7</t>
  </si>
  <si>
    <t>36</t>
  </si>
  <si>
    <t>19001038147</t>
  </si>
  <si>
    <t>ხაბურზანია</t>
  </si>
  <si>
    <t>3408764601</t>
  </si>
  <si>
    <t>BL.6, MB1.2.235, GDDAIP, GDDAIH, FXFOOO, ZYX90, CXDEOO, CT1.2, EF.3.1, MB.2, MB1.2.235</t>
  </si>
  <si>
    <t>35</t>
  </si>
  <si>
    <t>3722498810</t>
  </si>
  <si>
    <t>GADE1A, BL12.1, BL11.2.2, BL11.2.1, FXFOOO, ZYX90</t>
  </si>
  <si>
    <t>BL.6, UR.7, CG.7, BL11.2.2, BL11.2.1, FXFOOO, ZZZA30</t>
  </si>
  <si>
    <t>J.90</t>
  </si>
  <si>
    <t>MB1.2.235, BL.6, XXXT10, EF.3, CT1.2, MB.2, GDDAIP, GDDAIH, FXFOOO, GXDEOO</t>
  </si>
  <si>
    <t>28</t>
  </si>
  <si>
    <t>10001063526</t>
  </si>
  <si>
    <t>გურბანოვი</t>
  </si>
  <si>
    <t>ინთიგამ</t>
  </si>
  <si>
    <t>1242695912</t>
  </si>
  <si>
    <t>BL.6, UR.7, CT.1, MB.1, MB.2</t>
  </si>
  <si>
    <t>27</t>
  </si>
  <si>
    <t>62003002736</t>
  </si>
  <si>
    <t>1478188250</t>
  </si>
  <si>
    <t>BL.6, CG.7</t>
  </si>
  <si>
    <t>BL.6, UR.7, BL10.1, BL11.2.1, GXDE3A, BL14.2, MB1.2.235, CG.7, ABXOOO, LQ.1, LQ.2, FXFO, BL12.1, MB2.1.235</t>
  </si>
  <si>
    <t>20</t>
  </si>
  <si>
    <t>1816579153</t>
  </si>
  <si>
    <t>M17.9</t>
  </si>
  <si>
    <t>GBPAIP</t>
  </si>
  <si>
    <t>18</t>
  </si>
  <si>
    <t>38001034249</t>
  </si>
  <si>
    <t>3078321395</t>
  </si>
  <si>
    <t>MB1.2, MB2.1, BL.6, FXFOOO, ZYX90, GDDAIH</t>
  </si>
  <si>
    <t>13</t>
  </si>
  <si>
    <t>01011020378</t>
  </si>
  <si>
    <t>აბრამიანი</t>
  </si>
  <si>
    <t>2905499699</t>
  </si>
  <si>
    <t>BL.6, CXDEOO, XXXT10, MB1.2.235, CT1.2, EF.3, UR.7, BL11.2.1, BL11.2.2, GDDAIP, GDDAIH, MB18.1</t>
  </si>
  <si>
    <t>BL.6, MB1.2.2356, MB2.1.235, GCE012, CT.1.2, MB.2, GDDAIP, GDDAIH, FXFOOO, CXDE00</t>
  </si>
  <si>
    <t>9</t>
  </si>
  <si>
    <t>01030005857</t>
  </si>
  <si>
    <t>ცარუკიანი</t>
  </si>
  <si>
    <t>მარიეტა</t>
  </si>
  <si>
    <t>4074933736</t>
  </si>
  <si>
    <t>MB1.2, MB2.1, GAXX10, EF.3, CT1.3, BL.6, FXFOOO, GADE1A, GDDAIH</t>
  </si>
  <si>
    <t>8</t>
  </si>
  <si>
    <t>01027017426</t>
  </si>
  <si>
    <t>ქოქოევი</t>
  </si>
  <si>
    <t>1390812600</t>
  </si>
  <si>
    <t>BL.6, MB1.2.235, GCE012, MB2.1.235, MB.2, FXFOOO, GDDAIP, GDDAIH</t>
  </si>
  <si>
    <t>5</t>
  </si>
  <si>
    <t>01011024490</t>
  </si>
  <si>
    <t>189209313</t>
  </si>
  <si>
    <t>BL12.1, BL11.2.2, BL11.2.1, ZYX90</t>
  </si>
  <si>
    <t>BL.6, CXDEOOO, XXXT10, MB1.2.235, MB2.1.235, CT1.2, EF.3, MB.2, BL11.2.1, BL11.2.2, GDDAIP, FXFOOO, ZYX90, GAFACC</t>
  </si>
  <si>
    <t>J93.6</t>
  </si>
  <si>
    <t>I18</t>
  </si>
  <si>
    <t>GAFAOO, GDDAIP</t>
  </si>
  <si>
    <t>1</t>
  </si>
  <si>
    <t>26001002685</t>
  </si>
  <si>
    <t>წილოსან</t>
  </si>
  <si>
    <t>სულხანი</t>
  </si>
  <si>
    <t>1829681494</t>
  </si>
  <si>
    <t>GDDAIP, MB1.2.235, FXFOOO, ZZZA30, ZYX90, UR.7, CG.7, BL.6, BL11.2.2, BL11.2.1</t>
  </si>
  <si>
    <t>BL.6, BL12.1, GDDAIP, GXDEOO</t>
  </si>
  <si>
    <t>BL9.1, BL9.3, BL11.2.1, BL5.6, CT.1, BL7.1, UR.7, BL.5, FXFOOO, ZYZX90</t>
  </si>
  <si>
    <t>UR.7, BL.6, FXFOOO, ZZZA30, MB18.1, BL11.2.1, BL11.2.2</t>
  </si>
  <si>
    <t>50980000001</t>
  </si>
  <si>
    <t>ვალიევ</t>
  </si>
  <si>
    <t>BL.6, GDDAIP, UR.7</t>
  </si>
  <si>
    <t>UR.7</t>
  </si>
  <si>
    <t>BL11.2.2, BL11.2.1, BL12.1, FXFOOO, ZYX90</t>
  </si>
  <si>
    <t>FXFOOO, ZZZA30</t>
  </si>
  <si>
    <t>BL.6, MB1.2, EF.3, GADE1A, GDDAIP, FXFOOO, GASA10</t>
  </si>
  <si>
    <t>BL11.2.1, BL11.2.2, BL.6</t>
  </si>
  <si>
    <t>BL.6, GAEAOO, GASA10</t>
  </si>
  <si>
    <t>BL11.2.1, BL11.2.2, GCE012, CT.3, MB1.2.235, MB2.1.235, MB.2</t>
  </si>
  <si>
    <t>BL12.1, CG.7</t>
  </si>
  <si>
    <t>GDDAIP, BL.6, MB1.2, MB2.1, UR.7, BL11.2.2, BL11.2.1, FXFOOO, ZYX90</t>
  </si>
  <si>
    <t>BL.6, UR.7, GDDAIP, FXFOOO, ZYZX90, BL9.1, BL11.2.1, BL11.2.2, BL12.1</t>
  </si>
  <si>
    <t>UR.7, BL.6, BL11.2.1</t>
  </si>
  <si>
    <t>BL12.1, ZYX90</t>
  </si>
  <si>
    <t>BL12.1, FXFOOO, ZYX90</t>
  </si>
  <si>
    <t>CG.7, FXFOOO, ZYX90</t>
  </si>
  <si>
    <t>MB1.2, GDDAIP, BL.6, CG.7, IM10.1.1, IM10.1.2</t>
  </si>
  <si>
    <t>ZZZA30</t>
  </si>
  <si>
    <t>A19.0</t>
  </si>
  <si>
    <t>MB1.2.235, FXFOOO, ZZZA30, GDDAIP</t>
  </si>
  <si>
    <t>BL.6, CG.7, IM10.1.1</t>
  </si>
  <si>
    <t>BL.6, MB1.2, GDDAIP</t>
  </si>
  <si>
    <t>ABXOOO. LQ.1, LQ.2</t>
  </si>
  <si>
    <t>MB1.2.235, BL.6, UR.7, ABXOOO, LQ.1, LQ.2</t>
  </si>
  <si>
    <t>BL.6, MB1.2, GDDAIP, ZYX90</t>
  </si>
  <si>
    <t>BL.6, MB1.2, MB2.1, GDDAIP, ZYX90</t>
  </si>
  <si>
    <t>MB1.2.235, MB2.1.235, BL.6</t>
  </si>
  <si>
    <t>LQ.1, LQ.2, ABXOOO, GDDAIP</t>
  </si>
  <si>
    <t>MB1.2, MB2.1, GDDAIP, BL.6</t>
  </si>
  <si>
    <t>GDDAIP, BL.6, MB1.2</t>
  </si>
  <si>
    <t>CXDEOO, BL.6, BL11.2.1, BL11.2.2, ZZZA30</t>
  </si>
  <si>
    <t>BL.6, MB1.2, MB2.1, GADE1A, GAFAOO</t>
  </si>
  <si>
    <t>BL.6, BL12.1, ABXOOO,  LQ.1, LQ.2, GDDAIH</t>
  </si>
  <si>
    <t>შ.პ.ს ზუგდიდის რეგიონული ტუბსაწინაარმდეგო საავადმყოფო</t>
  </si>
  <si>
    <t>გარუჩავა</t>
  </si>
  <si>
    <t>199/8</t>
  </si>
  <si>
    <t>169/1</t>
  </si>
  <si>
    <t>196/5</t>
  </si>
  <si>
    <t>178/2</t>
  </si>
  <si>
    <t>62/6</t>
  </si>
  <si>
    <t>61/5</t>
  </si>
  <si>
    <t>64/7</t>
  </si>
  <si>
    <t>59/3</t>
  </si>
  <si>
    <t>58/2</t>
  </si>
  <si>
    <t>შპს ფოთის "ტუბ დისპანსერი"</t>
  </si>
  <si>
    <t>ჯანჯღავა</t>
  </si>
  <si>
    <t>მკურ.გრძ.</t>
  </si>
  <si>
    <t>შპს "დასავლეთ საქართველოს ტუბერკულოზისა და ფილტვის დაავადების ცენტრი"</t>
  </si>
  <si>
    <t>გადავ.ამბ.მკ</t>
  </si>
  <si>
    <t>18:40</t>
  </si>
  <si>
    <t>კვიტატიანი</t>
  </si>
  <si>
    <t>ელვარდი</t>
  </si>
  <si>
    <t>02001020113</t>
  </si>
  <si>
    <t>ბზიავა</t>
  </si>
  <si>
    <t xml:space="preserve">დონარა </t>
  </si>
  <si>
    <t>ხუხუნაშვილი</t>
  </si>
  <si>
    <t>ხმელიძე</t>
  </si>
  <si>
    <t>შვანგირაძე</t>
  </si>
  <si>
    <t>33001003011</t>
  </si>
  <si>
    <t>შარაშენიძე</t>
  </si>
  <si>
    <t>სირაძე</t>
  </si>
  <si>
    <t>ცაბური</t>
  </si>
  <si>
    <t>2635914610</t>
  </si>
  <si>
    <t>18901076069</t>
  </si>
  <si>
    <t>ქებაძე</t>
  </si>
  <si>
    <t>შპს "ქ. ბათუმის ინფექციური პათოლოგიის, შიდსის და ტუბერკულოზის რეგიონალური ცენტრი"</t>
  </si>
  <si>
    <t>მოკვდა</t>
  </si>
  <si>
    <t>თავართქილაძე</t>
  </si>
  <si>
    <t>პირადი #</t>
  </si>
  <si>
    <t>წარმოდგენილი შემთხვევის ღირებულება (ფაქტიური ხარჯი =45+46+47+48+49)</t>
  </si>
  <si>
    <t xml:space="preserve">სტაციონარში გატარებული დღეების რაოდენობა </t>
  </si>
  <si>
    <t xml:space="preserve">მკურნალობის 
დასრულების თარიღი </t>
  </si>
  <si>
    <t>სამედიცინო დოკუმენტის #</t>
  </si>
  <si>
    <t xml:space="preserve">პირადი # </t>
  </si>
  <si>
    <t>კოდის დასახელება</t>
  </si>
  <si>
    <t>სამკურნალო დაწესებულება</t>
  </si>
  <si>
    <t>მდებარეობა</t>
  </si>
  <si>
    <t>პაციენტთა  რაოდენობა</t>
  </si>
  <si>
    <t>ახალი პაციენტები</t>
  </si>
  <si>
    <t>აგრძელებენ მკურნალობას</t>
  </si>
  <si>
    <t>გატარებული საწოლ-დღეების რაოდენობა</t>
  </si>
  <si>
    <t>სტაციონარში დაყოვნების საშუალო დრო</t>
  </si>
  <si>
    <t>მედიკამენტები</t>
  </si>
  <si>
    <t>გამოკვლევები</t>
  </si>
  <si>
    <t>კვების ხარჯი</t>
  </si>
  <si>
    <t>მოსალოდნელი მოგება ან ზარალი</t>
  </si>
  <si>
    <t>წარმოდგენილი შემთხვევის ღირებულება (ფაქტიური ხარჯი)</t>
  </si>
  <si>
    <t>პაციენტის მხრიდან თანაგადახდა</t>
  </si>
  <si>
    <t>სახელმწიფო პროგრამით ასანაზღაურებელი თანხა</t>
  </si>
  <si>
    <t>სახელმწიფო პროგრამით ანაზღაურებული თანხა</t>
  </si>
  <si>
    <t>ს/დ-ს ღირებულება</t>
  </si>
  <si>
    <t>მედიკამენტების ღირებულება 1 პაციენტზე</t>
  </si>
  <si>
    <t xml:space="preserve"> კვლევების ღირებულება 1 პაციენტზე</t>
  </si>
  <si>
    <t>1 პაციენტზე გახარჯული თანხა</t>
  </si>
  <si>
    <t>დეკემბერი</t>
  </si>
  <si>
    <t>იანვარი</t>
  </si>
  <si>
    <t>თებერვალი</t>
  </si>
  <si>
    <t>ჯამი</t>
  </si>
  <si>
    <t>11030021</t>
  </si>
  <si>
    <t>03</t>
  </si>
  <si>
    <t>08</t>
  </si>
  <si>
    <t>06</t>
  </si>
  <si>
    <t>01</t>
  </si>
  <si>
    <t>02</t>
  </si>
  <si>
    <t>10</t>
  </si>
  <si>
    <t>05</t>
  </si>
  <si>
    <t>07</t>
  </si>
  <si>
    <t>09</t>
  </si>
  <si>
    <t>04</t>
  </si>
  <si>
    <t xml:space="preserve">B18.2 </t>
  </si>
  <si>
    <t>სტაციონარული მომსახურება (სენსიტიური), თბილისი - საწოლდღის ღირებულება</t>
  </si>
  <si>
    <t>სტაციონარული მომსახურება (რეზისტენტული), თბილისი - საწოლდღის ღირებულება</t>
  </si>
  <si>
    <t>ქირურგიული მკურნალობა (თბილისი)</t>
  </si>
  <si>
    <t>სტაციონარული მომსახურება (სენსიტიური), სხვა რეგიონები - საწოლდღის ღირებულება</t>
  </si>
  <si>
    <t>სტაციონარული მომსახურება (რეზისტენტული), სხვა რეგიონები - საწოლდღის ღირებულება</t>
  </si>
  <si>
    <t>თბილისი</t>
  </si>
  <si>
    <t>სამცხე</t>
  </si>
  <si>
    <t>სამეგრელო</t>
  </si>
  <si>
    <t>აჭარა</t>
  </si>
  <si>
    <t>იმერეთი</t>
  </si>
  <si>
    <t>ნადარეიშილი</t>
  </si>
  <si>
    <t>დათუნი</t>
  </si>
  <si>
    <t>გაბაძე</t>
  </si>
  <si>
    <t>ჟღენტი</t>
  </si>
  <si>
    <t>იუზა</t>
  </si>
  <si>
    <t>ოლეგი</t>
  </si>
  <si>
    <t>როჯაქიძე</t>
  </si>
  <si>
    <t>ფაჩულია</t>
  </si>
  <si>
    <t>მედეია</t>
  </si>
  <si>
    <t>სარალიძე</t>
  </si>
  <si>
    <t>მზისადარ</t>
  </si>
  <si>
    <t>ლუკავა</t>
  </si>
  <si>
    <t>ვიაჩესლავი</t>
  </si>
  <si>
    <t>რაჟივინ</t>
  </si>
  <si>
    <t>ბრეგაძე</t>
  </si>
  <si>
    <t>ტარაკანოვი</t>
  </si>
  <si>
    <t>2543314435</t>
  </si>
  <si>
    <t>02001023807</t>
  </si>
  <si>
    <t>53001041550</t>
  </si>
  <si>
    <t>62006009177</t>
  </si>
  <si>
    <t>გადავ.ამბ.მკუ</t>
  </si>
  <si>
    <t>მკურნ.გრძელ</t>
  </si>
  <si>
    <t>00:30</t>
  </si>
  <si>
    <t>2011</t>
  </si>
  <si>
    <r>
      <t>12</t>
    </r>
    <r>
      <rPr>
        <vertAlign val="superscript"/>
        <sz val="10"/>
        <rFont val="Sylfaen"/>
        <family val="1"/>
      </rPr>
      <t>35</t>
    </r>
  </si>
  <si>
    <t>2012</t>
  </si>
  <si>
    <r>
      <t>14</t>
    </r>
    <r>
      <rPr>
        <vertAlign val="superscript"/>
        <sz val="10"/>
        <rFont val="Sylfaen"/>
        <family val="1"/>
        <charset val="204"/>
      </rPr>
      <t>00</t>
    </r>
  </si>
  <si>
    <r>
      <t>14</t>
    </r>
    <r>
      <rPr>
        <vertAlign val="superscript"/>
        <sz val="10"/>
        <rFont val="Sylfaen"/>
        <family val="1"/>
      </rPr>
      <t>00</t>
    </r>
  </si>
  <si>
    <r>
      <t>13</t>
    </r>
    <r>
      <rPr>
        <vertAlign val="superscript"/>
        <sz val="10"/>
        <rFont val="Sylfaen"/>
        <family val="1"/>
      </rPr>
      <t>25</t>
    </r>
  </si>
  <si>
    <r>
      <t>23</t>
    </r>
    <r>
      <rPr>
        <vertAlign val="superscript"/>
        <sz val="10"/>
        <rFont val="Sylfaen"/>
        <family val="1"/>
      </rPr>
      <t>00</t>
    </r>
  </si>
  <si>
    <t>GDDAIP, MB1.2, BL.7, BL11.2.1, BL11.2.2, MB2.1</t>
  </si>
  <si>
    <r>
      <t>13</t>
    </r>
    <r>
      <rPr>
        <vertAlign val="superscript"/>
        <sz val="10"/>
        <rFont val="Sylfaen"/>
        <family val="1"/>
        <charset val="204"/>
      </rPr>
      <t>20</t>
    </r>
  </si>
  <si>
    <t>GDDAIP, MB1.2, BL.6</t>
  </si>
  <si>
    <r>
      <t>14</t>
    </r>
    <r>
      <rPr>
        <vertAlign val="superscript"/>
        <sz val="10"/>
        <rFont val="Sylfaen"/>
        <family val="1"/>
      </rPr>
      <t>50</t>
    </r>
  </si>
  <si>
    <t>GDDAIP, MB1.2, BL.6, ZYZX90</t>
  </si>
  <si>
    <r>
      <t>10</t>
    </r>
    <r>
      <rPr>
        <vertAlign val="superscript"/>
        <sz val="10"/>
        <rFont val="Sylfaen"/>
        <family val="1"/>
        <charset val="204"/>
      </rPr>
      <t>15</t>
    </r>
  </si>
  <si>
    <t>BL.6, BL12.1, ABXOOO, LQ.1, LQ.2, BL11.2.2, BL11.2.1</t>
  </si>
  <si>
    <r>
      <t>15</t>
    </r>
    <r>
      <rPr>
        <vertAlign val="superscript"/>
        <sz val="10"/>
        <rFont val="Sylfaen"/>
        <family val="1"/>
        <charset val="204"/>
      </rPr>
      <t>55</t>
    </r>
  </si>
  <si>
    <r>
      <t>14</t>
    </r>
    <r>
      <rPr>
        <vertAlign val="superscript"/>
        <sz val="10"/>
        <rFont val="Sylfaen"/>
        <family val="1"/>
      </rPr>
      <t>15</t>
    </r>
  </si>
  <si>
    <r>
      <t>10</t>
    </r>
    <r>
      <rPr>
        <vertAlign val="superscript"/>
        <sz val="10"/>
        <rFont val="Sylfaen"/>
        <family val="1"/>
      </rPr>
      <t>15</t>
    </r>
  </si>
  <si>
    <t>GDDAIP, MB1.2, BL.6, MB2.1</t>
  </si>
  <si>
    <r>
      <t>11</t>
    </r>
    <r>
      <rPr>
        <vertAlign val="superscript"/>
        <sz val="10"/>
        <rFont val="Sylfaen"/>
        <family val="1"/>
      </rPr>
      <t>20</t>
    </r>
  </si>
  <si>
    <t>GDDAIP, MB1.2, BL.6, GAD1A</t>
  </si>
  <si>
    <r>
      <t>15</t>
    </r>
    <r>
      <rPr>
        <vertAlign val="superscript"/>
        <sz val="10"/>
        <rFont val="Sylfaen"/>
        <family val="1"/>
        <charset val="204"/>
      </rPr>
      <t>00</t>
    </r>
  </si>
  <si>
    <r>
      <t>11</t>
    </r>
    <r>
      <rPr>
        <vertAlign val="superscript"/>
        <sz val="10"/>
        <rFont val="Sylfaen"/>
        <family val="1"/>
        <charset val="204"/>
      </rPr>
      <t>40</t>
    </r>
  </si>
  <si>
    <t>CG.7, MB1.2.235, BL.6, FXFOOO, ZYZX90</t>
  </si>
  <si>
    <t>ZYZX90, FXFOOO, BL.6, MB1.2.235</t>
  </si>
  <si>
    <r>
      <t>12</t>
    </r>
    <r>
      <rPr>
        <vertAlign val="superscript"/>
        <sz val="10"/>
        <rFont val="Sylfaen"/>
        <family val="1"/>
        <charset val="204"/>
      </rPr>
      <t>05</t>
    </r>
  </si>
  <si>
    <r>
      <t>13</t>
    </r>
    <r>
      <rPr>
        <vertAlign val="superscript"/>
        <sz val="10"/>
        <rFont val="Sylfaen"/>
        <family val="1"/>
      </rPr>
      <t>50</t>
    </r>
  </si>
  <si>
    <r>
      <t>16</t>
    </r>
    <r>
      <rPr>
        <vertAlign val="superscript"/>
        <sz val="10"/>
        <rFont val="Sylfaen"/>
        <family val="1"/>
      </rPr>
      <t>50</t>
    </r>
  </si>
  <si>
    <r>
      <t>01</t>
    </r>
    <r>
      <rPr>
        <vertAlign val="superscript"/>
        <sz val="10"/>
        <rFont val="Sylfaen"/>
        <family val="1"/>
      </rPr>
      <t>35</t>
    </r>
  </si>
  <si>
    <r>
      <t>12</t>
    </r>
    <r>
      <rPr>
        <vertAlign val="superscript"/>
        <sz val="10"/>
        <rFont val="Sylfaen"/>
        <family val="1"/>
      </rPr>
      <t>45</t>
    </r>
  </si>
  <si>
    <r>
      <t>10</t>
    </r>
    <r>
      <rPr>
        <vertAlign val="superscript"/>
        <sz val="10"/>
        <rFont val="Sylfaen"/>
        <family val="1"/>
      </rPr>
      <t>20</t>
    </r>
  </si>
  <si>
    <t>GDDAIP, BL.6, MB1.2, MB2.1</t>
  </si>
  <si>
    <r>
      <t>11</t>
    </r>
    <r>
      <rPr>
        <vertAlign val="superscript"/>
        <sz val="10"/>
        <rFont val="Sylfaen"/>
        <family val="1"/>
      </rPr>
      <t>00</t>
    </r>
  </si>
  <si>
    <r>
      <t>16</t>
    </r>
    <r>
      <rPr>
        <vertAlign val="superscript"/>
        <sz val="10"/>
        <rFont val="Sylfaen"/>
        <family val="1"/>
      </rPr>
      <t>01</t>
    </r>
  </si>
  <si>
    <t>ABXOOO, LQ.1, LQ.2, BL14.1, BL10.1,  BL11.2.2, BL11.2.1</t>
  </si>
  <si>
    <r>
      <t>19</t>
    </r>
    <r>
      <rPr>
        <vertAlign val="superscript"/>
        <sz val="10"/>
        <rFont val="Sylfaen"/>
        <family val="1"/>
      </rPr>
      <t>34</t>
    </r>
  </si>
  <si>
    <r>
      <t>14</t>
    </r>
    <r>
      <rPr>
        <vertAlign val="superscript"/>
        <sz val="10"/>
        <rFont val="Sylfaen"/>
        <family val="1"/>
      </rPr>
      <t>30</t>
    </r>
  </si>
  <si>
    <t>BL.6, BL14.2, ABXOOO, LQ.1, LQ.2</t>
  </si>
  <si>
    <r>
      <t>10</t>
    </r>
    <r>
      <rPr>
        <vertAlign val="superscript"/>
        <sz val="10"/>
        <rFont val="Sylfaen"/>
        <family val="1"/>
      </rPr>
      <t>50</t>
    </r>
  </si>
  <si>
    <t>GDDAIH, MB1.2.235, BL.6</t>
  </si>
  <si>
    <r>
      <t>15</t>
    </r>
    <r>
      <rPr>
        <vertAlign val="superscript"/>
        <sz val="10"/>
        <rFont val="Sylfaen"/>
        <family val="1"/>
      </rPr>
      <t>00</t>
    </r>
  </si>
  <si>
    <r>
      <t>12</t>
    </r>
    <r>
      <rPr>
        <vertAlign val="superscript"/>
        <sz val="10"/>
        <rFont val="Sylfaen"/>
        <family val="1"/>
      </rPr>
      <t>25</t>
    </r>
  </si>
  <si>
    <t>BL.6, MB1.2, BL11.2.2, GDDAIP, ZZZA30, GADE1A</t>
  </si>
  <si>
    <r>
      <t>13</t>
    </r>
    <r>
      <rPr>
        <vertAlign val="superscript"/>
        <sz val="10"/>
        <rFont val="Sylfaen"/>
        <family val="1"/>
      </rPr>
      <t>00</t>
    </r>
  </si>
  <si>
    <t>BL.6, MB1.2, GDDAIP, UR.7</t>
  </si>
  <si>
    <t>CG.7, BL.6, GDDAIP, GAFAOO</t>
  </si>
  <si>
    <r>
      <t>16</t>
    </r>
    <r>
      <rPr>
        <vertAlign val="superscript"/>
        <sz val="10"/>
        <rFont val="Sylfaen"/>
        <family val="1"/>
      </rPr>
      <t>00</t>
    </r>
  </si>
  <si>
    <t>MB1.2.235, GDDAIP, BL.6</t>
  </si>
  <si>
    <r>
      <t>18</t>
    </r>
    <r>
      <rPr>
        <vertAlign val="superscript"/>
        <sz val="10"/>
        <rFont val="Sylfaen"/>
        <family val="1"/>
      </rPr>
      <t>15</t>
    </r>
  </si>
  <si>
    <t>ZYZX90, ZYZX90</t>
  </si>
  <si>
    <r>
      <t>12</t>
    </r>
    <r>
      <rPr>
        <vertAlign val="superscript"/>
        <sz val="10"/>
        <rFont val="Sylfaen"/>
        <family val="1"/>
      </rPr>
      <t>00</t>
    </r>
  </si>
  <si>
    <t>GDDAIA, GDDAIH, BL.6, BL12.6, MB1.2.235, MB 2.1 235, WNSBOO</t>
  </si>
  <si>
    <t>GDDAIP, MB1.2.235, ZZZA30, MB1.2.235</t>
  </si>
  <si>
    <r>
      <t>10</t>
    </r>
    <r>
      <rPr>
        <vertAlign val="superscript"/>
        <sz val="10"/>
        <rFont val="Sylfaen"/>
        <family val="1"/>
      </rPr>
      <t>05</t>
    </r>
  </si>
  <si>
    <t>UR.7, ZYZX90, BL12.1</t>
  </si>
  <si>
    <r>
      <t>11</t>
    </r>
    <r>
      <rPr>
        <vertAlign val="superscript"/>
        <sz val="10"/>
        <rFont val="Sylfaen"/>
        <family val="1"/>
      </rPr>
      <t>55</t>
    </r>
  </si>
  <si>
    <r>
      <t>13</t>
    </r>
    <r>
      <rPr>
        <vertAlign val="superscript"/>
        <sz val="10"/>
        <rFont val="Sylfaen"/>
        <family val="1"/>
      </rPr>
      <t>40</t>
    </r>
  </si>
  <si>
    <t>FXFOOO, ZZZA30, BL.6</t>
  </si>
  <si>
    <r>
      <t>12</t>
    </r>
    <r>
      <rPr>
        <vertAlign val="superscript"/>
        <sz val="10"/>
        <rFont val="Sylfaen"/>
        <family val="1"/>
      </rPr>
      <t>40</t>
    </r>
  </si>
  <si>
    <t>BL.6, ZYZX90, XXXT10, GXDEOO, ZYZX90, CT1.2, EF.3, CT1.2, EF.3</t>
  </si>
  <si>
    <r>
      <t>10</t>
    </r>
    <r>
      <rPr>
        <vertAlign val="superscript"/>
        <sz val="10"/>
        <rFont val="Sylfaen"/>
        <family val="1"/>
      </rPr>
      <t>45</t>
    </r>
  </si>
  <si>
    <r>
      <t>13</t>
    </r>
    <r>
      <rPr>
        <vertAlign val="superscript"/>
        <sz val="10"/>
        <rFont val="Sylfaen"/>
        <family val="1"/>
      </rPr>
      <t>20</t>
    </r>
  </si>
  <si>
    <r>
      <t>16</t>
    </r>
    <r>
      <rPr>
        <vertAlign val="superscript"/>
        <sz val="10"/>
        <rFont val="Sylfaen"/>
        <family val="1"/>
      </rPr>
      <t>15</t>
    </r>
  </si>
  <si>
    <r>
      <t>13</t>
    </r>
    <r>
      <rPr>
        <vertAlign val="superscript"/>
        <sz val="10"/>
        <rFont val="Sylfaen"/>
        <family val="1"/>
      </rPr>
      <t>45</t>
    </r>
  </si>
  <si>
    <t>BL10.1, BL11.2.2, BL11.2.1, ABXOOO, LQ.1, LQ.2</t>
  </si>
  <si>
    <r>
      <t>15</t>
    </r>
    <r>
      <rPr>
        <vertAlign val="superscript"/>
        <sz val="10"/>
        <rFont val="Sylfaen"/>
        <family val="1"/>
      </rPr>
      <t>15</t>
    </r>
  </si>
  <si>
    <r>
      <t>11</t>
    </r>
    <r>
      <rPr>
        <vertAlign val="superscript"/>
        <sz val="10"/>
        <rFont val="Sylfaen"/>
        <family val="1"/>
      </rPr>
      <t>05</t>
    </r>
  </si>
  <si>
    <r>
      <t>13</t>
    </r>
    <r>
      <rPr>
        <vertAlign val="superscript"/>
        <sz val="10"/>
        <rFont val="Sylfaen"/>
        <family val="1"/>
      </rPr>
      <t>15</t>
    </r>
  </si>
  <si>
    <t>GAFAOO, ZZZA30</t>
  </si>
  <si>
    <r>
      <t>21</t>
    </r>
    <r>
      <rPr>
        <vertAlign val="superscript"/>
        <sz val="10"/>
        <rFont val="Sylfaen"/>
        <family val="1"/>
      </rPr>
      <t>45</t>
    </r>
  </si>
  <si>
    <r>
      <t>10</t>
    </r>
    <r>
      <rPr>
        <vertAlign val="superscript"/>
        <sz val="10"/>
        <rFont val="Sylfaen"/>
        <family val="1"/>
      </rPr>
      <t>40</t>
    </r>
  </si>
  <si>
    <t>BL.12.1, ZYX90, BL11.2.2, BL11.2.1</t>
  </si>
  <si>
    <r>
      <t>11</t>
    </r>
    <r>
      <rPr>
        <vertAlign val="superscript"/>
        <sz val="10"/>
        <rFont val="Sylfaen"/>
        <family val="1"/>
      </rPr>
      <t>25</t>
    </r>
  </si>
  <si>
    <r>
      <t>10</t>
    </r>
    <r>
      <rPr>
        <vertAlign val="superscript"/>
        <sz val="10"/>
        <rFont val="Sylfaen"/>
        <family val="1"/>
      </rPr>
      <t>30</t>
    </r>
  </si>
  <si>
    <r>
      <t>16</t>
    </r>
    <r>
      <rPr>
        <vertAlign val="superscript"/>
        <sz val="10"/>
        <rFont val="Sylfaen"/>
        <family val="1"/>
      </rPr>
      <t>05</t>
    </r>
  </si>
  <si>
    <t>ABXOOO, LQ.1, LQ.2, BL11.2.2, BL11.2.1, BL10.1, FXFOOO</t>
  </si>
  <si>
    <r>
      <t>18</t>
    </r>
    <r>
      <rPr>
        <vertAlign val="superscript"/>
        <sz val="10"/>
        <rFont val="Sylfaen"/>
        <family val="1"/>
      </rPr>
      <t>30</t>
    </r>
  </si>
  <si>
    <t>MB1.2.235, BL.6, ZYZX90, MB2.1.235, IM10.1.1, IM10.1.2</t>
  </si>
  <si>
    <r>
      <t>15</t>
    </r>
    <r>
      <rPr>
        <vertAlign val="superscript"/>
        <sz val="10"/>
        <rFont val="Sylfaen"/>
        <family val="1"/>
      </rPr>
      <t>20</t>
    </r>
  </si>
  <si>
    <r>
      <t>10</t>
    </r>
    <r>
      <rPr>
        <vertAlign val="superscript"/>
        <sz val="10"/>
        <rFont val="Sylfaen"/>
        <family val="1"/>
      </rPr>
      <t>00</t>
    </r>
  </si>
  <si>
    <t>GDDAIA, MB1.2.235, BL.6, BL12.1, JXDE3A, GDDAIH</t>
  </si>
  <si>
    <r>
      <t>10</t>
    </r>
    <r>
      <rPr>
        <vertAlign val="superscript"/>
        <sz val="10"/>
        <rFont val="Sylfaen"/>
        <family val="1"/>
      </rPr>
      <t>55</t>
    </r>
  </si>
  <si>
    <t>MB1.2, MB2.1, GDDAIP, GDDAIH, GCE012, FXFOOO, ZYZX90, MB2.1, EF.3, BL.6</t>
  </si>
  <si>
    <r>
      <t>11</t>
    </r>
    <r>
      <rPr>
        <vertAlign val="superscript"/>
        <sz val="10"/>
        <rFont val="Sylfaen"/>
        <family val="1"/>
      </rPr>
      <t>30</t>
    </r>
  </si>
  <si>
    <t>GAXX10, EF.3, MB1.2, CT1.1, GDDAIP</t>
  </si>
  <si>
    <r>
      <t>11</t>
    </r>
    <r>
      <rPr>
        <vertAlign val="superscript"/>
        <sz val="10"/>
        <rFont val="Sylfaen"/>
        <family val="1"/>
      </rPr>
      <t>45</t>
    </r>
  </si>
  <si>
    <t>ZYZX90, ZYZX90, ZYZX90</t>
  </si>
  <si>
    <t>GAFAOO, MB18.1</t>
  </si>
  <si>
    <r>
      <t>16</t>
    </r>
    <r>
      <rPr>
        <vertAlign val="superscript"/>
        <sz val="10"/>
        <rFont val="Sylfaen"/>
        <family val="1"/>
      </rPr>
      <t>10</t>
    </r>
  </si>
  <si>
    <r>
      <t>13</t>
    </r>
    <r>
      <rPr>
        <vertAlign val="superscript"/>
        <sz val="10"/>
        <rFont val="Sylfaen"/>
        <family val="1"/>
      </rPr>
      <t>10</t>
    </r>
  </si>
  <si>
    <r>
      <t>16</t>
    </r>
    <r>
      <rPr>
        <vertAlign val="superscript"/>
        <sz val="10"/>
        <rFont val="Sylfaen"/>
        <family val="1"/>
      </rPr>
      <t>45</t>
    </r>
  </si>
  <si>
    <t>1726522253</t>
  </si>
  <si>
    <t>ლიდა</t>
  </si>
  <si>
    <t>კოჩოიანი</t>
  </si>
  <si>
    <t>01001047538</t>
  </si>
  <si>
    <t>BL.6, MB1.2, GDDAIP, FXFOOO, GCE012, CT1.2, CG.7</t>
  </si>
  <si>
    <t>J41.1</t>
  </si>
  <si>
    <r>
      <t>01</t>
    </r>
    <r>
      <rPr>
        <vertAlign val="superscript"/>
        <sz val="10"/>
        <rFont val="Sylfaen"/>
        <family val="1"/>
      </rPr>
      <t>40</t>
    </r>
  </si>
  <si>
    <t>3797563960</t>
  </si>
  <si>
    <t>ავთანდილი</t>
  </si>
  <si>
    <t>მათიაშვილი</t>
  </si>
  <si>
    <t>13001020763</t>
  </si>
  <si>
    <t>BL.6, CG.7, IM10.1.1, MB1.2.235, MB2.1.235, GDDAIP, GDDAIH, MB1.2, MB.2, FXFOOO, ZZZA30, GXDEOO, GCE012</t>
  </si>
  <si>
    <t>I10</t>
  </si>
  <si>
    <t>J69.8</t>
  </si>
  <si>
    <r>
      <t>04</t>
    </r>
    <r>
      <rPr>
        <vertAlign val="superscript"/>
        <sz val="10"/>
        <rFont val="Sylfaen"/>
        <family val="1"/>
      </rPr>
      <t>00</t>
    </r>
  </si>
  <si>
    <t>365157450</t>
  </si>
  <si>
    <t>ორმოცაძე</t>
  </si>
  <si>
    <t>37601061410</t>
  </si>
  <si>
    <t>BL.6, BL12.1, GDDAIA, CT1.1, PJDE2A, CT.3, MB1.2.235</t>
  </si>
  <si>
    <t>2044693602</t>
  </si>
  <si>
    <t>ტოგონიძე</t>
  </si>
  <si>
    <t>58001022739</t>
  </si>
  <si>
    <t>LQ2.7.1, BL.6, MB1.2.235, BL12.1, LQ.1, LQ.2, MB2.1.235, UR.7, BL14.2, BL14.1, CG.7, BL11.2.2, BL11.2.1, BL10.1</t>
  </si>
  <si>
    <t>G07*</t>
  </si>
  <si>
    <t>100998397</t>
  </si>
  <si>
    <t>ბეგლარ</t>
  </si>
  <si>
    <t>გუნდაძე</t>
  </si>
  <si>
    <t>14001026352</t>
  </si>
  <si>
    <t>BL.6, MB1.2.235, GCE012, MB1.2, CT1.2, MB2.1.235, MB.2, FXFOOO, ZYZX90, GDDAIP, GDDAIH</t>
  </si>
  <si>
    <t>3807349954</t>
  </si>
  <si>
    <t>საჩალელი</t>
  </si>
  <si>
    <t>59001025778</t>
  </si>
  <si>
    <t>BL.6, FXFOOO. ABXOOO. LQ.1, LQ.2, MB1.2.235, MB2.1.235, BL12.1, BL14.2, BL14.1, CG.7, BL10.1, BL11.2.2, BL11.2.1, UR.7</t>
  </si>
  <si>
    <t>I03</t>
  </si>
  <si>
    <t>2 z/s</t>
  </si>
  <si>
    <t>2001081897</t>
  </si>
  <si>
    <t>57001024709</t>
  </si>
  <si>
    <t>GDDAIP, GDDAIH, GCE012, MB1.2, CT1.2, EF.3, BL.6, IM1.2, IM10.1.1, CG.7, FXFOOO, ZYZX90, GCE012</t>
  </si>
  <si>
    <r>
      <t>15</t>
    </r>
    <r>
      <rPr>
        <vertAlign val="superscript"/>
        <sz val="10"/>
        <rFont val="Sylfaen"/>
        <family val="1"/>
      </rPr>
      <t>40</t>
    </r>
  </si>
  <si>
    <t>1690808246</t>
  </si>
  <si>
    <t>ნორა</t>
  </si>
  <si>
    <t>გოგოხია</t>
  </si>
  <si>
    <t>62001018189</t>
  </si>
  <si>
    <t>BL.6, MB1.2, MB2.1, GDDAIP, GCE012, CT1.2, BL11.2.2, BL11.2.1, BL12.1, FXFOOO, ZZZA30</t>
  </si>
  <si>
    <r>
      <t>15</t>
    </r>
    <r>
      <rPr>
        <vertAlign val="superscript"/>
        <sz val="10"/>
        <rFont val="Sylfaen"/>
        <family val="1"/>
      </rPr>
      <t>25</t>
    </r>
  </si>
  <si>
    <t>3019266233</t>
  </si>
  <si>
    <t>ცუცუნაშვილი</t>
  </si>
  <si>
    <t>01012013627</t>
  </si>
  <si>
    <t>BL11.2.2, BL11.2.1, MB2.1.235, GDDAIH, MB1.2, MB.2, CT1.2, BL.6, FXFOOO, GCE012, ZZZA30</t>
  </si>
  <si>
    <r>
      <t>11</t>
    </r>
    <r>
      <rPr>
        <vertAlign val="superscript"/>
        <sz val="10"/>
        <rFont val="Sylfaen"/>
        <family val="1"/>
      </rPr>
      <t>15</t>
    </r>
  </si>
  <si>
    <t>2523695273</t>
  </si>
  <si>
    <t>მარიკა</t>
  </si>
  <si>
    <t>01013012033</t>
  </si>
  <si>
    <t>394878206</t>
  </si>
  <si>
    <t>ბოიაჯიანი</t>
  </si>
  <si>
    <t>33501082957</t>
  </si>
  <si>
    <t>GDDAIP, GDDAIH, MB1.2, MB2.1, BL.6, CT1.3, EF.3, FXFOOO, ZYZX90, GASA10</t>
  </si>
  <si>
    <r>
      <t>12</t>
    </r>
    <r>
      <rPr>
        <vertAlign val="superscript"/>
        <sz val="10"/>
        <rFont val="Sylfaen"/>
        <family val="1"/>
      </rPr>
      <t>30</t>
    </r>
  </si>
  <si>
    <t>2190552137</t>
  </si>
  <si>
    <t>ჩიტაია</t>
  </si>
  <si>
    <t>01111115085</t>
  </si>
  <si>
    <t>GADE1A, BL.6, MB1.2, GASA10, MB1.2, CT.1, EF.3, FXFOOO, ZZZA30</t>
  </si>
  <si>
    <t>1015391499</t>
  </si>
  <si>
    <t>მაკაროვ</t>
  </si>
  <si>
    <t>59001018413</t>
  </si>
  <si>
    <t>BL.6, MB1.2, FXFOOO, ZZZA30, GDDAIP, GDDAIH, GCE012, MB1.2, CT1.3, MB2.1.235</t>
  </si>
  <si>
    <r>
      <t>19</t>
    </r>
    <r>
      <rPr>
        <vertAlign val="superscript"/>
        <sz val="10"/>
        <rFont val="Sylfaen"/>
        <family val="1"/>
      </rPr>
      <t>15</t>
    </r>
  </si>
  <si>
    <t>2972087834</t>
  </si>
  <si>
    <t>ლუარსაბიშვილი</t>
  </si>
  <si>
    <t>20001011735</t>
  </si>
  <si>
    <t>ZZZA30, BL.6, CG.7, MB1.2, MB2.1, IM10.1.1, IM10.1.2, GDDAIP, GDDAIH, GCE012, CT1.2, FXFOOO</t>
  </si>
  <si>
    <r>
      <t>03</t>
    </r>
    <r>
      <rPr>
        <vertAlign val="superscript"/>
        <sz val="10"/>
        <rFont val="Sylfaen"/>
        <family val="1"/>
      </rPr>
      <t>05</t>
    </r>
  </si>
  <si>
    <t>3706788142</t>
  </si>
  <si>
    <t>ციცინო</t>
  </si>
  <si>
    <t>გვენცაძე</t>
  </si>
  <si>
    <t>54001028039</t>
  </si>
  <si>
    <t>FXFOOO, BL.6, UR.7, CG.7, BL12.1, BL11.2.1, BL11.2.2, BL9.3, BL9.1, BL.5, BL2.3.4, BL7.1, BL7.2, BL5.6, B9.25, B9.26, ZYZX90</t>
  </si>
  <si>
    <t>892776530</t>
  </si>
  <si>
    <t>გერლიანი</t>
  </si>
  <si>
    <t>01001092775</t>
  </si>
  <si>
    <t>BL.6, MB1.2, GDDAIP, GADE1A, GAXX10, MB1.2, MB.2, FXFOOO</t>
  </si>
  <si>
    <r>
      <t>11</t>
    </r>
    <r>
      <rPr>
        <vertAlign val="superscript"/>
        <sz val="10"/>
        <rFont val="Sylfaen"/>
        <family val="1"/>
      </rPr>
      <t>40</t>
    </r>
  </si>
  <si>
    <t>2470480724</t>
  </si>
  <si>
    <t>გობეჯიშვილი</t>
  </si>
  <si>
    <t>01019026288</t>
  </si>
  <si>
    <r>
      <t>12</t>
    </r>
    <r>
      <rPr>
        <vertAlign val="superscript"/>
        <sz val="10"/>
        <rFont val="Sylfaen"/>
        <family val="1"/>
      </rPr>
      <t>10</t>
    </r>
  </si>
  <si>
    <t>2490509197</t>
  </si>
  <si>
    <t>კილაბერია</t>
  </si>
  <si>
    <t>62004016316</t>
  </si>
  <si>
    <t>GXDA3A, BL.6, GDDAIP, BL11.2.2, BL11.2.1, GADE1A, BL12.1, MB2.1, ZZZA30</t>
  </si>
  <si>
    <t>2213772211</t>
  </si>
  <si>
    <t>48001019584</t>
  </si>
  <si>
    <t>UR.7, MB.2, CT1.1, BL.6, MB1.2.235, GAFAOO</t>
  </si>
  <si>
    <t>3968768017</t>
  </si>
  <si>
    <t>ტურიაშვილი</t>
  </si>
  <si>
    <t>01924098942</t>
  </si>
  <si>
    <t>BL11.2.2, BL11.2.1, FXFOOO, ZYX90</t>
  </si>
  <si>
    <t>1132020905</t>
  </si>
  <si>
    <t>16001020256</t>
  </si>
  <si>
    <t>BL.6, MB1.2, CG.7, GDDAIH</t>
  </si>
  <si>
    <t>2219024563</t>
  </si>
  <si>
    <t>BL.6, BL11.2.2, BL11.2.1, UR.7, MB1.2, GDDAIP, GDDAIH</t>
  </si>
  <si>
    <t>3644915613</t>
  </si>
  <si>
    <t>ყოლბაია</t>
  </si>
  <si>
    <t>62006052422</t>
  </si>
  <si>
    <t>ABXOOO, LQ.1, LQ.2, ZZZA30</t>
  </si>
  <si>
    <r>
      <t>15</t>
    </r>
    <r>
      <rPr>
        <vertAlign val="superscript"/>
        <sz val="10"/>
        <rFont val="Sylfaen"/>
        <family val="1"/>
      </rPr>
      <t>30</t>
    </r>
  </si>
  <si>
    <r>
      <t>07</t>
    </r>
    <r>
      <rPr>
        <vertAlign val="superscript"/>
        <sz val="10"/>
        <rFont val="Sylfaen"/>
        <family val="1"/>
      </rPr>
      <t>00</t>
    </r>
  </si>
  <si>
    <t>3262627137</t>
  </si>
  <si>
    <t>ელგუჯა</t>
  </si>
  <si>
    <t>გოგიაშვილი</t>
  </si>
  <si>
    <t>01701112140</t>
  </si>
  <si>
    <t>BL.6, MB1.2, FXFOOO, GDDAIP</t>
  </si>
  <si>
    <t>3890282051</t>
  </si>
  <si>
    <t>იობაშვილი</t>
  </si>
  <si>
    <t>45001034950</t>
  </si>
  <si>
    <t>BL.6, MB1.2.235, MB2.1.235, GCE012, MB1.2, CT1.2, MB.2, FXFOOO, ZYZX90, GDDAIP, GDDAIH, GAFAOO</t>
  </si>
  <si>
    <t>478036163</t>
  </si>
  <si>
    <t>ჩახვაშვილი</t>
  </si>
  <si>
    <t>13001056005</t>
  </si>
  <si>
    <t>BL.6, BL11.2.2, BL11.2.1, MB1.2.235, MB2.1.235, GDDAIP, GDDAIH, CT1.1, EF.3, ZZZA30, GXDEOO, GCE012, MB.2</t>
  </si>
  <si>
    <r>
      <t>12</t>
    </r>
    <r>
      <rPr>
        <vertAlign val="superscript"/>
        <sz val="10"/>
        <rFont val="Sylfaen"/>
        <family val="1"/>
      </rPr>
      <t>55</t>
    </r>
  </si>
  <si>
    <t>907495129</t>
  </si>
  <si>
    <t>ბიბილური</t>
  </si>
  <si>
    <t>40601040590</t>
  </si>
  <si>
    <t>BL.6, BL12.1, CG.7, IM1.1, IM1.2, MB1.2.235, MB2.1.235, GDDAIH, WNSBOO</t>
  </si>
  <si>
    <r>
      <t>18</t>
    </r>
    <r>
      <rPr>
        <vertAlign val="superscript"/>
        <sz val="10"/>
        <rFont val="Sylfaen"/>
        <family val="1"/>
      </rPr>
      <t>00</t>
    </r>
  </si>
  <si>
    <t>3493582711</t>
  </si>
  <si>
    <t>ინგა</t>
  </si>
  <si>
    <t>ქასოშვილი</t>
  </si>
  <si>
    <t>59001070481</t>
  </si>
  <si>
    <t>UR.7, BL.6, CG.7, BL2.3.4</t>
  </si>
  <si>
    <t>1944249858</t>
  </si>
  <si>
    <t>უმეკაშვილი</t>
  </si>
  <si>
    <t>43001042030</t>
  </si>
  <si>
    <t>BL.6, BL12.1, GDDAIP, GADE1A</t>
  </si>
  <si>
    <r>
      <t>11</t>
    </r>
    <r>
      <rPr>
        <vertAlign val="superscript"/>
        <sz val="10"/>
        <rFont val="Sylfaen"/>
        <family val="1"/>
      </rPr>
      <t>10</t>
    </r>
  </si>
  <si>
    <t>790517940</t>
  </si>
  <si>
    <t>დევიძე</t>
  </si>
  <si>
    <t>47001013529</t>
  </si>
  <si>
    <t>BL.6, CG.7, UR.7, GDDAIA, MB1.2, MB2.1.235, MB18.1, GDDAIP, GDDAIH, ZZZA30, BL11.2.2, BL11.2.1</t>
  </si>
  <si>
    <t>1127041051</t>
  </si>
  <si>
    <t>ალავიძე</t>
  </si>
  <si>
    <t>20001030453</t>
  </si>
  <si>
    <t>GDDAIP, GAFAOO, GDDAIH, GADE1A, BL.6, MB1.2.235, MB2.1.235, FXFOOO, ZYZX90</t>
  </si>
  <si>
    <t>1697386838</t>
  </si>
  <si>
    <t>ბაღაშვილი</t>
  </si>
  <si>
    <t>01011066238</t>
  </si>
  <si>
    <t>CG.7, BL.6, BL2.3.4</t>
  </si>
  <si>
    <r>
      <t>13</t>
    </r>
    <r>
      <rPr>
        <vertAlign val="superscript"/>
        <sz val="10"/>
        <rFont val="Sylfaen"/>
        <family val="1"/>
      </rPr>
      <t>05</t>
    </r>
  </si>
  <si>
    <t>2694368887</t>
  </si>
  <si>
    <t>გულბათაშვილი</t>
  </si>
  <si>
    <t>16001020700</t>
  </si>
  <si>
    <t>GADE1A, BL.6, MB1.2.235, MB2.1.235, GAXX10, CT1.1, FXFOOO, ZYZX90, EF.3, MB.2</t>
  </si>
  <si>
    <t>1909068795</t>
  </si>
  <si>
    <t>ფოლადიშვილი</t>
  </si>
  <si>
    <t>16001030171</t>
  </si>
  <si>
    <t>BL.6, BL12.1, GDDAIP, GDDAIH, WNSBOO, MB1.2.235, MB2.1.235</t>
  </si>
  <si>
    <t>4246036221</t>
  </si>
  <si>
    <t>16001030359</t>
  </si>
  <si>
    <t>BL.6, BL12.1, GDDAIP, GDDAIH, MB1.2.235, MB2.1.235, WNSBOO</t>
  </si>
  <si>
    <t>R78</t>
  </si>
  <si>
    <t>3177102274</t>
  </si>
  <si>
    <t>გიანაშვილი</t>
  </si>
  <si>
    <t>23001008033</t>
  </si>
  <si>
    <t>BL.6, MB1.2.235, MB2.1.235, GCE012, MB1.2, CT1.2, MB.2, MB2.1.235, GDDAIP, GDDAIH, FXFOOO, ZYZX90</t>
  </si>
  <si>
    <t>3204755467</t>
  </si>
  <si>
    <t>ნაზიმ</t>
  </si>
  <si>
    <t>25001028155</t>
  </si>
  <si>
    <t>BL11.2.2, BL11.2.1, FXFOOO, ZYZX90, UR.7</t>
  </si>
  <si>
    <t>E27.9</t>
  </si>
  <si>
    <t>3674227370</t>
  </si>
  <si>
    <t>ბაქრაძე</t>
  </si>
  <si>
    <t>35001062874</t>
  </si>
  <si>
    <t>2001383669</t>
  </si>
  <si>
    <t>54001012643</t>
  </si>
  <si>
    <t>1079871200</t>
  </si>
  <si>
    <t>მირზაევა</t>
  </si>
  <si>
    <t>25001040231</t>
  </si>
  <si>
    <t>MB1.2, MB2.1, GCE012, EF.3, BL.6, GDDAIH, FXFOOO, ZYX90</t>
  </si>
  <si>
    <t>814168148</t>
  </si>
  <si>
    <t>გიგუაშვილი</t>
  </si>
  <si>
    <t>59001079870</t>
  </si>
  <si>
    <t>BL12.1, BL11.2.2, BL11.2.1, ZYZX90</t>
  </si>
  <si>
    <t>4727205</t>
  </si>
  <si>
    <t>ქოქიაშვილი</t>
  </si>
  <si>
    <t>01007007008</t>
  </si>
  <si>
    <t>QXXB10, BL.6, UR.7</t>
  </si>
  <si>
    <t>2568198169</t>
  </si>
  <si>
    <t>წოწკოლაური</t>
  </si>
  <si>
    <t>16401033394</t>
  </si>
  <si>
    <t>BL.6, BL11.2.2, BL11.2.1, FXFOOO, ZYZX90</t>
  </si>
  <si>
    <r>
      <t>12</t>
    </r>
    <r>
      <rPr>
        <vertAlign val="superscript"/>
        <sz val="10"/>
        <rFont val="Sylfaen"/>
        <family val="1"/>
      </rPr>
      <t>50</t>
    </r>
  </si>
  <si>
    <t>1707523514</t>
  </si>
  <si>
    <t>ცხვირავაშვილი</t>
  </si>
  <si>
    <t>01024027073</t>
  </si>
  <si>
    <t>GDDAIP, GADE1A, BL1.2.1, BL11.2.1, BL11.2.2, BL.6, FXFOOO, ZYZX90</t>
  </si>
  <si>
    <r>
      <t>14</t>
    </r>
    <r>
      <rPr>
        <vertAlign val="superscript"/>
        <sz val="10"/>
        <rFont val="Sylfaen"/>
        <family val="1"/>
      </rPr>
      <t>45</t>
    </r>
  </si>
  <si>
    <t>638865789</t>
  </si>
  <si>
    <t>ხვიჩავა</t>
  </si>
  <si>
    <t>01011031616</t>
  </si>
  <si>
    <t>MB1.2.235, GCE012, MB1.2, MB.2, MB2.1.235, CT1.2, FXFOOO, ZYZX90, GDDAIP, GDDAIH</t>
  </si>
  <si>
    <t>1729350069</t>
  </si>
  <si>
    <t>01701110194</t>
  </si>
  <si>
    <t>GDDAIH, MB1.2.235, MB2.1.235, MB18.1, BL.6, BL12.1, WNSBOO</t>
  </si>
  <si>
    <t>1738092816</t>
  </si>
  <si>
    <t>ქონულ</t>
  </si>
  <si>
    <t>ოსმანოვა</t>
  </si>
  <si>
    <t>36001045416</t>
  </si>
  <si>
    <t>4293939028</t>
  </si>
  <si>
    <t>13901071657</t>
  </si>
  <si>
    <t>FXFOOO, ZYZX90, BL11.2.1, BL11.2.2</t>
  </si>
  <si>
    <t>1560685930</t>
  </si>
  <si>
    <t>აბულაძე</t>
  </si>
  <si>
    <t>61009027686</t>
  </si>
  <si>
    <t>2416213422</t>
  </si>
  <si>
    <t>ელენა</t>
  </si>
  <si>
    <t>მინასოვა</t>
  </si>
  <si>
    <t>65014002185</t>
  </si>
  <si>
    <t>KADE1A KHDE1A, BL.6, UR.7, BL9.3, BL9.1, KHDB1C</t>
  </si>
  <si>
    <t>1587796097</t>
  </si>
  <si>
    <t>ჟულიეტა</t>
  </si>
  <si>
    <t>ჯალაღანია</t>
  </si>
  <si>
    <t>01017057363</t>
  </si>
  <si>
    <t>GDDAIP, GAFAOO, GADE1A, MB1.2, MB2.1, EF.3, CT1.3, FXFOOO, ZYZX90, GASA10, BL.6</t>
  </si>
  <si>
    <t>3717005831</t>
  </si>
  <si>
    <t>დიანა</t>
  </si>
  <si>
    <t>შიპილინა</t>
  </si>
  <si>
    <t>01002003137</t>
  </si>
  <si>
    <t>GDDAIP, GDDAIH, GASA10, MB1.2, MB2.1, CT.1.3, BL.6, FXFOOO, EF.3</t>
  </si>
  <si>
    <t>3769832615</t>
  </si>
  <si>
    <t>ხასო</t>
  </si>
  <si>
    <t>ხანგოშვილი</t>
  </si>
  <si>
    <t>08001021328</t>
  </si>
  <si>
    <t>BL.6, FXFOOO, ZYZX90, GADE1A, MB1.2.235, XXXT10, MB1.2, CT1.2, EF.3, GDDAIP, GDDAIH</t>
  </si>
  <si>
    <r>
      <t>12</t>
    </r>
    <r>
      <rPr>
        <vertAlign val="superscript"/>
        <sz val="10"/>
        <rFont val="Sylfaen"/>
        <family val="1"/>
      </rPr>
      <t>05</t>
    </r>
  </si>
  <si>
    <t>1953784923</t>
  </si>
  <si>
    <t>მუსტაფაევა</t>
  </si>
  <si>
    <t>28001075314</t>
  </si>
  <si>
    <t>BL.6, CG.7, BL2.3.4, UR.7, FXFOOO, ZYZX90</t>
  </si>
  <si>
    <t>1580997578</t>
  </si>
  <si>
    <t>გასიშვილი</t>
  </si>
  <si>
    <t>24001003519</t>
  </si>
  <si>
    <t>BL.6, MB1.2.235, MB2.1.235, GDDAIH, MB1.2, MB.2, CT1.2, FXFOOO, ZZZA30, GCE012, BL11.2.2, BL11.2.1M MB18.1</t>
  </si>
  <si>
    <t>1502486974</t>
  </si>
  <si>
    <t>გორთამაშვილი</t>
  </si>
  <si>
    <t>45001028046</t>
  </si>
  <si>
    <t>BL.6, BL11.2.2, BL11.2.1, UR.7, IM10.1.1, IM10.1.2, FXFOOO, ZYZX90</t>
  </si>
  <si>
    <t>2065382623</t>
  </si>
  <si>
    <t>UR.7, CG.7, BL.6, FXFOO, ZYZX90</t>
  </si>
  <si>
    <t>19420067</t>
  </si>
  <si>
    <t>პაპუკაშვილი</t>
  </si>
  <si>
    <t>01019050107</t>
  </si>
  <si>
    <t>BL.6, BL12.1, CG.7, BL2.3.4, BL7.2, BL7.1, BL7.4, BL11.2.1, BL11.2.2, UR.7, GDDAIP</t>
  </si>
  <si>
    <t>718870115</t>
  </si>
  <si>
    <t>54001053135</t>
  </si>
  <si>
    <t>GADE1A, GAFAOO, BL1.2.1, UR.7, CT1.3, GAXX10, MB1.2, MB2.1.1, FXFOOO, ZYZX90</t>
  </si>
  <si>
    <t>454351704</t>
  </si>
  <si>
    <t>რუხაძე</t>
  </si>
  <si>
    <t>55001028383</t>
  </si>
  <si>
    <t>BL.6, BL12.1, CDE2A, WNSBOO, GDDAIH</t>
  </si>
  <si>
    <t>2882233917</t>
  </si>
  <si>
    <t>დონარა</t>
  </si>
  <si>
    <t>გოგუაძე</t>
  </si>
  <si>
    <t>01008008357</t>
  </si>
  <si>
    <t>BL.6, UR.7, BL12.1, ABXOOO, LQ.1, LQ.2, MB1.2.235, MB2.1.235, BL11.2.2, BL11.2.1, CG.7, BL14.2, BL14.1, GDDAIA, FXFOOO</t>
  </si>
  <si>
    <t>I25</t>
  </si>
  <si>
    <t>2834130828</t>
  </si>
  <si>
    <t>MB1.2.235, BL.6, UR.7, BL9.3, BL9.1, KADE1A KHDE1A</t>
  </si>
  <si>
    <t>1985431099</t>
  </si>
  <si>
    <t>სტეფანიან</t>
  </si>
  <si>
    <t>01024075157</t>
  </si>
  <si>
    <t>BL.6, MB1.2, GADE1A, MB1.2.235, GASA10, MB1.2, EF.3, MB.2, MB2.1, CT1.1, FXFOOO, ZZZA30, GCE012, GAFAOO, GDDAIA, GDDAIH, BL11.2.2, BL11.2.1</t>
  </si>
  <si>
    <t>856806751</t>
  </si>
  <si>
    <t>გოდიბაძე</t>
  </si>
  <si>
    <t>01019051571</t>
  </si>
  <si>
    <t>BL.6, MB1.2, GDDAIP, FXFOOO, GAXX10, CT1.1, MB1.2</t>
  </si>
  <si>
    <t>485679905</t>
  </si>
  <si>
    <r>
      <t>14</t>
    </r>
    <r>
      <rPr>
        <vertAlign val="superscript"/>
        <sz val="10"/>
        <rFont val="Sylfaen"/>
        <family val="1"/>
      </rPr>
      <t>05</t>
    </r>
  </si>
  <si>
    <t>1434592033</t>
  </si>
  <si>
    <t>ნერგაძე</t>
  </si>
  <si>
    <t>09001024044</t>
  </si>
  <si>
    <t>BL.6, MB1.2.235, GCE012, CT1.2, MB.2, MB1.2.235, GDDAIP, GDDAIH, FXFOOO, ZYZX90</t>
  </si>
  <si>
    <t>3444020482</t>
  </si>
  <si>
    <t>62004026083</t>
  </si>
  <si>
    <t>GDDAIP, GADE1A, MB1.2, CT1.3, EF.3, BL.6, FXFOOO, MB.2, BL11.2.2, BL11.2.1, GADE1A</t>
  </si>
  <si>
    <t>2004316657</t>
  </si>
  <si>
    <t>თათანაშვილი</t>
  </si>
  <si>
    <t>59001115039</t>
  </si>
  <si>
    <t>BL.6, BL12.1, WNSBOO, GDDAIH, JADE3A</t>
  </si>
  <si>
    <t>1384562084</t>
  </si>
  <si>
    <t>31001026691</t>
  </si>
  <si>
    <t>GADE1A, BL.6, CT.1.1, GDDAIP, GAXX10, MB1.2.235</t>
  </si>
  <si>
    <t>3070253435</t>
  </si>
  <si>
    <t>ტრაპაიძე</t>
  </si>
  <si>
    <t>46001014882</t>
  </si>
  <si>
    <t>1557741764</t>
  </si>
  <si>
    <t>სულაძე</t>
  </si>
  <si>
    <t>01006004308</t>
  </si>
  <si>
    <t>BL.6, UR.7, BL11.2.2, BL11.2.1, MB1.2.235, MB2.1.235, GDDAIH, GDDAIP, MB1.2, CT1.1, FXFOOO, ZZZA30, XXXT10, CT1.1</t>
  </si>
  <si>
    <t>3412652676</t>
  </si>
  <si>
    <t>რუსუდან</t>
  </si>
  <si>
    <t>18001001457</t>
  </si>
  <si>
    <t>MB1.2, MB2.1, MB.2, UR.7, BL.6, LXDE1A, LCDE2A, GDDAIP</t>
  </si>
  <si>
    <t>2828419671</t>
  </si>
  <si>
    <t>33001055651</t>
  </si>
  <si>
    <t>UR.7, BL11.2.2, BL12.1, FXFOOO, ZYZX90</t>
  </si>
  <si>
    <r>
      <t>11</t>
    </r>
    <r>
      <rPr>
        <vertAlign val="superscript"/>
        <sz val="10"/>
        <rFont val="Sylfaen"/>
        <family val="1"/>
      </rPr>
      <t>50</t>
    </r>
  </si>
  <si>
    <t>3126862525</t>
  </si>
  <si>
    <t>62004009293</t>
  </si>
  <si>
    <t>666754274</t>
  </si>
  <si>
    <t>გოგიტა</t>
  </si>
  <si>
    <t>მესხიძე</t>
  </si>
  <si>
    <t>61004027770</t>
  </si>
  <si>
    <t>3147385734</t>
  </si>
  <si>
    <t>ჩითინაშვილი</t>
  </si>
  <si>
    <t>25001032300</t>
  </si>
  <si>
    <t>BL11.2.1, BL11.2.2, UR.7</t>
  </si>
  <si>
    <t>93177920</t>
  </si>
  <si>
    <t>თედო</t>
  </si>
  <si>
    <t>ღაჭავა</t>
  </si>
  <si>
    <t>42001036287</t>
  </si>
  <si>
    <t>BL.6, BL12.1, GDDAIA, MB1.2.235, MB2.1.235</t>
  </si>
  <si>
    <t>2026984634</t>
  </si>
  <si>
    <t>01036000442</t>
  </si>
  <si>
    <t>1121272339</t>
  </si>
  <si>
    <t>61001033358</t>
  </si>
  <si>
    <t>LXDE1A, LCDE2A, MB.2, LFXX20, MB1.2, MB2.1, CT1, EF.3, BL.6, UR.7, GAFAOO</t>
  </si>
  <si>
    <t>897752178</t>
  </si>
  <si>
    <t>ბელთაძე</t>
  </si>
  <si>
    <t>01027055876</t>
  </si>
  <si>
    <t>BL.6, MB1.2, GDDE1A, GCE012, MB.2, CT1.3, MB2.1.1, MB2.1.235, FXFOOO, ZZZA30, GDDAIH</t>
  </si>
  <si>
    <t>3859856440</t>
  </si>
  <si>
    <t>60003004694</t>
  </si>
  <si>
    <t>BL.6, MB1.2.235, CXDFOO, FXFOOO, ZZZA30</t>
  </si>
  <si>
    <t>2614695394</t>
  </si>
  <si>
    <t>ბუაძე</t>
  </si>
  <si>
    <t>19001076453</t>
  </si>
  <si>
    <t>FXFOOO, ZZZA30, BL11.2.2, BL11.2.1</t>
  </si>
  <si>
    <t>2359962495</t>
  </si>
  <si>
    <t>ედუარდ</t>
  </si>
  <si>
    <t>ოზმანოვი</t>
  </si>
  <si>
    <t>01011034091</t>
  </si>
  <si>
    <t>BL.6, MB1.2.235, MB2.1.235, GDDAIH, MB1.2, MB.2, CT1.2, FXFOOO, ZZZA30, GCE012</t>
  </si>
  <si>
    <t>2245041732</t>
  </si>
  <si>
    <t>ჯღარკავა</t>
  </si>
  <si>
    <t>01002012274</t>
  </si>
  <si>
    <t>GDDAIP, GDDAIH, GADE1A, EF.3, GCE012, GAXX10, MB1.2, MB2.1, CT1.3, BL.6, FXFOOO, ZYZX90</t>
  </si>
  <si>
    <t>559820190</t>
  </si>
  <si>
    <t>მენთესაშვილი</t>
  </si>
  <si>
    <t>25001043123</t>
  </si>
  <si>
    <t>1546804829</t>
  </si>
  <si>
    <t>ფილიევი</t>
  </si>
  <si>
    <t>31001052067</t>
  </si>
  <si>
    <t>BL.6, BL12.1, CT.1, CT.3, PIDE27, MB1.2.235, MB2.1.235, GDDAIA, WNSBOO</t>
  </si>
  <si>
    <r>
      <t>12</t>
    </r>
    <r>
      <rPr>
        <vertAlign val="superscript"/>
        <sz val="10"/>
        <rFont val="Sylfaen"/>
        <family val="1"/>
      </rPr>
      <t>20</t>
    </r>
  </si>
  <si>
    <t>365102984</t>
  </si>
  <si>
    <t>პაპიძე</t>
  </si>
  <si>
    <t>05001006575</t>
  </si>
  <si>
    <t>BL.6, MB1.2.235, MB2.1.235, GDDAIP, CT1.2, MB.2, FXFOOO, ZZZA30, GCE012</t>
  </si>
  <si>
    <t>700191834</t>
  </si>
  <si>
    <t>1058165900</t>
  </si>
  <si>
    <t>თქვაზვან</t>
  </si>
  <si>
    <t>სამად კიზი</t>
  </si>
  <si>
    <t>36001045521</t>
  </si>
  <si>
    <t>FXFOOO, ZYZX90, BL.6</t>
  </si>
  <si>
    <t>1413847535</t>
  </si>
  <si>
    <t>54001051138</t>
  </si>
  <si>
    <r>
      <t>19</t>
    </r>
    <r>
      <rPr>
        <vertAlign val="superscript"/>
        <sz val="10"/>
        <rFont val="Sylfaen"/>
        <family val="1"/>
      </rPr>
      <t>00</t>
    </r>
  </si>
  <si>
    <r>
      <t>03</t>
    </r>
    <r>
      <rPr>
        <vertAlign val="superscript"/>
        <sz val="10"/>
        <rFont val="Sylfaen"/>
        <family val="1"/>
      </rPr>
      <t>40</t>
    </r>
  </si>
  <si>
    <t>1434595297</t>
  </si>
  <si>
    <t>ივანელაშვილი</t>
  </si>
  <si>
    <t>01008034306</t>
  </si>
  <si>
    <t>BL.6, IM10.1, IM10.2, MB1.2.235, MB2.1.235, BL12.1, BL11.2.2, BL11.2.1, BL7.1, BL7.2, GDDAIP, BL5.6, B9.25, B9.26, FXFOOO, ZYZX90, BL9.1, GCE012, GXF410 GXF420</t>
  </si>
  <si>
    <t>2168463282</t>
  </si>
  <si>
    <t>ვერა</t>
  </si>
  <si>
    <t>61002012135</t>
  </si>
  <si>
    <r>
      <t>10</t>
    </r>
    <r>
      <rPr>
        <vertAlign val="superscript"/>
        <sz val="10"/>
        <rFont val="Sylfaen"/>
        <family val="1"/>
      </rPr>
      <t>25</t>
    </r>
  </si>
  <si>
    <t>1042825375</t>
  </si>
  <si>
    <t>ჩიტიშვილი</t>
  </si>
  <si>
    <t>59001083109</t>
  </si>
  <si>
    <t>BL.6, CG.7, BL12.1, LQ.1, LQ.2, ABXOOO, MB1.2.235, MB2.1.235, BL11.2.1, BL11.2.2, BL14.2, BL14.1, UR.7</t>
  </si>
  <si>
    <t>2477764848</t>
  </si>
  <si>
    <t>მორჩაძე</t>
  </si>
  <si>
    <t>08001032046</t>
  </si>
  <si>
    <t>BL11.2.2, BL11.2.1, BL.6, FXFOOO, ZYZX90</t>
  </si>
  <si>
    <r>
      <t>13</t>
    </r>
    <r>
      <rPr>
        <vertAlign val="superscript"/>
        <sz val="10"/>
        <rFont val="Sylfaen"/>
        <family val="1"/>
      </rPr>
      <t>30</t>
    </r>
  </si>
  <si>
    <t>3304674356</t>
  </si>
  <si>
    <t>თედელური</t>
  </si>
  <si>
    <t>59001085235</t>
  </si>
  <si>
    <t>GDDAIP, MB.2.1, MB1.2, GAXX10, GADE1A, FXFOOO, ZYZX90, CT.3</t>
  </si>
  <si>
    <t>3744715317</t>
  </si>
  <si>
    <t>34001001706</t>
  </si>
  <si>
    <t>BL.5, CG.7, BL2.3.4, BL.6</t>
  </si>
  <si>
    <r>
      <t>02</t>
    </r>
    <r>
      <rPr>
        <vertAlign val="superscript"/>
        <sz val="10"/>
        <rFont val="Sylfaen"/>
        <family val="1"/>
      </rPr>
      <t>30</t>
    </r>
  </si>
  <si>
    <t>2627652478</t>
  </si>
  <si>
    <t>ჰასრათგულუ</t>
  </si>
  <si>
    <t>კასუმოვი</t>
  </si>
  <si>
    <t>28701121540</t>
  </si>
  <si>
    <t>GDDAIA, BL.6, BL12.1</t>
  </si>
  <si>
    <t>2189938809</t>
  </si>
  <si>
    <t>ქემერტელიძე</t>
  </si>
  <si>
    <t>38001006026</t>
  </si>
  <si>
    <t>3100650759</t>
  </si>
  <si>
    <t>ჩიტაძე</t>
  </si>
  <si>
    <t>01007015788</t>
  </si>
  <si>
    <t>BL.6, GC.7, IM101.2, GDDAIH, GDDA1A</t>
  </si>
  <si>
    <t>2279081599</t>
  </si>
  <si>
    <t>01650011590</t>
  </si>
  <si>
    <t>WNSBOO</t>
  </si>
  <si>
    <t>2025411962</t>
  </si>
  <si>
    <t>40001000191</t>
  </si>
  <si>
    <r>
      <t>15</t>
    </r>
    <r>
      <rPr>
        <vertAlign val="superscript"/>
        <sz val="10"/>
        <rFont val="Sylfaen"/>
        <family val="1"/>
      </rPr>
      <t>45</t>
    </r>
  </si>
  <si>
    <t>2962217774</t>
  </si>
  <si>
    <t>ალექსანდრ</t>
  </si>
  <si>
    <t>01717057913</t>
  </si>
  <si>
    <t>1948220515</t>
  </si>
  <si>
    <t>ქაცანაშვილი</t>
  </si>
  <si>
    <t>01517058336</t>
  </si>
  <si>
    <r>
      <t>19</t>
    </r>
    <r>
      <rPr>
        <vertAlign val="superscript"/>
        <sz val="10"/>
        <rFont val="Sylfaen"/>
        <family val="1"/>
      </rPr>
      <t>20</t>
    </r>
  </si>
  <si>
    <t>854919599</t>
  </si>
  <si>
    <t>ტიკიშვილი</t>
  </si>
  <si>
    <t>01027052005</t>
  </si>
  <si>
    <r>
      <t>20</t>
    </r>
    <r>
      <rPr>
        <vertAlign val="superscript"/>
        <sz val="10"/>
        <rFont val="Sylfaen"/>
        <family val="1"/>
      </rPr>
      <t>15</t>
    </r>
  </si>
  <si>
    <t>BL.6, UR.7, BL11.2.2, BL11.2.1, BL10.1, BL9.3, BL14.2, MB9.25, MB9.26, BL12.1</t>
  </si>
  <si>
    <t>BL.6, BL9.3, BL10.1, BL11.2.2, BL11.2.1, BL14.2, BL12.1, MB9.25, MB9.26, UR.7</t>
  </si>
  <si>
    <t>MB1.2.235, BL.6, UR.7, BL11.2.1, BL11.2.2, BL10.1, BL9.3, BL14.2, BL12.1, CG.7, IM10.1, MB9.25, MB9.26, HR4.7</t>
  </si>
  <si>
    <t>MB2.1.235, MB1.2.235, BL.6, UR.7, BL11.2.2, BL11.2.1, BL10.1, BL9.3, BL14.2, ZYZX90</t>
  </si>
  <si>
    <t>BL.6, UR.7, BL9.3, BL10.1, BL11.2.1, BL11.2.2</t>
  </si>
  <si>
    <r>
      <t>13</t>
    </r>
    <r>
      <rPr>
        <vertAlign val="superscript"/>
        <sz val="10"/>
        <rFont val="Sylfaen"/>
        <family val="1"/>
      </rPr>
      <t>12</t>
    </r>
  </si>
  <si>
    <t>BL.6, UR.7, BL11.2.2, BL11.2.1, BL10.1, BL9.3, BL14.2, MB1.2.235, MB2.1.235, GDDAIP</t>
  </si>
  <si>
    <r>
      <t>12</t>
    </r>
    <r>
      <rPr>
        <vertAlign val="superscript"/>
        <sz val="10"/>
        <rFont val="Sylfaen"/>
        <family val="1"/>
        <charset val="204"/>
      </rPr>
      <t>30</t>
    </r>
  </si>
  <si>
    <t>BL.6, UR.7, BL10.1, BL11.2.2, BL11.2.1, ABXOOO, LQ.1, LQ.2, BL9.3, BL14.2,</t>
  </si>
  <si>
    <t>BL.6, UR.7, BL10.1, BL11.2.2, BL11.2.1, BL14.2</t>
  </si>
  <si>
    <t>ABXOOO, LQ.1, LQ.2, BL14.2, BL10.1, BL9.3, BL11.2.2, BL11.2.1, BL.6, UR.7</t>
  </si>
  <si>
    <r>
      <t>20</t>
    </r>
    <r>
      <rPr>
        <vertAlign val="superscript"/>
        <sz val="10"/>
        <rFont val="Sylfaen"/>
        <family val="1"/>
      </rPr>
      <t>00</t>
    </r>
  </si>
  <si>
    <t xml:space="preserve">CG.7, *47, BL14.2, BL9.3, BL11.2.2, BL11.2.1, BL10.1 </t>
  </si>
  <si>
    <t>2010</t>
  </si>
  <si>
    <t>MB1.2.235, MB2.1.235, BL.6, UR.7, BL11.2.2, BL11.2.1, BL10.1, BL9.3, BL14.2, FXFOOO, HR4.7</t>
  </si>
  <si>
    <t>MB1.2.235, MB2.1.235, BL.6, UR.7, CG.7, IM10.1.2, IM10.1, BL11.2.2, BL11.2.1, BL10.1, BL9.3, BL14.2</t>
  </si>
  <si>
    <t>MB1.2.235, MB2.1.235, BL.6, UR.7, BL11.2.2, BL11.2.1, BL10.1, BL9.3, BL14.2, ZYZX90</t>
  </si>
  <si>
    <r>
      <t>14</t>
    </r>
    <r>
      <rPr>
        <vertAlign val="superscript"/>
        <sz val="10"/>
        <rFont val="Sylfaen"/>
        <family val="1"/>
      </rPr>
      <t>20</t>
    </r>
  </si>
  <si>
    <t>MB1.2.235, MB2.1.235, ZZZA30</t>
  </si>
  <si>
    <t>E11.2</t>
  </si>
  <si>
    <t>MB1.2.235, MB2.1.235, BL.6, UR.7, BL11.2.2, BL11.2.1, BL10.1, BL9.3, BL14.2, HR4.7</t>
  </si>
  <si>
    <t>BL.6, UR.7, BL9.3, BL14.2, BL10.1, BL11.2.2, BL11.2.1, ABXOOO, LQ.1, LQ.2</t>
  </si>
  <si>
    <t>MB1.2.235, MB2.1.235, BL.6, UR.7, BL11.2.2, BL11.2.1, BL9.3, BL14.2, HR4.7, BADE1A</t>
  </si>
  <si>
    <t>E04.2</t>
  </si>
  <si>
    <r>
      <t>21</t>
    </r>
    <r>
      <rPr>
        <vertAlign val="superscript"/>
        <sz val="10"/>
        <rFont val="Sylfaen"/>
        <family val="1"/>
      </rPr>
      <t>30</t>
    </r>
  </si>
  <si>
    <r>
      <t>10</t>
    </r>
    <r>
      <rPr>
        <vertAlign val="superscript"/>
        <sz val="10"/>
        <rFont val="Sylfaen"/>
        <family val="1"/>
        <charset val="204"/>
      </rPr>
      <t>10</t>
    </r>
  </si>
  <si>
    <t>BL.6, BL9.3, R.7, GDDAIP, BL11.2.1, BL11.2.2, GAFAOO, BL14.2, BL10.1, MB1.2.235, GXF410410, GXF420</t>
  </si>
  <si>
    <r>
      <t>13</t>
    </r>
    <r>
      <rPr>
        <vertAlign val="superscript"/>
        <sz val="10"/>
        <rFont val="Sylfaen"/>
        <family val="1"/>
        <charset val="204"/>
      </rPr>
      <t>30</t>
    </r>
  </si>
  <si>
    <t>MB1.2.235, MB2.1.235, BL.6, UR.7, BL11.2.2, BL11.2.1, BL10.1, BL14.2, BL9.3, FXFOOO, HR4.7</t>
  </si>
  <si>
    <r>
      <t>20</t>
    </r>
    <r>
      <rPr>
        <vertAlign val="superscript"/>
        <sz val="10"/>
        <rFont val="Sylfaen"/>
        <family val="1"/>
      </rPr>
      <t>40</t>
    </r>
  </si>
  <si>
    <t>MB1.2.235, BL12.1, ZYZX90</t>
  </si>
  <si>
    <r>
      <t>14</t>
    </r>
    <r>
      <rPr>
        <vertAlign val="superscript"/>
        <sz val="10"/>
        <rFont val="Sylfaen"/>
        <family val="1"/>
        <charset val="204"/>
      </rPr>
      <t>15</t>
    </r>
  </si>
  <si>
    <t>MB1.2, BL10.1</t>
  </si>
  <si>
    <r>
      <t>11</t>
    </r>
    <r>
      <rPr>
        <vertAlign val="superscript"/>
        <sz val="10"/>
        <rFont val="Sylfaen"/>
        <family val="1"/>
        <charset val="204"/>
      </rPr>
      <t>30</t>
    </r>
  </si>
  <si>
    <t>BL.6, UR.7, BL14.2, BL9.3, BL11.2.2, BL11.2.1, BL10.1, MB1.2.235, MB2.1.235, GDDAIP, FXFOOO, *47</t>
  </si>
  <si>
    <r>
      <t>12</t>
    </r>
    <r>
      <rPr>
        <vertAlign val="superscript"/>
        <sz val="10"/>
        <rFont val="Sylfaen"/>
        <family val="1"/>
        <charset val="204"/>
      </rPr>
      <t>00</t>
    </r>
  </si>
  <si>
    <t>GDDAIP, MB1.2.235, MB2.1.235, BL.6, UR.7, BL11.2.2, BL11.2.1, BL10.1, BL9.3, BL14.2, HR4.7</t>
  </si>
  <si>
    <r>
      <t>13</t>
    </r>
    <r>
      <rPr>
        <vertAlign val="superscript"/>
        <sz val="10"/>
        <rFont val="Sylfaen"/>
        <family val="1"/>
        <charset val="204"/>
      </rPr>
      <t>10</t>
    </r>
  </si>
  <si>
    <t>MB1.2, MB2.1, BL.6, BL9.3, BL10.1, BL11.2.2, BL11.2.1, BL14.2, UR.7, GDDAIP, *47</t>
  </si>
  <si>
    <t>MB1.2.235, MB2.1.235, BL.6, UR.7, BL11.2.2, BL11.2.1, BL10.1, BL9.3, BL14.2, HR4.7, GDDAIP</t>
  </si>
  <si>
    <t>MB1.2.235, MB2.1.235, BL.6, UR.7, BL10.1, BL11.2.2, BL11.2.1, BL14.2, BL9.3,  *47, FXFOOO, GDDAIP</t>
  </si>
  <si>
    <t>MB1.2.235, MB2.1.235, BL.6, UR.7, BL11.2.1, BL11.2.2, BL10.1, BL9.3, BL14.2, CG.7</t>
  </si>
  <si>
    <t>MB1.2.235, BL.6, UR.7, BL11.2.2, BL11.2.1, BL10.1, BL9.3, BL14.2, ZZZA30</t>
  </si>
  <si>
    <t>MB1.2.235, MB2.1.235, BL.6, UR.7, BL10.1, BL11.2.2, BL11.2.1, BL14.2, *47</t>
  </si>
  <si>
    <r>
      <t>14</t>
    </r>
    <r>
      <rPr>
        <vertAlign val="superscript"/>
        <sz val="10"/>
        <rFont val="Sylfaen"/>
        <family val="1"/>
      </rPr>
      <t>35</t>
    </r>
  </si>
  <si>
    <t>BL.6, UR.7.1, BL11.2.2, BL11.2.1, BL10.1, BL9.3, BL14.2, MB1.2.235, MB2.1.235</t>
  </si>
  <si>
    <t>MB1.2.235, MB2.1.235, BL12.1, BL11.2.2, BL11.2.1, BL10.1, BL9.3, BL14.2, BL.6, UR.7, HR4.7</t>
  </si>
  <si>
    <r>
      <t>10</t>
    </r>
    <r>
      <rPr>
        <vertAlign val="superscript"/>
        <sz val="10"/>
        <rFont val="Sylfaen"/>
        <family val="1"/>
        <charset val="204"/>
      </rPr>
      <t>25</t>
    </r>
  </si>
  <si>
    <t>BL.6, UR.7, BL11.2.2, BL11.2.1, BL10.1, BL12.1, CG.7, BL9.1, BL9.3, ABXOO, LQ.1, LQ.2, MB1.2.235, BL14.2, BL14.1, BL7.1, BL7.4</t>
  </si>
  <si>
    <r>
      <t>10</t>
    </r>
    <r>
      <rPr>
        <vertAlign val="superscript"/>
        <sz val="10"/>
        <rFont val="Sylfaen"/>
        <family val="1"/>
        <charset val="204"/>
      </rPr>
      <t>40</t>
    </r>
  </si>
  <si>
    <r>
      <t>11</t>
    </r>
    <r>
      <rPr>
        <vertAlign val="superscript"/>
        <sz val="10"/>
        <rFont val="Sylfaen"/>
        <family val="1"/>
        <charset val="204"/>
      </rPr>
      <t>00</t>
    </r>
  </si>
  <si>
    <r>
      <t>12</t>
    </r>
    <r>
      <rPr>
        <vertAlign val="superscript"/>
        <sz val="10"/>
        <rFont val="Sylfaen"/>
        <family val="1"/>
        <charset val="204"/>
      </rPr>
      <t>15</t>
    </r>
  </si>
  <si>
    <t>*47, MB1.2.235, MB2.1.235, BL.6, UR.7, BL14.2, BL9.3, BL11.2.2, BL11.2.1, FXFOOO, BL10.1, GDDAIP</t>
  </si>
  <si>
    <t>I.27</t>
  </si>
  <si>
    <r>
      <t>13</t>
    </r>
    <r>
      <rPr>
        <vertAlign val="superscript"/>
        <sz val="10"/>
        <rFont val="Sylfaen"/>
        <family val="1"/>
        <charset val="204"/>
      </rPr>
      <t>50</t>
    </r>
  </si>
  <si>
    <r>
      <t>11</t>
    </r>
    <r>
      <rPr>
        <vertAlign val="superscript"/>
        <sz val="10"/>
        <rFont val="Sylfaen"/>
        <family val="1"/>
        <charset val="204"/>
      </rPr>
      <t>10</t>
    </r>
  </si>
  <si>
    <r>
      <t>12</t>
    </r>
    <r>
      <rPr>
        <vertAlign val="superscript"/>
        <sz val="10"/>
        <rFont val="Sylfaen"/>
        <family val="1"/>
        <charset val="204"/>
      </rPr>
      <t>10</t>
    </r>
  </si>
  <si>
    <t>BL.6, UR.7, BL11.2.2, BL11.2.1, BL10.1, BL9.3, BL14.2, GAFAOO</t>
  </si>
  <si>
    <t>I96.1</t>
  </si>
  <si>
    <r>
      <t>14</t>
    </r>
    <r>
      <rPr>
        <vertAlign val="superscript"/>
        <sz val="10"/>
        <rFont val="Sylfaen"/>
        <family val="1"/>
        <charset val="204"/>
      </rPr>
      <t>10</t>
    </r>
  </si>
  <si>
    <t>MB1.2.235, MB2.1.235, BL.6, UR.7, BL11.2.2, BL11.2.1, BL10.1, BL9.3, BL14.2, ZZZA30</t>
  </si>
  <si>
    <r>
      <t>13</t>
    </r>
    <r>
      <rPr>
        <vertAlign val="superscript"/>
        <sz val="10"/>
        <rFont val="Sylfaen"/>
        <family val="1"/>
        <charset val="204"/>
      </rPr>
      <t>40</t>
    </r>
  </si>
  <si>
    <t>BL.6, UR.7, BL11.2.2, BL11.2.1, BL10.1, BL9.3, BL14.2, MB1.2.235, MB2.1.235, GDDAIP, ZYZX90, FXFOOO</t>
  </si>
  <si>
    <t>MB1.2.235, MB2.1.235, BL.6, UR.7, BL11.2.2, BL11.2.1, BL10.1, BL9.3, BL14.2, GDDAIP, FXFOOO, ZYZX90</t>
  </si>
  <si>
    <t>BL.6, UR.7, BL11.2.2, BL11.2.1, BL10.1, BL14.2, BL9.3, MB1.2.235, MB2.1.235, *47, FXFOOO</t>
  </si>
  <si>
    <r>
      <t>20</t>
    </r>
    <r>
      <rPr>
        <vertAlign val="superscript"/>
        <sz val="10"/>
        <rFont val="Sylfaen"/>
        <family val="1"/>
      </rPr>
      <t>20</t>
    </r>
  </si>
  <si>
    <t>BL10.1, BL11.2.2, BL11.2.1, BL9.3, BL14.2, MB1.2.235, MB2.1.235</t>
  </si>
  <si>
    <r>
      <t>20</t>
    </r>
    <r>
      <rPr>
        <vertAlign val="superscript"/>
        <sz val="10"/>
        <rFont val="Sylfaen"/>
        <family val="1"/>
      </rPr>
      <t>45</t>
    </r>
  </si>
  <si>
    <r>
      <t>12</t>
    </r>
    <r>
      <rPr>
        <vertAlign val="superscript"/>
        <sz val="10"/>
        <rFont val="Sylfaen"/>
        <family val="1"/>
      </rPr>
      <t>15</t>
    </r>
  </si>
  <si>
    <t>MB1.2, MB2.1, BL.6, BL9.3, BL9.1, BL10.1, BL11.2.1, BL11.2.2, BL14.2, UR.7</t>
  </si>
  <si>
    <r>
      <t>08</t>
    </r>
    <r>
      <rPr>
        <vertAlign val="superscript"/>
        <sz val="10"/>
        <rFont val="Sylfaen"/>
        <family val="1"/>
      </rPr>
      <t>45</t>
    </r>
  </si>
  <si>
    <t>MB1.2.235, MB2.1.235, BL.6, UR.7, CG.7, BL11.2.2, BL11.2.1, BL10.1, BL9.3, BL14.2, BL12.1, FXFOOO, HR.4.7</t>
  </si>
  <si>
    <t>61002014630</t>
  </si>
  <si>
    <t>BL.6, UR.7, BL10.1, BL11.2.2, BL11.2.1, MB1.2.235, BL14.2, BL9.3, FXFO</t>
  </si>
  <si>
    <r>
      <t>10</t>
    </r>
    <r>
      <rPr>
        <vertAlign val="superscript"/>
        <sz val="10"/>
        <rFont val="Sylfaen"/>
        <family val="1"/>
      </rPr>
      <t>10</t>
    </r>
  </si>
  <si>
    <t>MB1.2.235, MB2.1.235, BL.6, UR.7, BL11.2.2, BL11.2.1, BL10.1, BL9.3, BL14.2, BL12.1, HR4.7</t>
  </si>
  <si>
    <r>
      <t>15</t>
    </r>
    <r>
      <rPr>
        <vertAlign val="superscript"/>
        <sz val="10"/>
        <rFont val="Sylfaen"/>
        <family val="1"/>
      </rPr>
      <t>50</t>
    </r>
  </si>
  <si>
    <t>GAFAOO, *47, FXFOOO, ZZZA30, BL.6, UR.7, BL11.2.2, BL11.2.1, BL10.1, BL14.2, BL9.3, BL12.1</t>
  </si>
  <si>
    <t>BL.6, UR.7, BL11.2.2, BL11.2.1, BL10.1, BL9.3, BL14.2, MB1.2.235, MB2.1.235, ZYZX90</t>
  </si>
  <si>
    <t>MB1.2.235, MB2.1.235, BL.6, UR.7, BL11.2.1, BL11.2.2, BL10.1, BL9.3, BL14.2, CG.7, FXFOOO, MB9.25, MB9.26, HR4.7</t>
  </si>
  <si>
    <t>MB1.2.235, MB2.1.235, BL.6, UR.7, BL11.2.1, BL11.2.2, BL10.1, BL9.3, BL14.2, HR4.7, JDE3A</t>
  </si>
  <si>
    <t>BL.6, BL9.3, BL10.1, BL11.2.1, BL11.2.2, BL14.2, BL12.1, BL1.2.1, GDDAIP, MB1.2.235, MB2.1.235</t>
  </si>
  <si>
    <t>BL.6, UR.7, BL10.1, BL11.2.2, BL11.2.1, BL14.2, BL9.3, MB1.2.235, MB2.1.235, CG.7, FXFOO, *47</t>
  </si>
  <si>
    <r>
      <t>14</t>
    </r>
    <r>
      <rPr>
        <vertAlign val="superscript"/>
        <sz val="10"/>
        <rFont val="Sylfaen"/>
        <family val="1"/>
      </rPr>
      <t>10</t>
    </r>
  </si>
  <si>
    <t>BL.6, UR.7, BL10.1, BL11.2.2, BL11.2.1, BL14.2, BL9.3, MB1.2.235, MB2.1.235, FXFOO, *47</t>
  </si>
  <si>
    <t>MB1.2.235, MB2.1.235, HR4.7, BL.6, UR.7, BL11.2.2, BL11.2.1, BL10.1, BL9.3, FXFOOO</t>
  </si>
  <si>
    <t>BL.6, UR.7, BL11.2.2, BL11.2.1, BL9.3, GDDAIP, BL10.1, BL14.2, MB1.2.235</t>
  </si>
  <si>
    <r>
      <t>09</t>
    </r>
    <r>
      <rPr>
        <vertAlign val="superscript"/>
        <sz val="10"/>
        <rFont val="Sylfaen"/>
        <family val="1"/>
      </rPr>
      <t>40</t>
    </r>
  </si>
  <si>
    <t>BL.6, BL14.2, BL9.3, BL11.2.2, BL11.2.1, BL10.1, UR.7, MB1.2.235</t>
  </si>
  <si>
    <t>BL.6, UR.7, BL11.2.2, BL11.2.1, BL9.3, BL10.1, BL14.2</t>
  </si>
  <si>
    <t>BL.6, BL9.3, BL11.2.1, BL11.2.2, BL14.2, BL12.1, GDDAIA, MB1.2.235, MB2.1.235</t>
  </si>
  <si>
    <t>BL.6, UR.7, BL10.1, BL11.2.2, BL1.2.1, BL14.2, BL9.3, MB1.2.235, MB2.1.235, MB9.25, MB9.26, HR47</t>
  </si>
  <si>
    <t>MB1.2.235, MB2.1.235, BL.6, UR.7, BL11.2.1, BL11.2.2, BL10.1, BL9.3, BL14.2, GADE1A, MB9.25, MB9.26, HR4.7</t>
  </si>
  <si>
    <t>BL.6, UR.7, BL11.2.2, BL11.2.1, BL10.1, BL9.3, BL14.2, MB1.2.235, MB2.1.235, BADE1A, ZYZX90</t>
  </si>
  <si>
    <t>MB1.2.235, MB2.1.235, BL.6, UR.7, BL11.2.2, BL11.2.1, BL10.1, BL9.3, BL14.2, ZZZA30, GAFAOO</t>
  </si>
  <si>
    <t>BL.6, UR.7, BL14.2, BL9.3, BL11.2.2, BL11.2.1, BL10.1, MB1.2.235, MB2.1.235</t>
  </si>
  <si>
    <t>BL.6, UR.7, BL11.2.2, BL11.2.1, BL10.1, BL9.3, BL14.2, ZYZX90, ZZZA30</t>
  </si>
  <si>
    <t>K29.1</t>
  </si>
  <si>
    <t>BL.6, UR.7, BL12.1, BL11.2.2, BL11.2.1, BL10.1, BL14.2, BL9.3, *47, MB1.2.235, GAFAOO</t>
  </si>
  <si>
    <t>BL10.1, MB1.2.235, MB2.1.235, BL14.2, BL9.3, BL11.2.2, BL11.2.1, BL.6, UR.7, FXFOOO, *47</t>
  </si>
  <si>
    <t>PJXX06, NADA2A, FXFOOO, *47, PJDE2A, NXXXOO</t>
  </si>
  <si>
    <t>C.80</t>
  </si>
  <si>
    <r>
      <t>10</t>
    </r>
    <r>
      <rPr>
        <vertAlign val="superscript"/>
        <sz val="10"/>
        <rFont val="Sylfaen"/>
        <family val="1"/>
      </rPr>
      <t>35</t>
    </r>
  </si>
  <si>
    <t>BL.6, UR.7, ZZZA30, HR47, BL9.3, BL10.1, BL11.2.1, BL11.2.2, BL14.2, BL7.1, BL7.4</t>
  </si>
  <si>
    <t>BL.6, UR.7, BL11.2.1, BL11.2.2, BL10.1, BL9.3, BL14.2, BL12.1, HR4.7, GADE1A, MB1.2.235, MB2.1.235</t>
  </si>
  <si>
    <t>BL11.2.2. BL11.2.1, BL10.1, BL14.2, HR47, MB9.25, MB9.26, BL.6, UR.7, *47</t>
  </si>
  <si>
    <t>UR.7, BL12.1, HR47, *47, BL.6, BL9.3, BL10.1, BL11.2.1, BL11.2.2, BL14.2</t>
  </si>
  <si>
    <t>BL.6, UR.7, BL11.2.2, BL11.2.1, BL10.1, BL9.3, BL14.2, CG.7, FXFOOO, ZZZA30, ZYZX90</t>
  </si>
  <si>
    <t>I63</t>
  </si>
  <si>
    <t>G81.1</t>
  </si>
  <si>
    <t>BL.6, UR.7, BL11.2.2, BL11.2.1, BL10.1, BL9.3, BL14.2, BL12.1, MB1.2.235, MB2.1.235, MB9.25, MB9.26, JXDE3A, GDDAIH, FXFOOO, ZYZX90, ZZZA30</t>
  </si>
  <si>
    <r>
      <t>19</t>
    </r>
    <r>
      <rPr>
        <vertAlign val="superscript"/>
        <sz val="10"/>
        <rFont val="Sylfaen"/>
        <family val="1"/>
      </rPr>
      <t>10</t>
    </r>
  </si>
  <si>
    <t>1122105895</t>
  </si>
  <si>
    <t>59001070557</t>
  </si>
  <si>
    <t>BL.6, UR.7, BL11.2.1, BL11.2.2, BL10.1, BL9.3, BL14.2, BL12.1, MB9.25, MB9.26, HR4.7, JXDE3A</t>
  </si>
  <si>
    <t>3819251640</t>
  </si>
  <si>
    <r>
      <t>13</t>
    </r>
    <r>
      <rPr>
        <vertAlign val="superscript"/>
        <sz val="10"/>
        <rFont val="Sylfaen"/>
        <family val="1"/>
      </rPr>
      <t>55</t>
    </r>
  </si>
  <si>
    <t>1080723007</t>
  </si>
  <si>
    <t>გულმადი</t>
  </si>
  <si>
    <t>62006033175</t>
  </si>
  <si>
    <t>MB1.2.235, BL.6, UR.7, BL11.2.2, BL11.2.1, BL10.1, BL9.3, BL14.2, BL12.1, MB9.25, MB9.26</t>
  </si>
  <si>
    <t>2057309227</t>
  </si>
  <si>
    <t>მანუკოვა</t>
  </si>
  <si>
    <t>01017020299</t>
  </si>
  <si>
    <t>FXFOOO, MB.2, BL.6, BL9.3, BL10.1, BL11.2.1, BL11.2.2, BL14.2, UR.7, *47</t>
  </si>
  <si>
    <t>940603138</t>
  </si>
  <si>
    <t>62005028360</t>
  </si>
  <si>
    <t>MB1.2.235, MB2.1.235, BL.6, UR.7, BL11.2.1, BL11.2.2, BL10.1, BL9.3, BL14.2, BL12.1, MB9.26, MB9.25, GDDAIP, GXDE00, GAXX10</t>
  </si>
  <si>
    <t>1750388887</t>
  </si>
  <si>
    <t>MB1.2.235, MB2.1.235, BL.6, UR.7, BL11.2.2, BL11.2.1, BL10.1, B9.3, BL14.2</t>
  </si>
  <si>
    <t>3194729310</t>
  </si>
  <si>
    <t>პატარქლიშვილი</t>
  </si>
  <si>
    <t>01029005385</t>
  </si>
  <si>
    <t>BL.6, UR.7, BL11.2.1, BL11.2.2, BL10.1, BL9.3, BL14.2, FXFOOO, BADE1A</t>
  </si>
  <si>
    <t>1438496137</t>
  </si>
  <si>
    <t>მამულია</t>
  </si>
  <si>
    <t>39750003316</t>
  </si>
  <si>
    <t>BL.6, BL9.3, BL10.1, BL11.2.1, BL11.2.2, BL14.2, BL1.2.1, BL12.1, GADE1A, GDDAIA, MB1.2.235, MB2.1.235</t>
  </si>
  <si>
    <r>
      <t>11</t>
    </r>
    <r>
      <rPr>
        <vertAlign val="superscript"/>
        <sz val="10"/>
        <rFont val="Sylfaen"/>
        <family val="1"/>
      </rPr>
      <t>35</t>
    </r>
  </si>
  <si>
    <t>2109472703</t>
  </si>
  <si>
    <t>60003008365</t>
  </si>
  <si>
    <t>3654153241</t>
  </si>
  <si>
    <t>GAFAOO, FXFOOO, ZYZX90</t>
  </si>
  <si>
    <r>
      <t>15</t>
    </r>
    <r>
      <rPr>
        <vertAlign val="superscript"/>
        <sz val="10"/>
        <rFont val="Sylfaen"/>
        <family val="1"/>
      </rPr>
      <t>05</t>
    </r>
  </si>
  <si>
    <t>3682079634</t>
  </si>
  <si>
    <t>აზა</t>
  </si>
  <si>
    <t>ოდიკაძე</t>
  </si>
  <si>
    <t>37001044315</t>
  </si>
  <si>
    <t>BL.6, BL9.3, BL10.1, BL11.2.1, BL11.2.2, BL14.2, BL12.1, MB9.25, MB9.26</t>
  </si>
  <si>
    <t>72040349</t>
  </si>
  <si>
    <t>ლურსმანაშვილი</t>
  </si>
  <si>
    <t>01024069320</t>
  </si>
  <si>
    <t>GADE1A, BL.6, BL12.1, BL11.2.1, BL11.2.2, BL9.3, GDDAIP, UR.7, BL14.2, MB1.2.235, FXFOOO, ZYZX90</t>
  </si>
  <si>
    <t>3154508280</t>
  </si>
  <si>
    <t>მარკოსიანი</t>
  </si>
  <si>
    <t>01025005084</t>
  </si>
  <si>
    <t>FXFOOO, BL.6, BL9.3, BL10.1, BL11.2.2, BL11.2.1, BL14.2, UR.7, CG.7, *47</t>
  </si>
  <si>
    <t>222411195</t>
  </si>
  <si>
    <t>ლეჟავა</t>
  </si>
  <si>
    <t>37001057988</t>
  </si>
  <si>
    <t>BL.6, BL9.3, BL10.1, BL11.2.1, BL11.2.2, BL14.2, BL1.2.1, BL12.1, GDDAIH, MB1.2.235, MB2.1.235, JXDE3A</t>
  </si>
  <si>
    <t>460880296</t>
  </si>
  <si>
    <t>ძაგანიშვილი</t>
  </si>
  <si>
    <t>01011053856</t>
  </si>
  <si>
    <t>964668867</t>
  </si>
  <si>
    <t>1580606547</t>
  </si>
  <si>
    <t>სურენ</t>
  </si>
  <si>
    <t>გურჯია</t>
  </si>
  <si>
    <t>62006030341</t>
  </si>
  <si>
    <t>BL.6, BL9.1, BL9.3, BL10.1, BL11.2.2, BL11.2.1, BL14.2, MB9.25, MB9.26, FXFOOO, BL12.1, GDDAIP, ZZZA30, MB2.1, MB1.2, BADE1A, KADE1A</t>
  </si>
  <si>
    <t>682515875</t>
  </si>
  <si>
    <t>MB1.2.235, MB2.1.235, BL.6, UR.7, BL11.2.1, BL11.2.2, BL10.1, BL9.3, BL14.2, GDDAIP, FXFOOO</t>
  </si>
  <si>
    <t>1000</t>
  </si>
  <si>
    <t>1315511144</t>
  </si>
  <si>
    <t>დალაქიშვილი</t>
  </si>
  <si>
    <t>31001013390</t>
  </si>
  <si>
    <t>BL.6, UR.7, BL11.2.2, BL11.2.1, BL10.1, BL9.3, BL14.2, HR4.7</t>
  </si>
  <si>
    <t>1230</t>
  </si>
  <si>
    <t>1498831346</t>
  </si>
  <si>
    <t>ლუხუმი</t>
  </si>
  <si>
    <t>ნიაური</t>
  </si>
  <si>
    <t>08201040591</t>
  </si>
  <si>
    <t>BL.6, UR.7, BL11.2.2, BL11.2.1, BL10.1, MB9.25, MB9.26, CG.7, IM10.1, IM10.2, MB1.2.235, MB2.1.235, FXFOOO, ZYZX90</t>
  </si>
  <si>
    <t>1325</t>
  </si>
  <si>
    <t>1087279727</t>
  </si>
  <si>
    <t>KADE1A, KHDE1A, JXDE3A, GDDAIP, BL.6, UR.7, BL12.1, BL9.3, BL14.2, BL10.1, BL11.2.1, BL11.2.2, MB1.2.235</t>
  </si>
  <si>
    <t>649459428</t>
  </si>
  <si>
    <t>თენგო</t>
  </si>
  <si>
    <t>სირბილაძე</t>
  </si>
  <si>
    <t>60550009618</t>
  </si>
  <si>
    <t>BL.6, BL9.3, BL10.1, BL11.2.1, BL11.2.2, BL14.2, BL1.2.1, BL12.1, GDDAIA, MB9.25,MB9.26</t>
  </si>
  <si>
    <t>3326767941</t>
  </si>
  <si>
    <t>ხოლუაშვილი</t>
  </si>
  <si>
    <t>01956002460</t>
  </si>
  <si>
    <t>BL.6, BL9.3, BL10.1, BL11.2.1, BL11.2.2, BL14.2, BL1.2.1, BL12.1, GDDAIA, JXDE1A, MB9.25, MB9.26, WNSBOO</t>
  </si>
  <si>
    <t>Z20.1</t>
  </si>
  <si>
    <t>2644837537</t>
  </si>
  <si>
    <t>41001001202</t>
  </si>
  <si>
    <t>MB1.2.235, BL.6, UR.7, CG.7, BL11.2.1, BL11.2.2, BL12.1, BL14.2, BL9.3, BL10.1, GDDAIP, FXFOOOM ZYZX90</t>
  </si>
  <si>
    <t>20121</t>
  </si>
  <si>
    <t>3318150831</t>
  </si>
  <si>
    <t>01008018854</t>
  </si>
  <si>
    <t>BL.6, UR.7, MB9.26, MB9.25, CG.7, HR4.7, BL7.1, BL7.2.1, BL12.1, IM10.1.2, BL11.2.3, BL9.1, BL9.3, BL14.2, BL10.1, BL11.2.2, BL11.2.1</t>
  </si>
  <si>
    <r>
      <t>13</t>
    </r>
    <r>
      <rPr>
        <vertAlign val="superscript"/>
        <sz val="10"/>
        <rFont val="Sylfaen"/>
        <family val="1"/>
      </rPr>
      <t>36</t>
    </r>
  </si>
  <si>
    <t>480802579</t>
  </si>
  <si>
    <t>766086130</t>
  </si>
  <si>
    <t>55801030616</t>
  </si>
  <si>
    <t>BL.6, BL9.3, BL10.1, BL11.2.1, BL11.2.2, BL14.2, BL12.1, GDDAIH, BL12.1, MB9.25, MB9.26, MB1.2.235, MB2.1.235, JXDE3A</t>
  </si>
  <si>
    <t>3832322199</t>
  </si>
  <si>
    <t>55001029864</t>
  </si>
  <si>
    <t>BL.6, BL9.3, BL10.1, BL11.2.2, BL11.2.1, BL14.2, BL12.1, GDDAIH, BL12.1, MB9.25, MB9.26, MB1.2.235, MB2.1.235, JXDE3A</t>
  </si>
  <si>
    <t>1360369025</t>
  </si>
  <si>
    <t>41001024925</t>
  </si>
  <si>
    <t>BL.6, UR.7, BL11.2.2, BL11.2.1, BL10.1, BL9.3, BL14.2, BL12.1, MB9.25, MB9.26, FXFOOO, ZYZX90, GAFAOO, GASA10</t>
  </si>
  <si>
    <t>926751311</t>
  </si>
  <si>
    <t>54001006429</t>
  </si>
  <si>
    <t>4155795593</t>
  </si>
  <si>
    <t>FXFOOO, ZZZX90, GDDAIA, BL9.3, BL11.2.1, BL11.2.2, BL.6, UR.7, BL7.1, BL7.4</t>
  </si>
  <si>
    <t>1574951147</t>
  </si>
  <si>
    <t>სამველ</t>
  </si>
  <si>
    <t>სიმონიან</t>
  </si>
  <si>
    <t>01711115238</t>
  </si>
  <si>
    <t>3786831649</t>
  </si>
  <si>
    <t>ანთიმოზ</t>
  </si>
  <si>
    <t>01013004941</t>
  </si>
  <si>
    <t>BL.6, UR.7, BL11.2.2, BL11.2.1, BL10.1, BL14.2, BL9.3, BL12.1, MB1.2.235, MB1.1.235, MB9.25, MB9.26, GDDAIP, SXDE3A, IM10.1.1, CG.7, *47, FXFOOO</t>
  </si>
  <si>
    <r>
      <t>00</t>
    </r>
    <r>
      <rPr>
        <vertAlign val="superscript"/>
        <sz val="10"/>
        <rFont val="Sylfaen"/>
        <family val="1"/>
      </rPr>
      <t>20</t>
    </r>
  </si>
  <si>
    <t>4291555733</t>
  </si>
  <si>
    <t>61005010287</t>
  </si>
  <si>
    <t>BL.6, UR.7, BL11.2.2, BL11.2.1, BL10.1, BL9.3, BL14.2, BL12.1, MB9.26, MB9.26, GDDAIP</t>
  </si>
  <si>
    <t>2092694202</t>
  </si>
  <si>
    <t>ფახრათ</t>
  </si>
  <si>
    <t>25001006033</t>
  </si>
  <si>
    <t>MB1.2, MB2.1, BL.6, BL9.3, BL10.1, BL11.2.1, BL11.2.2, BL14.2, UR.7, MB9.25, MB9.26, CG.7, FXFOOO, GDDAIP, IM10.1.1, IM1.2</t>
  </si>
  <si>
    <t>1122553801</t>
  </si>
  <si>
    <t>თედორე</t>
  </si>
  <si>
    <t>01022008263</t>
  </si>
  <si>
    <t>JXDE3A, FXFOO, *47</t>
  </si>
  <si>
    <t>3768589450</t>
  </si>
  <si>
    <t>ფანგანი</t>
  </si>
  <si>
    <t>62005018652</t>
  </si>
  <si>
    <t>1249687215</t>
  </si>
  <si>
    <t>ოდიშვილი</t>
  </si>
  <si>
    <t>13001061038</t>
  </si>
  <si>
    <t>MB1.2, MB2.1, BL.6, BL9.3, BL10.1, BL11.2.2, BL11.2.1, BL14.2, UR.7, FXFOO</t>
  </si>
  <si>
    <t>3288580174</t>
  </si>
  <si>
    <t>FXFOO, MB9.25, MB9.26</t>
  </si>
  <si>
    <t>641605952</t>
  </si>
  <si>
    <t>ZZZA30, ZZZA30</t>
  </si>
  <si>
    <t xml:space="preserve">WAA408, BL.6, BL12.1, BL11.2.1, BL11.2.2, BL9.3, UR.7, BL9.1, BL.5, CG.7, FXFOOO, ZYZX90, BL2.3.4, BL7.1, BL7.2, BL5.6, B9.25, B9.26, </t>
  </si>
  <si>
    <t>WAA408, BL.6, BL12.1, BL11.2.1, BL11.2.2, BL9.3, UR.7, BL9.1, BL.5, CG.7, FXFOOO, ZYZX90, BL2.3.4, BL7.1, BL7.2, BL5.6, B9.25,B9 26, BL7.4</t>
  </si>
  <si>
    <t>WAA408, BL.6, BL12.1, BL11.2.1, BL11.2.2, BL9.3, UR.7, BL9.1, GXF410, GXF420, BL.5, CG.7, GDDAIP, FXFOOO, ZZZA90, B9.25, B9.26</t>
  </si>
  <si>
    <t>WAA408, BL.6, BL12.1, BL11.2.1, BL11.2.2, BL9.3, UR.7, BL9.1, BL.5, CG.7, FXFOOO, ZYZX90, BL2.3.4, BL7.1, BL7.2, BL5.6, B9.25, B9.26, BL7.4</t>
  </si>
  <si>
    <t>WAA408, BL.6, BL12.1, BL11.2.1, BL11.2.2, BL9.3, UR.7, BL9.1, BL.5, CG.7, FXFOOO, ZYZX90, BL2.3.4, BL7.1, BL7.2, BL7.4, B9.25,B9.26, BL5.6</t>
  </si>
  <si>
    <t>WAA404, BL.6, BL12.1, BL11.2.1, BL11.2.2, BL9.3, UR.7, BL9.1, BL.5, CG.7, FXFOOO, ZYZX90, BL2.3.4, BL7.1, BL7.2, BL5.6, B9.25, B9.26, BL7.4</t>
  </si>
  <si>
    <t>WAA408, PJDE1A, BL.6, BL12.1, BL11.2.2, BL11.2.1, BL9.3, UR.7, BL9.1, BL.5, CG.7, FXFOOO, ZYZX90, BL7.2, BL7.1, BL2.3.4, B9.25, B9.26, CT1.1</t>
  </si>
  <si>
    <t>WAA404, BL.6, BL12.1, BL11.2.1, BL11.2.2, BL9.3, BL9.1, UR.7, BL.5, CG.7, FXFOOO, ZYZX90, BL2.3.4, BL7.1, BL7.2, BL5.6, BL7.4</t>
  </si>
  <si>
    <t>WAA408, BL.6, BL12.1, BL11.2.1, BL11.2.2, BL9.3, UR.7, BL9.1, BL.5, CG.7, FXFOOO, ZYZX90, BL2.3.4, BL7.1, BL7.2, BL5.6, B9.25, B9.26, BL7,4</t>
  </si>
  <si>
    <t>WAA404, BL.6, BL12.1, BL11.2.2, BL11.2.1, BL9.3, UR.7, BL9.1, BL.5, CG.7, FXFOOO, ZYZX90, BL2.3.4, BL7.1, BL7.2, BL5.6, B9.25, B9.26, BL7.4</t>
  </si>
  <si>
    <t>3892164981</t>
  </si>
  <si>
    <t>01021006605</t>
  </si>
  <si>
    <t>WAA404, BL.6, BL12.1, BL11.2.1, BL11.2.2, BL9.3, UR.7, BL9.1, BL.5, CG.7, FXFOOO, ZYZX90, BL2.3.4, BL7.1, BL7.2, BL7.4, QXXB10</t>
  </si>
  <si>
    <t>WAA408, BL.6, BL12.1, BL11.2.1,BL11.2.2, BL9.3, BL9.1, BL.5, CG.7, FXFOOO, ZYZX90, BL2.3.4, BL7.1, BL7.2, BL5.6, B9.25, B9.26, BL7.4, UR.7</t>
  </si>
  <si>
    <t>WAA408, BL.6, BL12.1, BL11.2.2, BL11.2.1, UR.7. BL.5, CG.7, FXFOOO, ZYZX90, BL2.3.4, BL7.1, BL7.2, BL7.4, BL5.6, B9.25, B9.26</t>
  </si>
  <si>
    <t>WAA408, BL.6, BL12.1, BL11.2.1, BL11.2.1, BL9.3, UR.7, BL.5, GXF410 GXF420, BL.9.1, CG.7, FXFOOO, ZYZX90, GDDAIP, BL7.1, BL7.2, BL5.6, B9.25, B9.26</t>
  </si>
  <si>
    <t>WAA408, BL.6, BL12.1, BL11.2.1, BL11.2.2, BL9.3, BL.5, UR.7, BL.9.1, CG.7, FXFOOO, ZYZX90, GDDAIP, BL2.3.4, BL7.1, BL7.2, BL7.4, BL5.6, B9.25,B9.26</t>
  </si>
  <si>
    <t>WAA408, JXDE3A, BL.6, BL12.1, BL11.2.2, BL11.2.1, BL9.3, UR.7, GXF410 GXF420, BL9.1, BL.5, CG.7, GDDAIP, FXFOOO, ZYZX90, BL7.1, BL7.2, GCE012, BL5.6, B9.25, B9.26, BL7.4</t>
  </si>
  <si>
    <t>WAA408, BL.6, BL12.1, BL11,2,1, BL11.2.2, BL9.3, BL9.1, UR.7, BL.5, CG.7, FXFOOO, ZYZX90, BL2.3.4, BL7.1, BL7.2, BL5.6, B9.25, B9.26, BL7.4</t>
  </si>
  <si>
    <t>WAA408, BL.6, BL12.1, BL11.2.1, BL11.2.2, BL9.3, UR.7, GXF410-GXF420, BL9.1, BL.5, CG.7, BL2.3.4, FXFOOO, ZYZX90, BL.7.1, BL7.2, GCE012, BL5.6, B9.25, B9.26, GDDAIP</t>
  </si>
  <si>
    <t>WAA408, KADE1A KHDE1A, BL.6, BL12.1, BL9.3, BL9.1, BL11.2.2, BL11.2.1, BL.5, CG.7, FXFOO, ZYZX90, BL2.3.4, BL5.6, B9.25, B9.26, BL7.4</t>
  </si>
  <si>
    <t>WAA408, BL.6, BL12.1, BL11.2.2, BL11.2.1, BL9.3, BL9.1, UR.7, BL.5, CG.7, FXFOOO, ZYZX90, BL2.3.4, BL7.1, BL7.2, BL5.6, B9.25, B9.26, BL7.4</t>
  </si>
  <si>
    <t>WAA320, BL.6, BL12.1, BL11.2.2, BL11.2.1, BL9.3, BL9.1, BL.5, CG.7, FXFOOO, ZYZX90, BL2.3.4, BL7.1, BL7.2, BL5.6, B9.25, B9.26</t>
  </si>
  <si>
    <t>მკურ.გრ.ამბ</t>
  </si>
  <si>
    <t>მკურ.გრ.სტაც</t>
  </si>
  <si>
    <t>გალდავაძე</t>
  </si>
  <si>
    <t>ტუღუში</t>
  </si>
  <si>
    <t>26001033085</t>
  </si>
  <si>
    <t xml:space="preserve">გიგლა </t>
  </si>
  <si>
    <t>მინაშილი</t>
  </si>
  <si>
    <t>17001021189</t>
  </si>
  <si>
    <t xml:space="preserve">რომანი </t>
  </si>
  <si>
    <t>კიკნაველიძე</t>
  </si>
  <si>
    <t>53001020051</t>
  </si>
  <si>
    <t>ჩხეიძე</t>
  </si>
  <si>
    <t>18001021158</t>
  </si>
  <si>
    <t xml:space="preserve">დემური </t>
  </si>
  <si>
    <t>ფანჩულიძე</t>
  </si>
  <si>
    <t>21001029765</t>
  </si>
  <si>
    <t>ქარჩხაძე</t>
  </si>
  <si>
    <t>60001075071</t>
  </si>
  <si>
    <t xml:space="preserve">რევაზი </t>
  </si>
  <si>
    <t>ჭიტაძე</t>
  </si>
  <si>
    <t>38001032937</t>
  </si>
  <si>
    <t>გურეშიძე</t>
  </si>
  <si>
    <t>60001079558</t>
  </si>
  <si>
    <t>ბზეკალავა</t>
  </si>
  <si>
    <t>26001025784</t>
  </si>
  <si>
    <t xml:space="preserve">თამარი </t>
  </si>
  <si>
    <t>ფოფხაძე</t>
  </si>
  <si>
    <t>18001058326</t>
  </si>
  <si>
    <t>მერი</t>
  </si>
  <si>
    <t>ნაცვლიშილი</t>
  </si>
  <si>
    <t>37001024737</t>
  </si>
  <si>
    <t>ქუხილავა</t>
  </si>
  <si>
    <t>მებონია</t>
  </si>
  <si>
    <t>გიდერძი</t>
  </si>
  <si>
    <t>მელქონიანი</t>
  </si>
  <si>
    <t>რუბანი</t>
  </si>
  <si>
    <t>ჯალაღონია</t>
  </si>
  <si>
    <t>ნიკურაძე</t>
  </si>
  <si>
    <t>ხუნწარია</t>
  </si>
  <si>
    <t>ფეტელავა</t>
  </si>
  <si>
    <t>სამყურაშვილი</t>
  </si>
  <si>
    <t>ვალერიანე</t>
  </si>
  <si>
    <t>39001026731</t>
  </si>
  <si>
    <t>სახოკია</t>
  </si>
  <si>
    <t>ოფელია</t>
  </si>
  <si>
    <t>მამფორია</t>
  </si>
  <si>
    <t>დგებუაძე</t>
  </si>
  <si>
    <t>ნაირა</t>
  </si>
  <si>
    <t>დაგარგულია</t>
  </si>
  <si>
    <t>ქარდავა</t>
  </si>
  <si>
    <t>ალასანია</t>
  </si>
  <si>
    <t>ლეონტი</t>
  </si>
  <si>
    <t>ფარცვანია</t>
  </si>
  <si>
    <t>კეკუსაძე</t>
  </si>
  <si>
    <t>ხარებავა</t>
  </si>
  <si>
    <t>ალექსანდრია</t>
  </si>
  <si>
    <t>გამოჯანმრთელდა</t>
  </si>
  <si>
    <t>2582877198</t>
  </si>
  <si>
    <t>სიანუშ</t>
  </si>
  <si>
    <t>ასან ოღლი</t>
  </si>
  <si>
    <t>20001022678</t>
  </si>
  <si>
    <t>სიმონი</t>
  </si>
  <si>
    <t>ბაგალიშვილი</t>
  </si>
  <si>
    <t>1937160215</t>
  </si>
  <si>
    <t>კოტე</t>
  </si>
  <si>
    <t>29001007250</t>
  </si>
  <si>
    <t>16::00</t>
  </si>
  <si>
    <t>3182133603</t>
  </si>
  <si>
    <t>გოგიჩაშვილი</t>
  </si>
  <si>
    <t>43001038080</t>
  </si>
  <si>
    <t>1162935034</t>
  </si>
  <si>
    <t>სტეფანე</t>
  </si>
  <si>
    <t>კირთაძე</t>
  </si>
  <si>
    <t>62001013907</t>
  </si>
  <si>
    <t>1208885724</t>
  </si>
  <si>
    <t>37001029682</t>
  </si>
  <si>
    <t>1860084452</t>
  </si>
  <si>
    <t>33001027176</t>
  </si>
  <si>
    <t>3250796583</t>
  </si>
  <si>
    <t>60003008547</t>
  </si>
  <si>
    <t>4105075607</t>
  </si>
  <si>
    <t>მიკუტიშვილი</t>
  </si>
  <si>
    <t>32001018977</t>
  </si>
  <si>
    <t>1644135083</t>
  </si>
  <si>
    <t>ბათურ</t>
  </si>
  <si>
    <t>მუჯრიშვილი</t>
  </si>
  <si>
    <t>01024013992</t>
  </si>
  <si>
    <t>3850292699</t>
  </si>
  <si>
    <t>ევგინე</t>
  </si>
  <si>
    <t>პალოიან</t>
  </si>
  <si>
    <t>47001029811</t>
  </si>
  <si>
    <t>3421031869</t>
  </si>
  <si>
    <t>ტოპოშიანი</t>
  </si>
  <si>
    <t>01014003113</t>
  </si>
  <si>
    <t>1513107872</t>
  </si>
  <si>
    <t>ფაიქიძე</t>
  </si>
  <si>
    <t>60001082689</t>
  </si>
  <si>
    <t>2740539384</t>
  </si>
  <si>
    <t>01205047111</t>
  </si>
  <si>
    <t>B.18.2</t>
  </si>
  <si>
    <t>259280411</t>
  </si>
  <si>
    <t>გოგიძე</t>
  </si>
  <si>
    <t>61006043208</t>
  </si>
  <si>
    <t>3879466985</t>
  </si>
  <si>
    <t>3332300447</t>
  </si>
  <si>
    <t>სოლომონ</t>
  </si>
  <si>
    <t>61006035603</t>
  </si>
  <si>
    <t>3586215700</t>
  </si>
  <si>
    <t>3849906823</t>
  </si>
  <si>
    <t>მოლაშვილი</t>
  </si>
  <si>
    <t>40101041886</t>
  </si>
  <si>
    <t>15957954</t>
  </si>
  <si>
    <t>მჟავანაძე</t>
  </si>
  <si>
    <t>33001049845</t>
  </si>
  <si>
    <t>1371075821</t>
  </si>
  <si>
    <t>912932324</t>
  </si>
  <si>
    <t>სიმონიშვილი</t>
  </si>
  <si>
    <t>33001072459</t>
  </si>
  <si>
    <t>4041552315</t>
  </si>
  <si>
    <t>14;00</t>
  </si>
  <si>
    <t>4140703022</t>
  </si>
  <si>
    <t>3068887328</t>
  </si>
  <si>
    <t>62001033615</t>
  </si>
  <si>
    <t>554602905</t>
  </si>
  <si>
    <t>თალაკვაძე</t>
  </si>
  <si>
    <t xml:space="preserve">შუმეიკო </t>
  </si>
  <si>
    <t>მუკუტაძე</t>
  </si>
  <si>
    <t>ქეთინო</t>
  </si>
  <si>
    <t xml:space="preserve">ბარამიძე </t>
  </si>
  <si>
    <t>დევაძე</t>
  </si>
  <si>
    <t>თემელ</t>
  </si>
  <si>
    <t>ჩინჩალაძე</t>
  </si>
  <si>
    <t>ცისკარა</t>
  </si>
  <si>
    <t>ზოიძე</t>
  </si>
  <si>
    <t>აბუსელიძე</t>
  </si>
  <si>
    <t>დეკანაძე</t>
  </si>
  <si>
    <t>ვალოდია</t>
  </si>
  <si>
    <t>ვარდმანიძე</t>
  </si>
  <si>
    <t>ქარცივაძე</t>
  </si>
  <si>
    <t>საყვარელიძე</t>
  </si>
  <si>
    <t>ბეჟანიძე</t>
  </si>
  <si>
    <t>ლინერი</t>
  </si>
  <si>
    <t>სტეფანია</t>
  </si>
  <si>
    <t>მოგელი</t>
  </si>
  <si>
    <t>ელენე</t>
  </si>
  <si>
    <t>სხულუხია</t>
  </si>
  <si>
    <t xml:space="preserve">ჯამბულ </t>
  </si>
  <si>
    <t>შათირიშვილი</t>
  </si>
  <si>
    <t>შაქრო</t>
  </si>
  <si>
    <t>ძაძამია</t>
  </si>
  <si>
    <t>მარტი</t>
  </si>
  <si>
    <t>აპრილი</t>
  </si>
  <si>
    <t>ფსიქო–სოციალურ რეაბილიტაციაზე გაწეული ხარჯი</t>
  </si>
  <si>
    <t>სს "ტუბერკულოზისა და ფილტვის დაავადებათა ეროვნული ცენტი"</t>
  </si>
  <si>
    <t>1946</t>
  </si>
  <si>
    <t>11030063</t>
  </si>
  <si>
    <t>BL.6, MB1.2, GDDAIP, ZYZX90</t>
  </si>
  <si>
    <t>=CONCATENATE(AD15,".",AE15,".",AF15)</t>
  </si>
  <si>
    <t>1978</t>
  </si>
  <si>
    <t>2008</t>
  </si>
  <si>
    <t>1976</t>
  </si>
  <si>
    <t>MB1.2, ZYZX90</t>
  </si>
  <si>
    <t>1975</t>
  </si>
  <si>
    <t>1960</t>
  </si>
  <si>
    <t>MB1.2.235, FXFOOO, ZYZX90</t>
  </si>
  <si>
    <t>1972</t>
  </si>
  <si>
    <t>1985</t>
  </si>
  <si>
    <t>1984</t>
  </si>
  <si>
    <t>1993</t>
  </si>
  <si>
    <t>BL.6, LQ.1, LQ.2, ABXOOO</t>
  </si>
  <si>
    <t>1990</t>
  </si>
  <si>
    <t>1964</t>
  </si>
  <si>
    <t>BL12.1, BL.6, GDDAIP, MB1.2.235</t>
  </si>
  <si>
    <t>1948</t>
  </si>
  <si>
    <t>1989</t>
  </si>
  <si>
    <t>1949</t>
  </si>
  <si>
    <t>1970</t>
  </si>
  <si>
    <t>GDDAIP, MB1.2, MB2.1</t>
  </si>
  <si>
    <t>1957</t>
  </si>
  <si>
    <t>1987</t>
  </si>
  <si>
    <t>GDDAIP, BL14.2, MB1.2.235</t>
  </si>
  <si>
    <t>1979</t>
  </si>
  <si>
    <t>BL.6, MB1.2, BL11.2.1, BL11.2.2, GDDAIP</t>
  </si>
  <si>
    <t>1962</t>
  </si>
  <si>
    <t>GDDAIP, ZZZA30</t>
  </si>
  <si>
    <t>1988</t>
  </si>
  <si>
    <t>MB1.2, BL.6, BL1.2.1, GDDAIP</t>
  </si>
  <si>
    <t>1971</t>
  </si>
  <si>
    <t>BL11.2.2, BL11.2.1, BL10.1, ABXOOO, LQ.1, LQ.2</t>
  </si>
  <si>
    <t>1973</t>
  </si>
  <si>
    <t>1926</t>
  </si>
  <si>
    <t>2005</t>
  </si>
  <si>
    <t>BL.6, BL12.1, GDDAIA</t>
  </si>
  <si>
    <t>BL14.2, UR.7, BL.6</t>
  </si>
  <si>
    <t>1936</t>
  </si>
  <si>
    <t>BL11.2.2, BL11.2.1, FXFOOO, JXDE3A</t>
  </si>
  <si>
    <t>1935</t>
  </si>
  <si>
    <t>BL.6, CG.7, IM10.1.1, IM10.1.2, GDDAIP</t>
  </si>
  <si>
    <t>03:05</t>
  </si>
  <si>
    <t>1925</t>
  </si>
  <si>
    <t>GDDAIP, ZYZX90, FXFOOO, ZYZX90</t>
  </si>
  <si>
    <t>1986</t>
  </si>
  <si>
    <t>1995</t>
  </si>
  <si>
    <t>1956</t>
  </si>
  <si>
    <t>1968</t>
  </si>
  <si>
    <t>2000</t>
  </si>
  <si>
    <t>1991</t>
  </si>
  <si>
    <t>BL1.2.1</t>
  </si>
  <si>
    <t>1954</t>
  </si>
  <si>
    <t>1959</t>
  </si>
  <si>
    <t>BL.6, FXFOOO, ZYZX90</t>
  </si>
  <si>
    <t>1940</t>
  </si>
  <si>
    <t>BL11.2.2, BL11.2.1, BL7.1, BL7.4, CG.7, BL.6, BL1.2.1, FXFOOO, ZYZX90, GADE1A, ZZZA30</t>
  </si>
  <si>
    <t>GADE1A, BL.6</t>
  </si>
  <si>
    <t>BL.6, MB1.2, UR.7, JXDE3A, GADE1A, NFO, GAFAOO, FXFOOO, ZYZX90, ZZZA30</t>
  </si>
  <si>
    <t>1996</t>
  </si>
  <si>
    <t>MB1.2.235, BL.6, BL12.1, GDDAIA</t>
  </si>
  <si>
    <t>FXFO, ZZZA30, BL.6, BL11.2.2, BL11.2.1</t>
  </si>
  <si>
    <t>UR.7, BL11.2.2, BL11.2.1, BL.6</t>
  </si>
  <si>
    <t>1938</t>
  </si>
  <si>
    <t>BL.6, UR.7, BL12.1, CG.7, BL9.1, BL9.3</t>
  </si>
  <si>
    <t>BL.6, BL12.1, BL9.1, BL10.1, BL11.2.1, BL11.2.2, ABXOOO, LQ.1, LQ.2</t>
  </si>
  <si>
    <t>BL11.2.2, BL11.2.1, MB.2</t>
  </si>
  <si>
    <t>1947</t>
  </si>
  <si>
    <t>MB1.2, MB2.1, MB18.1, BL11.2.2, BL11.2.1, BL.6, IM1.2, GDDAIP, ZYZX90, ZYZX90, FXFOOO</t>
  </si>
  <si>
    <t>02:30</t>
  </si>
  <si>
    <t>2003</t>
  </si>
  <si>
    <t>GAFAOO, GAXX10, EF.3, MB1.2, CT.1.1, MB.2, EF.1.2</t>
  </si>
  <si>
    <t>2006</t>
  </si>
  <si>
    <t>1997</t>
  </si>
  <si>
    <t>WNSBOO, GDDAIH, BL.6, BL12.1, MB1.2.235, MB18.1, MB2.1.235</t>
  </si>
  <si>
    <t>WNSBOO, GDDAIH, BL.6</t>
  </si>
  <si>
    <t>19:20</t>
  </si>
  <si>
    <t>1983</t>
  </si>
  <si>
    <t>BL.6, UR.7, BL11.2.2, BL11.2.1, CG.7, IM10.1.2, IM10.1.1, MB1.2.235, MB2.1.235, MB18.1, GDDAIH</t>
  </si>
  <si>
    <t>20:15</t>
  </si>
  <si>
    <t>1988234383</t>
  </si>
  <si>
    <t>ცუკილაშვილი</t>
  </si>
  <si>
    <t>45001036037</t>
  </si>
  <si>
    <t>36345527458</t>
  </si>
  <si>
    <t>გორაძე</t>
  </si>
  <si>
    <t>61001047215</t>
  </si>
  <si>
    <t>1950</t>
  </si>
  <si>
    <t>KHDBIC, BL.6, UR.7, MB1.2, MB2.1, KHDE1A, BL9.1, BL9.3, GAFAOO</t>
  </si>
  <si>
    <t>2159564761</t>
  </si>
  <si>
    <t>კაკულია</t>
  </si>
  <si>
    <t>58001030166</t>
  </si>
  <si>
    <t>1992</t>
  </si>
  <si>
    <t>GADE1A, GAFAOO, GAXX10, UR.7, ZYZX90</t>
  </si>
  <si>
    <t>2818686468</t>
  </si>
  <si>
    <t>კორნელი</t>
  </si>
  <si>
    <t>დვალიძე</t>
  </si>
  <si>
    <t>35901131042</t>
  </si>
  <si>
    <t>3087137766</t>
  </si>
  <si>
    <t>თემო</t>
  </si>
  <si>
    <t>ბიწკინაშვილი</t>
  </si>
  <si>
    <t>13001025156</t>
  </si>
  <si>
    <t>1958</t>
  </si>
  <si>
    <t>BL11.2.2, BL11.2.1, BL12.1, FXFOOO, ZYZX90</t>
  </si>
  <si>
    <t>494363787</t>
  </si>
  <si>
    <t>ფეიზულა</t>
  </si>
  <si>
    <t>ფეიზულაევ</t>
  </si>
  <si>
    <t>35001112354</t>
  </si>
  <si>
    <t>1955</t>
  </si>
  <si>
    <t>BL.6, UR.7, FXFOOO, ZYZX90</t>
  </si>
  <si>
    <t>18:25</t>
  </si>
  <si>
    <t>3724936785</t>
  </si>
  <si>
    <t>45701037725</t>
  </si>
  <si>
    <t>3175668855</t>
  </si>
  <si>
    <t>13001060767</t>
  </si>
  <si>
    <t>4286543368</t>
  </si>
  <si>
    <t>LXDE1A, LCDE2A, BL11.2.1, BL11.2.2</t>
  </si>
  <si>
    <t>4063242995</t>
  </si>
  <si>
    <t>მარგო</t>
  </si>
  <si>
    <t>კოჭლამაზაშვილი</t>
  </si>
  <si>
    <t>40001005306</t>
  </si>
  <si>
    <t>BL1.2.1, BL11.2.2, BL11.2.1, ZZZA30</t>
  </si>
  <si>
    <t>15:40</t>
  </si>
  <si>
    <t>3509420001</t>
  </si>
  <si>
    <t>მალაქ</t>
  </si>
  <si>
    <t>მამედოვა</t>
  </si>
  <si>
    <t>25001041205</t>
  </si>
  <si>
    <t>23:50</t>
  </si>
  <si>
    <t>718102980</t>
  </si>
  <si>
    <t>1969</t>
  </si>
  <si>
    <t>BL.6, CG.7, IM10.1.2, IM10.1.1, MB1.2.235, MB2.1.235, MB18.1, GDDAIP</t>
  </si>
  <si>
    <t>01:00</t>
  </si>
  <si>
    <t>575303494</t>
  </si>
  <si>
    <t>42001040212</t>
  </si>
  <si>
    <t>2514171603</t>
  </si>
  <si>
    <t>61001076698</t>
  </si>
  <si>
    <t>2839812775</t>
  </si>
  <si>
    <t>კასოევი</t>
  </si>
  <si>
    <t>01028004534</t>
  </si>
  <si>
    <t>BL.6, CG.7, BL.6, BL11.2.2, BL11.2.1, GDDAIP, ZYZX90, FXFOOO, ZYZX90, ZYZX90</t>
  </si>
  <si>
    <t>2965968626</t>
  </si>
  <si>
    <t>პანკელაშვილი</t>
  </si>
  <si>
    <t>01019007434</t>
  </si>
  <si>
    <t>BL.6, MB1.2, GDDAIP, GADE1A</t>
  </si>
  <si>
    <t>1153655466</t>
  </si>
  <si>
    <t>62001020151</t>
  </si>
  <si>
    <t>1982</t>
  </si>
  <si>
    <t>BL12.1, UR.7, BL12.1, ZYZX90</t>
  </si>
  <si>
    <t>4080902773</t>
  </si>
  <si>
    <t>გადირ</t>
  </si>
  <si>
    <t>კურბანოვი</t>
  </si>
  <si>
    <t>28001068544</t>
  </si>
  <si>
    <t>BL.6, MB1.2.235, CG.7, GDDAIP, FXFOOO, MB2.1.235, IM10.1.2, IM10.1.1, ZYZX90</t>
  </si>
  <si>
    <t>524577497</t>
  </si>
  <si>
    <t>გრიგორიან</t>
  </si>
  <si>
    <t>01016010565</t>
  </si>
  <si>
    <t>BL.6, CG.7, IM10.1.1, MB1.2, MB2.1, MB18.1, GDDAIP</t>
  </si>
  <si>
    <t>2582161995</t>
  </si>
  <si>
    <t xml:space="preserve">წიქარიშვილი </t>
  </si>
  <si>
    <t>56001020027</t>
  </si>
  <si>
    <t>BL9.3, BL12.1, BL11.2.1, BL11.2.2, BL10.1, BL.6, BL9.1, UR.7, MB1.2.235, MB2.1.235, GDDAIP, KADE1A, KHDE1A, FXFOOO, ZYZX90</t>
  </si>
  <si>
    <t>668151446</t>
  </si>
  <si>
    <t>არჩემაშვილი</t>
  </si>
  <si>
    <t>01001057345</t>
  </si>
  <si>
    <t>BL.6, CG.7, IM10.1.2, IM10.1.1, UR.7, BL11.2.2, BL11.2.1, MB1.2.235, MB2.1.235, GDDAIH</t>
  </si>
  <si>
    <t>1929625566</t>
  </si>
  <si>
    <t>ოხანაშვილი</t>
  </si>
  <si>
    <t>01001098140</t>
  </si>
  <si>
    <t>2545348039</t>
  </si>
  <si>
    <t>ელნურ</t>
  </si>
  <si>
    <t>ბუდაკოვი</t>
  </si>
  <si>
    <t>28001113327</t>
  </si>
  <si>
    <t>4095949459</t>
  </si>
  <si>
    <t>01950003844</t>
  </si>
  <si>
    <t>2009</t>
  </si>
  <si>
    <t>1346971213</t>
  </si>
  <si>
    <t>ღარიბაშვილი</t>
  </si>
  <si>
    <t>01001065633</t>
  </si>
  <si>
    <t>1941</t>
  </si>
  <si>
    <t>GASA10, GAXX10</t>
  </si>
  <si>
    <t>1463888984</t>
  </si>
  <si>
    <t>59003003768</t>
  </si>
  <si>
    <t>1939471926</t>
  </si>
  <si>
    <t>თინათინი</t>
  </si>
  <si>
    <t>ძუკაევი</t>
  </si>
  <si>
    <t>31001044568</t>
  </si>
  <si>
    <t>BL.6, BL11.2.2, BL11.2.1, UR.7, BL12.1.1</t>
  </si>
  <si>
    <t>857261160</t>
  </si>
  <si>
    <t>57001013759</t>
  </si>
  <si>
    <t>BL11.2.2, BL11.2.1, ZYZX90, CG.7, BL.5, MB1.2.235, MB2.1.235</t>
  </si>
  <si>
    <t>00:25</t>
  </si>
  <si>
    <t>1997866629</t>
  </si>
  <si>
    <t>ნახიდ</t>
  </si>
  <si>
    <t>28001038698</t>
  </si>
  <si>
    <t>BL.6, CG.7, IM10.1.1, IM10.1.2, MB18.1, UR.7,MB1.2.235, MB2.1.235, BL11.2.2, BL11.2.2</t>
  </si>
  <si>
    <t>69773474</t>
  </si>
  <si>
    <t>ტლაშაძე</t>
  </si>
  <si>
    <t>59001031966</t>
  </si>
  <si>
    <t>3854083829</t>
  </si>
  <si>
    <t>გალაქტიონი</t>
  </si>
  <si>
    <t>შინჯიკაშვილი</t>
  </si>
  <si>
    <t>13001060511</t>
  </si>
  <si>
    <t>GDDAIP, BL11.2.2, BL11.2.1, UR.7, FXFOOO, ZZZA30</t>
  </si>
  <si>
    <t>2537101670</t>
  </si>
  <si>
    <t>ხუსკივაძე</t>
  </si>
  <si>
    <t>18001015162</t>
  </si>
  <si>
    <t>UR.7, FXFOOO, ZYZX90, BL12.1</t>
  </si>
  <si>
    <t>3157253227</t>
  </si>
  <si>
    <t>აიშათ</t>
  </si>
  <si>
    <t>გაურგაშვილი</t>
  </si>
  <si>
    <t>08091000990</t>
  </si>
  <si>
    <t>19:25</t>
  </si>
  <si>
    <t>641678018</t>
  </si>
  <si>
    <t>უშანგი</t>
  </si>
  <si>
    <t>ბარბაქაძე</t>
  </si>
  <si>
    <t>25001028678</t>
  </si>
  <si>
    <t>2973149167</t>
  </si>
  <si>
    <t>გიგანი</t>
  </si>
  <si>
    <t>28001012544</t>
  </si>
  <si>
    <t>4283988619</t>
  </si>
  <si>
    <t>მკრტიჩ</t>
  </si>
  <si>
    <t>არუთუნიანი</t>
  </si>
  <si>
    <t>01011039656</t>
  </si>
  <si>
    <t>1961</t>
  </si>
  <si>
    <t>BL11.2.2, BL11.2.1, FXFOOO, ZYZX90</t>
  </si>
  <si>
    <t>52074882</t>
  </si>
  <si>
    <t>01027062393</t>
  </si>
  <si>
    <t>GAFAOO, GASA10, GDDAIP</t>
  </si>
  <si>
    <t>1671778817</t>
  </si>
  <si>
    <t>38001003349</t>
  </si>
  <si>
    <t>2347758659</t>
  </si>
  <si>
    <t>საბანაშვილი</t>
  </si>
  <si>
    <t>23001011778</t>
  </si>
  <si>
    <t>3352319713</t>
  </si>
  <si>
    <t>ტანგვერდოვი</t>
  </si>
  <si>
    <t>01156006816</t>
  </si>
  <si>
    <t>15:10</t>
  </si>
  <si>
    <t>2357480028</t>
  </si>
  <si>
    <t>ჭეჭელაშვილი</t>
  </si>
  <si>
    <t>59001121319</t>
  </si>
  <si>
    <t>3874337796</t>
  </si>
  <si>
    <t>კატერინა</t>
  </si>
  <si>
    <t>პეტროსიანი</t>
  </si>
  <si>
    <t>01101116987</t>
  </si>
  <si>
    <t>1799094786</t>
  </si>
  <si>
    <t>ღევონდ</t>
  </si>
  <si>
    <t>სანოსიან</t>
  </si>
  <si>
    <t>32001017998</t>
  </si>
  <si>
    <t>1932</t>
  </si>
  <si>
    <t>CG.7, MB1.2, IM10.1.1, IM10.1.2, GDDAIP</t>
  </si>
  <si>
    <t>21:00</t>
  </si>
  <si>
    <t>3373391948</t>
  </si>
  <si>
    <t>ელვარ</t>
  </si>
  <si>
    <t>ალიევი</t>
  </si>
  <si>
    <t>28001027064</t>
  </si>
  <si>
    <t>MB1.2, CG.7, IM10.1.1, IM1.2, MB2.1</t>
  </si>
  <si>
    <t>1126258246</t>
  </si>
  <si>
    <t>ბარქაია</t>
  </si>
  <si>
    <t>39001024962</t>
  </si>
  <si>
    <t>BL11.2.2, BL11.2.1, UR.7, ZZZA30</t>
  </si>
  <si>
    <t>3969761245</t>
  </si>
  <si>
    <t>1928447406</t>
  </si>
  <si>
    <t>კარანფილ</t>
  </si>
  <si>
    <t>15001017564</t>
  </si>
  <si>
    <t>1687577546</t>
  </si>
  <si>
    <t>ელხან</t>
  </si>
  <si>
    <t>10001059103</t>
  </si>
  <si>
    <t>BL.6, BL.5</t>
  </si>
  <si>
    <t>2802504996</t>
  </si>
  <si>
    <t>MB1.2.235, GCE012, BL.5, BL12.1, BL11.2.2, BL11.2.1, BL7.1, BL7.4, BL9.3, BL9.1, BL14.2, CG.7, BL.6, UR.7, GDDAIP, JXDE3A, FXFOOO, ZYZX90</t>
  </si>
  <si>
    <t>ლეტალური</t>
  </si>
  <si>
    <t>3085517371</t>
  </si>
  <si>
    <t>ტუქსიშვილი</t>
  </si>
  <si>
    <t>01017023099</t>
  </si>
  <si>
    <t>BL.6, XXXT10, GAFACC, EF.3, BL11.2.2, BL11.2.1, UR.7</t>
  </si>
  <si>
    <t>1384376041</t>
  </si>
  <si>
    <t>38001042313</t>
  </si>
  <si>
    <t>1341374641</t>
  </si>
  <si>
    <t>01008019669</t>
  </si>
  <si>
    <t>1974</t>
  </si>
  <si>
    <t>2623605762</t>
  </si>
  <si>
    <t>ყაჯრიშვილი</t>
  </si>
  <si>
    <t>40001007196</t>
  </si>
  <si>
    <t>281393642</t>
  </si>
  <si>
    <t>01701116381</t>
  </si>
  <si>
    <t>757152024</t>
  </si>
  <si>
    <t>ქობესაშვილი</t>
  </si>
  <si>
    <t>14001018880</t>
  </si>
  <si>
    <t>BL12.1, FXFOOO, ZYZX90, ZZZA30, MB2.1</t>
  </si>
  <si>
    <t>3591124512</t>
  </si>
  <si>
    <t>ფიროსმანაშვილი</t>
  </si>
  <si>
    <t>14801029972</t>
  </si>
  <si>
    <t>თამაზიკო</t>
  </si>
  <si>
    <t>ხორიაშვილი</t>
  </si>
  <si>
    <t>01701111232</t>
  </si>
  <si>
    <t>01356007638</t>
  </si>
  <si>
    <t>ხეედი</t>
  </si>
  <si>
    <t>გორნაკაშვილი</t>
  </si>
  <si>
    <t>08001005852</t>
  </si>
  <si>
    <t>1943</t>
  </si>
  <si>
    <t>მარეხი</t>
  </si>
  <si>
    <t>61008017266</t>
  </si>
  <si>
    <t>MB1.2.235, MB2.1.1, UR.7, BL.6, BL9.3, BL9.1</t>
  </si>
  <si>
    <t>ბარბარა</t>
  </si>
  <si>
    <t>01650001573</t>
  </si>
  <si>
    <t>პარავიან</t>
  </si>
  <si>
    <t>01024073437</t>
  </si>
  <si>
    <t>1980</t>
  </si>
  <si>
    <t>15001008528</t>
  </si>
  <si>
    <t>17:00</t>
  </si>
  <si>
    <t>ყორიაული</t>
  </si>
  <si>
    <t>14001023826</t>
  </si>
  <si>
    <t>CG.7, IM10.1.2, IM10.1.1, MB1.2.235, MB2.1.235</t>
  </si>
  <si>
    <t>გურამი</t>
  </si>
  <si>
    <t>ხარტონიშვილი</t>
  </si>
  <si>
    <t>01013017658</t>
  </si>
  <si>
    <t>GAXX10</t>
  </si>
  <si>
    <t>44201005918</t>
  </si>
  <si>
    <t>1953</t>
  </si>
  <si>
    <t>ბაიდაური</t>
  </si>
  <si>
    <t>35001052238</t>
  </si>
  <si>
    <t>11030064</t>
  </si>
  <si>
    <t>BL11.2.2, BL11.2.1, BL10.1, MB9.25, MB9.26, UR.7, LQ.1, LQ.2, MB1.2.235, BL12.1, BL14.2, BL9.3, ABXOOO</t>
  </si>
  <si>
    <t>MB1.2.235, MB2.1.235, BL.6, UR.7, BL11.2.2, BL11.2.1, BL10.1, BL9.3, BL.14.2, ZYZX90</t>
  </si>
  <si>
    <t>BL.6, BL9.3, BL10.1, BL11.2.1, BL11.2.2, BL14.2, UR.7</t>
  </si>
  <si>
    <t>1994</t>
  </si>
  <si>
    <t>MB1.2.235, MB2.1.235, BL.6, UR.7, BL11.2.2, BL11.2.1, BL10.1, BL9.3, BL14.2, JADE3A</t>
  </si>
  <si>
    <t>BL.6, UR.7, BL9.3, BL14.2, BL10.1, BL11.2.1, BL11.2.2</t>
  </si>
  <si>
    <t>BL.6, UR.7, BL9.3, BL14.2, BL11.2.2, BL11.2.1, BL10.1</t>
  </si>
  <si>
    <t>BL.6, UR.7, BL9.3, BL14.2, BL11.2.2, BL11.2.1, BL10.1, LQ.1, LQ.2, ABXOOO</t>
  </si>
  <si>
    <t>MB1.2.235, MB2.1.235, BL.6, UR.7</t>
  </si>
  <si>
    <t>GAFAOO, GDDAIP, FXFOOO, MB1.2.235, MB2.1.235, BL.6, UR.7, BL11.2.2, BL11.2.1, BL10.1, BL9.3, BL14.2</t>
  </si>
  <si>
    <t>MB1.2.235, MB2.1.235, BL.6, UR.7, CG.7</t>
  </si>
  <si>
    <t>MB1.2.235, MB2.1.235, BL.6, UR.7, BL9.3, BL11.2.2, BL11.2.1, BL10.1, BL14.2, ZYZX90</t>
  </si>
  <si>
    <t>1965</t>
  </si>
  <si>
    <t>1977</t>
  </si>
  <si>
    <t>MB1.2.235, MB2.1.235, BL11.2.2, BL11.2.1, BL10.1, BL9.3, BL14.2, BL.6, UR.7</t>
  </si>
  <si>
    <t>BL.6, UR.7, BL11.2.2, BL11.2.1, BL10.1, BL9.3, BL14.2, MB1.2.235., MB2.2.235, GDDAIP, GAFAOO</t>
  </si>
  <si>
    <t>MB1.2.235, BL.6, UR.7, *47</t>
  </si>
  <si>
    <t>GDDAIP, BL.6, UR.7, BL11.2.2, BL11.2.1, BL10.1, BL9.3, BL14.2, MB1.2.235, MB2.1.235, ZYZX90</t>
  </si>
  <si>
    <t>1939</t>
  </si>
  <si>
    <t>MB1.2.235, MB2.1.235, BL.6, UR.7, BL11.2.2, BL11.2.1, BL10.1, BL9.3, BL14.2, GAFAOO, *47</t>
  </si>
  <si>
    <t>MB1.2.235, MB2.1.235, BL.6, UR.7, BL14.2, BL9.3, BL11.2.2, BL11.2.1, BL10.1</t>
  </si>
  <si>
    <t>1967</t>
  </si>
  <si>
    <t>MB1.2.235, MB2.1.235, BL.6, BL11.2.2, BL11.2.1, BL10.1, BL9.3, BL14.2, ZYZX90, GDDAIP</t>
  </si>
  <si>
    <t>MB1.2.235, MB2.1.235, BL.6, UR.7, BL12.1, BL11.2.2, BL11.2.1, BL10.1, BL9.3, BL14.2, GDDAIP, BADE1A</t>
  </si>
  <si>
    <t>BL.6, UR.7, BL14.2, BL9.3, BL10.1, BL11.2.1, BL11.2.2, MB1.2.235</t>
  </si>
  <si>
    <t>MB1.2.235, MB2.1.235, UR.7, BL.6, BL11.2.2, BL11.2.1, BL10.1, BL9.3, BL14.2, FXFOOO, GDDAIP</t>
  </si>
  <si>
    <t>BL10.1, BL11.2.2, BL11.2.1</t>
  </si>
  <si>
    <t>1981</t>
  </si>
  <si>
    <t>BL.6, UR.7, BL11.2.2, BL11.2.1, BL10.1, BL9.3, BL14.2, MB1.2.235, MB2.1.235, ZYZX90, FXFOOO</t>
  </si>
  <si>
    <t>MB1.2.235, MB2.1.235, BL11.2.2, BL11.2.1, BL10.1, BL9.3, BL14.2, CG.7, BL12.1, BL.6, FXFOOO, BADE1A, ZYZX90</t>
  </si>
  <si>
    <t>MB1.2.235, MB2.1.235, BL.6, UR.7, BL11.2.2, BL11.2.1, BL10.1, BL9.3, BL14.2, HR4.7, HR1.3</t>
  </si>
  <si>
    <t>MB1.2.235, MB2.1.235, BL.6, UR.7, BL11.2.2, BL11.2.1, BL10.1, BL9.3, BL14.2,BL12.1, GDDAIP</t>
  </si>
  <si>
    <t>BL.6, UR.7, BL9.3, BL14.2, ABXOOO, LQ.1, LQ.2, BL11.2.2, BL11.2.1, BL10.1</t>
  </si>
  <si>
    <t>04:00</t>
  </si>
  <si>
    <t>2007</t>
  </si>
  <si>
    <t>BL.6, BL10.1, BL11.2.1, BL11.2.2, BL14.2, BL12.1, GDDAIA</t>
  </si>
  <si>
    <t>MB1.2.235, MB2.1.235, BL.6, UR.7, BL11.2.2, BL11.2.1, BL10.1, BL14.2, BL9.3, ZYZX90</t>
  </si>
  <si>
    <t>BL11.2.2, BL11.2.1, BL10.1, BL14.2, BL9.3, BL.6, UR.7, MB1.2.235, MB2.1.235, GDDAIP</t>
  </si>
  <si>
    <t>MB1.2.235, BL.6, UR.7, MB2.1.235, BL11.2.2, BL11.2.1, BL10.1, BL14.2, BL9.3</t>
  </si>
  <si>
    <t>1963</t>
  </si>
  <si>
    <t>BL11.2.2, BL11.2.1, ZYZX90, FXFOOO</t>
  </si>
  <si>
    <t>10:</t>
  </si>
  <si>
    <r>
      <t>11</t>
    </r>
    <r>
      <rPr>
        <vertAlign val="superscript"/>
        <sz val="9"/>
        <rFont val="Calibri"/>
        <family val="2"/>
        <charset val="204"/>
        <scheme val="minor"/>
      </rPr>
      <t>45</t>
    </r>
  </si>
  <si>
    <t>MB1.2.235, MB2.1.235, BL.6, UR.7, BL11.2.2, BL11.2.1, BL10.1, BL14.2, BL9.3</t>
  </si>
  <si>
    <r>
      <t>13</t>
    </r>
    <r>
      <rPr>
        <vertAlign val="superscript"/>
        <sz val="9"/>
        <rFont val="Calibri"/>
        <family val="2"/>
        <charset val="204"/>
        <scheme val="minor"/>
      </rPr>
      <t>00</t>
    </r>
  </si>
  <si>
    <r>
      <t>13</t>
    </r>
    <r>
      <rPr>
        <vertAlign val="superscript"/>
        <sz val="9"/>
        <rFont val="Calibri"/>
        <family val="2"/>
        <charset val="204"/>
        <scheme val="minor"/>
      </rPr>
      <t>05</t>
    </r>
  </si>
  <si>
    <t>1998</t>
  </si>
  <si>
    <t>BL.6, BL9.3, BL10.1, BL11.2.2, BL11.2.1, BL14.2, BL12.1, GDDAIA, MB1.2.235, MB2.1.235</t>
  </si>
  <si>
    <r>
      <t>11</t>
    </r>
    <r>
      <rPr>
        <vertAlign val="superscript"/>
        <sz val="9"/>
        <rFont val="Calibri"/>
        <family val="2"/>
        <charset val="204"/>
        <scheme val="minor"/>
      </rPr>
      <t>35</t>
    </r>
  </si>
  <si>
    <r>
      <t>10</t>
    </r>
    <r>
      <rPr>
        <vertAlign val="superscript"/>
        <sz val="9"/>
        <rFont val="Calibri"/>
        <family val="2"/>
        <charset val="204"/>
        <scheme val="minor"/>
      </rPr>
      <t>50</t>
    </r>
  </si>
  <si>
    <t>MB1.2.235, CG.7, BL2.3.4, BL.6, BL12.2.1, BL11.2.2, BL10.1, BL14.2, BL9.3, UR.7, BL.5, GDDAIP</t>
  </si>
  <si>
    <r>
      <t>15</t>
    </r>
    <r>
      <rPr>
        <vertAlign val="superscript"/>
        <sz val="9"/>
        <rFont val="Calibri"/>
        <family val="2"/>
        <charset val="204"/>
        <scheme val="minor"/>
      </rPr>
      <t>05</t>
    </r>
  </si>
  <si>
    <t>04:50</t>
  </si>
  <si>
    <t>BL.6, BL9.3, BL10.1, BL11.2.2, BL11.2.1, BL14.2, BL12.1, MB1.2.235, MB2.1.235, GDDAIA</t>
  </si>
  <si>
    <r>
      <t>11</t>
    </r>
    <r>
      <rPr>
        <vertAlign val="superscript"/>
        <sz val="9"/>
        <rFont val="Calibri"/>
        <family val="2"/>
        <charset val="204"/>
        <scheme val="minor"/>
      </rPr>
      <t>30</t>
    </r>
  </si>
  <si>
    <t>08:20</t>
  </si>
  <si>
    <t>1951</t>
  </si>
  <si>
    <t>MB1.2.235, MB2.1.235, BL.6, UR.7, BL11.2.2, BL11.2.1, BL10.1, BL9.3, BL14.2, MB2,1, BL12.1, HR4.7, BADE1A</t>
  </si>
  <si>
    <r>
      <t>10</t>
    </r>
    <r>
      <rPr>
        <vertAlign val="superscript"/>
        <sz val="9"/>
        <rFont val="Calibri"/>
        <family val="2"/>
        <charset val="204"/>
        <scheme val="minor"/>
      </rPr>
      <t>00</t>
    </r>
  </si>
  <si>
    <t>JXDE3A, BL.6, ZYZX90, GDDAIP</t>
  </si>
  <si>
    <r>
      <t>13</t>
    </r>
    <r>
      <rPr>
        <vertAlign val="superscript"/>
        <sz val="9"/>
        <rFont val="Calibri"/>
        <family val="2"/>
        <charset val="204"/>
        <scheme val="minor"/>
      </rPr>
      <t>25</t>
    </r>
  </si>
  <si>
    <t>BL.6, BL11.2.1, BL11.2.2, BL10.1, BL9.3, BL14.2, UR.7, BL7.4, CG.7, GDDAIP, FXFOOO, ZYZX90, BL12.1, BL7.1, MB1.2.235, MB2.1.235</t>
  </si>
  <si>
    <r>
      <t>20</t>
    </r>
    <r>
      <rPr>
        <vertAlign val="superscript"/>
        <sz val="9"/>
        <rFont val="Calibri"/>
        <family val="2"/>
        <charset val="204"/>
        <scheme val="minor"/>
      </rPr>
      <t>20</t>
    </r>
  </si>
  <si>
    <t>BL.6, BL10.1, BL9.3, BL11.2.2, BL11.2.1, BL14.2, BL12.1, GDDAIA</t>
  </si>
  <si>
    <r>
      <t>10</t>
    </r>
    <r>
      <rPr>
        <vertAlign val="superscript"/>
        <sz val="9"/>
        <rFont val="Calibri"/>
        <family val="2"/>
        <charset val="204"/>
        <scheme val="minor"/>
      </rPr>
      <t>40</t>
    </r>
  </si>
  <si>
    <r>
      <t>10</t>
    </r>
    <r>
      <rPr>
        <vertAlign val="superscript"/>
        <sz val="9"/>
        <rFont val="Calibri"/>
        <family val="2"/>
        <charset val="204"/>
        <scheme val="minor"/>
      </rPr>
      <t>20</t>
    </r>
  </si>
  <si>
    <r>
      <t>13</t>
    </r>
    <r>
      <rPr>
        <vertAlign val="superscript"/>
        <sz val="9"/>
        <rFont val="Calibri"/>
        <family val="2"/>
        <charset val="204"/>
        <scheme val="minor"/>
      </rPr>
      <t>36</t>
    </r>
  </si>
  <si>
    <t>BL.6, BL11.2.2, BL11.2.1, BL10.1, BL14.2, BL9.3, *47, UR.7, MB1.2.235, MB2.1.235</t>
  </si>
  <si>
    <r>
      <t>13</t>
    </r>
    <r>
      <rPr>
        <vertAlign val="superscript"/>
        <sz val="9"/>
        <rFont val="Calibri"/>
        <family val="2"/>
        <charset val="204"/>
        <scheme val="minor"/>
      </rPr>
      <t>50</t>
    </r>
  </si>
  <si>
    <t>2004</t>
  </si>
  <si>
    <t>BL.6, BL9.3,  BL11.2.2,B L10.1, BL11.2.1, BL14.2, BL12.1</t>
  </si>
  <si>
    <r>
      <t>12</t>
    </r>
    <r>
      <rPr>
        <vertAlign val="superscript"/>
        <sz val="9"/>
        <rFont val="Calibri"/>
        <family val="2"/>
        <charset val="204"/>
        <scheme val="minor"/>
      </rPr>
      <t>10</t>
    </r>
  </si>
  <si>
    <t>EF.3, MB1.2.235, BL.6, BL9.3, BL14.2, BL11.2.1, BL11.2.2, BL10.1, BL12.1, UR.7, GDDAIP</t>
  </si>
  <si>
    <t>MB1.2.235, MB2.1.235, BL.6, UR.7, BL11.2.2, BL11.2.1, BL10.1, BL9.3, BL14.2, HE4.7, JXDE3A</t>
  </si>
  <si>
    <t>BL.6, UR.7, BL11.2.2, BL11.2.1, BL10.1, BL9.3, BL14.2, MB1.2.235, MB2.2.235</t>
  </si>
  <si>
    <t>00:20</t>
  </si>
  <si>
    <t>MB1.2.235, MB2.1.235, BL.6, UR.7, BL.2.2, BL11.2.1, BL10.1, BL9.3, BL14.2, FXFOOO, ZYZX90</t>
  </si>
  <si>
    <t>BL.6, BL9.3, BL10.1, BL11.2.1, BL11.2.2, BL12.1, BL14.2, UR.7, SXDE3A, ZZZA30</t>
  </si>
  <si>
    <t>MB1.2.235, MB2.1.235, BL.6, UR.7, BL11.2.2, BL11.2.1, BL10.1, BL9.3, BL14.2, ZYZX90, FXFOOO</t>
  </si>
  <si>
    <t>802932978</t>
  </si>
  <si>
    <t>MB1.2.235, MB2.1.235, BL.6, UR.7, BL11.2.2, BL11.2.1, BL10.1, BL9.3, BL14.2, BL12.1, HR4.7, GADE3A, GDDAIP</t>
  </si>
  <si>
    <t>159125053</t>
  </si>
  <si>
    <t>ამრახ</t>
  </si>
  <si>
    <t>28001010018</t>
  </si>
  <si>
    <t>BL.6, UR.7, BL11.2.2, BL11.2.1, BL10.1, BL9.3, BL14.2, BL12.1, MB9.25, MB9.26,ZZZA30, ZYZX90</t>
  </si>
  <si>
    <t>1792622955</t>
  </si>
  <si>
    <t>MB1.2.235, MB2.1.235, BL11.2.2, BL11.2.1, BL10.1, BL14.2, BL9.3, UR.7, BL.6, *47</t>
  </si>
  <si>
    <t>3268634656</t>
  </si>
  <si>
    <t>კურტანიძე</t>
  </si>
  <si>
    <t>35001075877</t>
  </si>
  <si>
    <t>BL.6, UR.7, GAFAOO, NADA3A, NGO</t>
  </si>
  <si>
    <t>1141576977</t>
  </si>
  <si>
    <t>ჩულაშვილი</t>
  </si>
  <si>
    <t>35001110474</t>
  </si>
  <si>
    <t>BL.6, UR.7, BL11.2.2, BL11.2.1, BL10.1, BL9.3, BL14.2, BL2.1, MB9.25, MB9.26</t>
  </si>
  <si>
    <t>BL.6, UR.7, BL11.2.2, BL11.2.1, BL10.1, BL9.3, BL14.2, FXFOOO, ZYZX90, MB9.25, MB9.26, BL12.1</t>
  </si>
  <si>
    <t>467008979</t>
  </si>
  <si>
    <t>BL.6, UR.7, BL11.2.2, BL11.2.1, BL9.3, BL14.2, ABXOOO, LQ.1, LQ.2</t>
  </si>
  <si>
    <t>772770094</t>
  </si>
  <si>
    <t>თავყელიშვილი</t>
  </si>
  <si>
    <t>01008009551</t>
  </si>
  <si>
    <t>BADE1A, HR4.7, UR.7, BL.6, BL11.2.2, BL11.2.1, BL10.1, BL9.3, BL14.2</t>
  </si>
  <si>
    <t>611043021</t>
  </si>
  <si>
    <t>იშხან</t>
  </si>
  <si>
    <t>01019040275</t>
  </si>
  <si>
    <t>MB1.2.235, BL.6, UR.7, BL11.2.2, BL11.2.1, BL10.1, BL9.3, BL14.2, FXFOOO, ZYZX90</t>
  </si>
  <si>
    <t>01:30</t>
  </si>
  <si>
    <t>1793605802</t>
  </si>
  <si>
    <t>დათო</t>
  </si>
  <si>
    <t>33650001578</t>
  </si>
  <si>
    <t>BL.6, BL9.3, BL10.1, BL11.2.1, BL11.2.2, BL14.2, BL12.1.1, BL12.1, GDDAIH, MB9.25, MB9.26</t>
  </si>
  <si>
    <t>16:25</t>
  </si>
  <si>
    <t>702322405</t>
  </si>
  <si>
    <t>19:00</t>
  </si>
  <si>
    <t>03:00</t>
  </si>
  <si>
    <t>4146045687</t>
  </si>
  <si>
    <t>კომახიძე</t>
  </si>
  <si>
    <t>61006050708</t>
  </si>
  <si>
    <t>MB1.2.235, MB2.1.235, BL.6, UR.7, BL11.2.2, BL11.2.1, BL10.1, BL9.3, BL14.2, BL12.1, MB9.26, MB9.26,</t>
  </si>
  <si>
    <t>1930474041</t>
  </si>
  <si>
    <t>61009004735</t>
  </si>
  <si>
    <t>MB1.2.235, MB2.1.235, BL.6, UR.7, BL11.2.2, BL11.2.1, BL10.1, BL9.3, BL14.2, MB9.25, MB9.26, BL12.1, JXDE3A</t>
  </si>
  <si>
    <t>2440036024</t>
  </si>
  <si>
    <t>35001048805</t>
  </si>
  <si>
    <t>BL.6, BL9.3, BL10.1, BL11.2.2, BL11.2.1, BL14.2, UR.7</t>
  </si>
  <si>
    <t>2789142932</t>
  </si>
  <si>
    <t>ახმედოვი</t>
  </si>
  <si>
    <t>28001092827</t>
  </si>
  <si>
    <t>FXOOO, MB1.2.235, GDDAIP, UR.7</t>
  </si>
  <si>
    <t>2193209142</t>
  </si>
  <si>
    <t>BL.6, UR.7, BL10.1, BL11.2.2, BL11.2.1, BL14.2, BL9.3, MB9.25, MB9.26, FXFOOO, *47, BL12.1, GDDAIP</t>
  </si>
  <si>
    <t>14:55</t>
  </si>
  <si>
    <t>27076737</t>
  </si>
  <si>
    <t>BL.6, BL9.3, BL10.1, BL11.2.1, BL11.2.2, BL14.2, BL12.1, GDDAIA</t>
  </si>
  <si>
    <t>15:05</t>
  </si>
  <si>
    <t>683880849</t>
  </si>
  <si>
    <t>01011025352</t>
  </si>
  <si>
    <t>BL.6, UR.7, BL11.2.2, BL11.2.1, BL10.1, BL9.3, BL14.2, HR4.7, HR1.3, ZYZX90</t>
  </si>
  <si>
    <t>1218756857</t>
  </si>
  <si>
    <t>38001016743</t>
  </si>
  <si>
    <t>L.6, LQ.1, LQ.2, ABXOOO, MB1.2.235, BL11.2.2, BL11.2.1, BL10.1, BL12.1, LQ2.7.1, BL14.2, CG.7, UR.7</t>
  </si>
  <si>
    <t>1387599535</t>
  </si>
  <si>
    <t>ვაჟიკო</t>
  </si>
  <si>
    <t>12001040024</t>
  </si>
  <si>
    <t>BL.6, UR.7, BL14.2, BL9.3, BL11.2.2, BL11.2.1, BL10.1, MB1.2.235, MB2.1.235, BL7.1, BL7.4, SXDE3A, KADE1A, KHDE1A, *47, ZZZA30, FXFOOO, BL12.1, CG.7, BL9.1</t>
  </si>
  <si>
    <t>LQ.1, LQ.2, BL11.2.2, BL11.2.1, BL10.1, BL14.2, BL14.1, BL9.1, ABXOOO</t>
  </si>
  <si>
    <t>3766690932</t>
  </si>
  <si>
    <t>მახარე</t>
  </si>
  <si>
    <t>კაკაბაძე</t>
  </si>
  <si>
    <t>01011037221</t>
  </si>
  <si>
    <t>GDDAIP, MB1.2.235, MB2.1.235, BL.6, UR.7, IM10.1.1, IM10.1.2, CG.7, HR47, BL12.1, BL11.2.2, BL11.2.2, BL14.2, BL9.3, BL10.1, MB9.25, MB9.26</t>
  </si>
  <si>
    <t>817349193</t>
  </si>
  <si>
    <t>17:25</t>
  </si>
  <si>
    <t>1108578596</t>
  </si>
  <si>
    <t>17:35</t>
  </si>
  <si>
    <t>1797775803</t>
  </si>
  <si>
    <t xml:space="preserve">მამრიკიშვილი </t>
  </si>
  <si>
    <t>01853005187</t>
  </si>
  <si>
    <t>GDDAIA</t>
  </si>
  <si>
    <t>1132947364</t>
  </si>
  <si>
    <t xml:space="preserve">გომართელი </t>
  </si>
  <si>
    <t>54001010923</t>
  </si>
  <si>
    <t>BL.6, UR.7, BL11.2.2, BL11.2.1, BL10.1, BL9.3, BL14.2, BL12.1, MB1.2.235, MB9.25, MB9.26, GDDAIH, ZYZX90, FXFOOO</t>
  </si>
  <si>
    <t>1710183450</t>
  </si>
  <si>
    <t>რაულ</t>
  </si>
  <si>
    <t>მამედოვ</t>
  </si>
  <si>
    <t>01024032852</t>
  </si>
  <si>
    <t>BL12.1, *47</t>
  </si>
  <si>
    <t>627495087</t>
  </si>
  <si>
    <t>შავლეგ</t>
  </si>
  <si>
    <t>51001026601</t>
  </si>
  <si>
    <t>BL12.1, BL11.2.2, BL11.2.1, BL10.1, BL14.2, BL9.3, UR.7, SXDE3A, FXFOOO, *47</t>
  </si>
  <si>
    <t>1232908833</t>
  </si>
  <si>
    <t>მახარაძე</t>
  </si>
  <si>
    <t>61009022884</t>
  </si>
  <si>
    <t>MB1.2.235, BL10.1, BL11.2.2, BL11.2.1, BL12.1</t>
  </si>
  <si>
    <t>3910708771</t>
  </si>
  <si>
    <t>რასიმ</t>
  </si>
  <si>
    <t>28001005376</t>
  </si>
  <si>
    <t>BL.6, UR.7, BL11.2.2, BL11.2.1, BL10.1, BL9.3, BL14.2, CG.7, BL7.1, BL7.2.1, FXFOOO, ZYZX90</t>
  </si>
  <si>
    <t>1999760590</t>
  </si>
  <si>
    <t>მეცხვარიშვილი</t>
  </si>
  <si>
    <t>24201052541</t>
  </si>
  <si>
    <t>BL.6, UR.7, BL12.1, BL11.2.2, BL11.2.1, BL10.1, MB9.25, MB9.26, BL14.2, BL9.3, *47, KADE1A, KHDE1A, FXFOOO</t>
  </si>
  <si>
    <t>2011661255</t>
  </si>
  <si>
    <t>ქურთიევი</t>
  </si>
  <si>
    <t>01311115269</t>
  </si>
  <si>
    <t>BL.6, BL9.3, BL10.1, BL11.2.1, BL11.2.2, BL12.1, BL14.2, UR.7, MB9.25, MB9.26</t>
  </si>
  <si>
    <t>1744954498</t>
  </si>
  <si>
    <t>რეხვიაშვილი</t>
  </si>
  <si>
    <t>35001024058</t>
  </si>
  <si>
    <t>BL.6, BL9.3, BL10.1, BL11.2.2, BL11.2.1, BL12.1, BL14.2, UR.7, MB9.25, MB9.26, *47</t>
  </si>
  <si>
    <t>2303313596</t>
  </si>
  <si>
    <t>თავდგირიძე</t>
  </si>
  <si>
    <t>61006029358</t>
  </si>
  <si>
    <t>BL.6, BL11.2.1 BL9.3, BL10.1, BL11.2.2, BL12.1, BL14.2, UR.7, MB9.25, MB9.26</t>
  </si>
  <si>
    <t>2882884784</t>
  </si>
  <si>
    <t>45001017570</t>
  </si>
  <si>
    <t>BL.6, BL9.3, BL10.1, BL11.2.2, BL11.2.1, BL12.1, BL14.2, UR.7, MB9.25, MB9.26, *47, *47, *47</t>
  </si>
  <si>
    <t>4282283733</t>
  </si>
  <si>
    <t>35001116060</t>
  </si>
  <si>
    <t>MB1.2.235, MB2.1.235, BL.6, UR.7, BL11.2.2, BL11.2.1, BL10.1, BL9.3, BL14.2, HR4.7, CG.7, MB9.25, MB9.26, BL12.1, GDDAIP</t>
  </si>
  <si>
    <t>1002970153</t>
  </si>
  <si>
    <t>სულავა</t>
  </si>
  <si>
    <t>37001029515</t>
  </si>
  <si>
    <t>588773395</t>
  </si>
  <si>
    <t>61006076762</t>
  </si>
  <si>
    <t>BL.6, BL10.1, BL9.3, BL11.2.2, BL11.2.1, BL14.2, BL1.2.1, BL12.1, GDDAIH,  MB9.26, MB9.26, MB1.2.235, MB2.1.235</t>
  </si>
  <si>
    <t>2760018712</t>
  </si>
  <si>
    <t>ლია</t>
  </si>
  <si>
    <t>61006076755</t>
  </si>
  <si>
    <t>2001</t>
  </si>
  <si>
    <t>BL.6, BL9.3, BL10.1, BL11.2.2, BL11.2.1, BL14.2, BL1.2.1, BL12.1, GDDAIH, MB9.25, MB9.26, MB1.2.235, MB2.1.235</t>
  </si>
  <si>
    <t>3235340354</t>
  </si>
  <si>
    <t>157341610</t>
  </si>
  <si>
    <t>59001119031</t>
  </si>
  <si>
    <t>BL.6, UR.7, BL11.2.2, BL11.2.1, BL10.1, BL9.3, BL14.2, MB9.26, MB9.25, BL12.1</t>
  </si>
  <si>
    <t>4201851042</t>
  </si>
  <si>
    <t>3940674946</t>
  </si>
  <si>
    <t>მაკარაძე</t>
  </si>
  <si>
    <t>28001065734</t>
  </si>
  <si>
    <t>BL.6, UR.7, BL11.2.2, BL11.2.1, BL10.1, BL9.3, BL14.2, BL12.1, HR4.7, MB9.25, MB9.26</t>
  </si>
  <si>
    <t>4284907413</t>
  </si>
  <si>
    <t>ქაზიმ</t>
  </si>
  <si>
    <t>46001001226</t>
  </si>
  <si>
    <t>UR.7, BL.6, BL10.1, BL11.2.2, BL11.2.1, BL14.2, BL9.3, MB1.2.235, MB2.1.235, MB9.25, MB9.26, BL12.1, *47, GDDAIP, FXFO</t>
  </si>
  <si>
    <t>2660937714</t>
  </si>
  <si>
    <t>29001029459</t>
  </si>
  <si>
    <t>BL.6, UR.7, BL11.2.2, BL11.2.1, BL10.1, BL9.3, BL14.2, BL12.1, MB9.25, MB9.26, ZYZX90</t>
  </si>
  <si>
    <t>134220405</t>
  </si>
  <si>
    <t>BL.6, UR.7, BL11.2.2, BL11.2.1, BL10.1, BL14.2, BL9.3, B9.25, B9.26, GDDAIP, MB1.2.235, MB2.1.235, BL12.1, FXFOOO. *47</t>
  </si>
  <si>
    <t>ბარდაძე</t>
  </si>
  <si>
    <t>24001035289</t>
  </si>
  <si>
    <t>BL.6,  UR.7, ABXOOO, LQ.1, LQ.2, MB1.2.235, MB2.1.235, BL11.2.2, BL11.2.1, BL10.1, BL9.1, BL9.3, BL12.1, CG.7, FXFOOO</t>
  </si>
  <si>
    <t>20:25</t>
  </si>
  <si>
    <t>ქერიმ</t>
  </si>
  <si>
    <t>28001048351</t>
  </si>
  <si>
    <t>ფირუდინ</t>
  </si>
  <si>
    <t>12801106598</t>
  </si>
  <si>
    <t>გეგელიშვილი</t>
  </si>
  <si>
    <t>31001015931</t>
  </si>
  <si>
    <t>11030066</t>
  </si>
  <si>
    <t>BL.6, BL12.1, MB1.2.235, MB2.1.235, GADEA1</t>
  </si>
  <si>
    <t>BL11.2.1, BL11.2.2, BL9.3, BL9.1, UR.7, BL.6, MB1.2, MB2.1</t>
  </si>
  <si>
    <t>43995804</t>
  </si>
  <si>
    <t>ნიამადდინ</t>
  </si>
  <si>
    <t>მუსაევ</t>
  </si>
  <si>
    <t>25001042918</t>
  </si>
  <si>
    <t>BL.6, MB1.2, MB1.1, WNSBOO, GCE012, CT1.3, GADE1A, MB2.1.1, GDDAIP, GDDAIH, FXFOOO, ZZZA30</t>
  </si>
  <si>
    <t>BL.6, MB1.2, GDDAIP, FXFOOO, GAXX10, CT1.1, BL12.1, EF1.2</t>
  </si>
  <si>
    <t>BL.6, MB1.2.235, MB2.1.235, GDDAIP, GDDAIH, FXFOOO, ZZZA30, GXDEOO, XXXT10, CT1.1, MB.2, MB1.2</t>
  </si>
  <si>
    <t>708085373</t>
  </si>
  <si>
    <t>ამაღლობელი</t>
  </si>
  <si>
    <t>37001058128</t>
  </si>
  <si>
    <t>BL.6, MB1.2, WNSBOO, GDDAIP, GDDAIH, FXFOOO, ZZZA30, GCE012, MB1.2, CT1.3, MB.2, MB2.1.1, MB2.1.235</t>
  </si>
  <si>
    <t>4182381224</t>
  </si>
  <si>
    <t>სუხიტაშვილი</t>
  </si>
  <si>
    <t>20001006024</t>
  </si>
  <si>
    <t>KADE1A, KHDE1A, BL.6, UR.7, BL9.3, BL9.1, MB1.2, MB2.1.1</t>
  </si>
  <si>
    <t>MB1.2.235, BL.6, GCE012, MB1.2, CT1.2, GDDAIP, GDDAIH, FXFOOO, ZYZX90, MB2.1.235, MB1.2.235</t>
  </si>
  <si>
    <t>BL.6, GDDAIP, MB1.2, MB2.1, FXFOOO, ZYZX90</t>
  </si>
  <si>
    <t>MB1.2.235, GCE012, MB1.2, CT1.2, MB.2, MB2.1.235, FXFOOO,ZYZX90, GDDAIP, GDDAIH</t>
  </si>
  <si>
    <t>599021685</t>
  </si>
  <si>
    <t>2030109264</t>
  </si>
  <si>
    <t>ბუზალაძე</t>
  </si>
  <si>
    <t>43001040382</t>
  </si>
  <si>
    <t>WNSBOO, GDDAIA, BL.6, BL12.1, MB1.2.235, MB2.1.235, MB18.1</t>
  </si>
  <si>
    <t>BL.6, UR.7, BL9.1, BL9.3, GDDAIP</t>
  </si>
  <si>
    <t>1093671545</t>
  </si>
  <si>
    <t>გვარაძე</t>
  </si>
  <si>
    <t>12001070135</t>
  </si>
  <si>
    <t>QXDE2A, BL.6, UR.7, WNSBOO</t>
  </si>
  <si>
    <t>2953736511</t>
  </si>
  <si>
    <t>01411115252</t>
  </si>
  <si>
    <t>BL.6, UR.7, BL9.1, BL9.3, KHDBIC, GDDAIP, MB1.2.235, MB2.1.235</t>
  </si>
  <si>
    <t>BL.6, MB1.2.235, BL11.2.2, BL11.2.1, BL10.1, BL14.2, BL14.1, CG.7, ABXOOO, MB2.1.235, MB12.1, LQ2.7.1</t>
  </si>
  <si>
    <t>BL.6, BL12.1, WNSBOO, JASAOO, EF.3, LQ.1, LQ.2, MB1.2.235, MB2.1.235, CT.3, GADE1A</t>
  </si>
  <si>
    <t>MB1.2, MB2.1, GDDAIP, BL.6, GADE1A, CT1.2, MB2.1, MB.2, FXFOOO, ZYZX90, EF1.2</t>
  </si>
  <si>
    <t>3032431758</t>
  </si>
  <si>
    <t>ედიშერაშვილი</t>
  </si>
  <si>
    <t>12001047892</t>
  </si>
  <si>
    <t>BL.6, UR.7, MB1.2.235, FXFOOO, ABXOOO, LQ.1, LQ.2, MB2.1.235, BL12.1, BL12.2, BL11.2.2, BL11.2.1, BL14.2, BL14.1, CG.7, GDDAIB</t>
  </si>
  <si>
    <t>MB1.2.235, GXDFOO, MB2.1.235, CT1.2, MB.2, EF.3, GDDAIP, GDDAIH</t>
  </si>
  <si>
    <t>539824554</t>
  </si>
  <si>
    <t>60002014776</t>
  </si>
  <si>
    <t>BL.6, BL9.1, BL9.3, KHDBIC, GDDAIP, MB1.2.235, MB2.1.235</t>
  </si>
  <si>
    <t>BL.6, BL12.1, GDDE1A, GASA10, GDDAIA, CDI2A, EF.1, CT1.3, WNSBOO</t>
  </si>
  <si>
    <t>3899459225</t>
  </si>
  <si>
    <t>50001003468</t>
  </si>
  <si>
    <t>BL.6, MB1.2, GDDAIA, GASA10, EF.3, MB1.2, CT1.1, MB.2, GDDAIP, GAFAOO, FXFOOO, ZZZA30</t>
  </si>
  <si>
    <t>399016605</t>
  </si>
  <si>
    <t>ლაღიძე</t>
  </si>
  <si>
    <t>12001061763</t>
  </si>
  <si>
    <t>BL.6, MB1.2.235, MB2.1.235, GDDAIH, MB1.2, MB.2, CT1.2, FXFO, ZZZA30, GCE012</t>
  </si>
  <si>
    <t>3730404093</t>
  </si>
  <si>
    <t>LXDE1A, LXDE2A, MB.2, MB1.2, MB2.1.1, UR.7, BL.6, LDB1G</t>
  </si>
  <si>
    <t>BL.6, MB1.2.235, MB2.1.235, GDDAIP, FXFO, ZZZA30, GXDEOO, EF.3.1, XXXT10, CT1.4, MB1.2, MB.2, BL11.2.2, BL11.2.1, GCE 12</t>
  </si>
  <si>
    <t>ABXOOO, LQ.1, LQ.2, BL.6, UR.7, M1.2.235, CG.7, BL12.1, CG.7, BL12.1, LQ2.7.1, BL11.2.2, BL11.2.1, BL10.1, SXDE3A, FXFOOO</t>
  </si>
  <si>
    <t>3877825537</t>
  </si>
  <si>
    <t>სარდიონი</t>
  </si>
  <si>
    <t>ფიდაშვილი</t>
  </si>
  <si>
    <t>12001043844</t>
  </si>
  <si>
    <t>17:30</t>
  </si>
  <si>
    <t>1291670154</t>
  </si>
  <si>
    <t>გვალია</t>
  </si>
  <si>
    <t>18001015190</t>
  </si>
  <si>
    <t>BL.6, GADE1A, MB1.2, GASA10, MB1.2, CT1.1, EF.3.1, BL12.1, GDDAIP, GDDAIH, MB1.2.235, MB2.1, MB.2</t>
  </si>
  <si>
    <t>906253188</t>
  </si>
  <si>
    <t>ღვალაძე</t>
  </si>
  <si>
    <t>11001032788</t>
  </si>
  <si>
    <t>BL.6, BL12.1, GDDAIA, WNSBOO</t>
  </si>
  <si>
    <t>WNSBOO, GADE1A, BL12.1, CT.3, MB1.2.235, MB2.1.235, EF.1, BL.6, MB.2, JASA10</t>
  </si>
  <si>
    <t>BL.6, CXDEOO, XXXT.10, MB1.2.235, MB2.1.235,  CT1.2, EF.3, MB2.1.235, MB1.2, UR.7, GDDAIP, MB1.2.235, MB2.1.235</t>
  </si>
  <si>
    <t>4134645619</t>
  </si>
  <si>
    <t>ივანე</t>
  </si>
  <si>
    <t>მამუკაშვილი</t>
  </si>
  <si>
    <t>01026001789</t>
  </si>
  <si>
    <t>BL.6, MB1.2, MB2.1, GDDAIH, MB1.2, MB2.1, FXFOOO, Z2ZZA30, GCE012, CT1</t>
  </si>
  <si>
    <t>539880024</t>
  </si>
  <si>
    <t>ექთო</t>
  </si>
  <si>
    <t>ანთაიძე</t>
  </si>
  <si>
    <t>08001020925</t>
  </si>
  <si>
    <t>BL.6, BL12.1, MB1.2, GDDAIP, GDDAIH</t>
  </si>
  <si>
    <t>1572350871</t>
  </si>
  <si>
    <t>მაზიაშვილი</t>
  </si>
  <si>
    <t>43001042649</t>
  </si>
  <si>
    <t>1999</t>
  </si>
  <si>
    <t>BL.6, BL.12.1, WNSBOO, MB1.2.235, MB2.1.235, GDDAIA, GDDAIH</t>
  </si>
  <si>
    <t>1167673398</t>
  </si>
  <si>
    <t>მაჩაიძე</t>
  </si>
  <si>
    <t>01030045536</t>
  </si>
  <si>
    <t>MB1.2, BL.6, BL9.3, BL9.1, KHDBIC, UR.7, GAFAOO</t>
  </si>
  <si>
    <t>BL.6, GDDAIH, MB1.2.235, FXFOOO, ZYZX90</t>
  </si>
  <si>
    <t>3690893925</t>
  </si>
  <si>
    <t>ეგნატაშვილი</t>
  </si>
  <si>
    <t>43001044251</t>
  </si>
  <si>
    <t>BL.6, UR.7, GDDAIA, GDDAIH, MB1.2.235, GADE1A</t>
  </si>
  <si>
    <t>3124932404</t>
  </si>
  <si>
    <t>61009013964</t>
  </si>
  <si>
    <t>1944</t>
  </si>
  <si>
    <t>BL.6, UR.7, MB1.2.235, MB2.1.235, GDDAIP, GDDAIH, MB1.2, MB2.1, FXFOOO,ZYZX90, GXDEOO, EF.3, XXXT10, CT1.1, ZZZA30, SXDE3A, BL11.2.2, BL11.2.1, BL9.3, MB9.25, MB9.26</t>
  </si>
  <si>
    <t>3801620911</t>
  </si>
  <si>
    <t>ხარაზიშვილი</t>
  </si>
  <si>
    <t>43001017888</t>
  </si>
  <si>
    <t>BL.6, UR.7, GADE1A, GASA10, CT1.1, EF.3, MB1.2, MB2.1, MB1.2.235, MB2.1.235, GDDAIP, GDDAIH</t>
  </si>
  <si>
    <t>WNSBOO, GDDFIA, BL.6, BL12.1, GDDAIH</t>
  </si>
  <si>
    <t>ევგენი</t>
  </si>
  <si>
    <t>გარკავიკ</t>
  </si>
  <si>
    <t>35001059289</t>
  </si>
  <si>
    <t>BL.6, XXXT10, MB1.2, MB.2, CT1.2, EF.3, MB1.2.235, MB2.1.235, UR.7, GCE012, CT1.2, MB.2, FXFOOO, ZYZX90, GDDAIP</t>
  </si>
  <si>
    <t>ნემსაძე</t>
  </si>
  <si>
    <t>45001012357</t>
  </si>
  <si>
    <t>4076035484</t>
  </si>
  <si>
    <t>შალამბერიძე</t>
  </si>
  <si>
    <t>62011003991</t>
  </si>
  <si>
    <t>11030056</t>
  </si>
  <si>
    <t>WAA408, BL.5, GXF410, GXF420, BL.6, GCE012, BL12.1, FXFOOO, ZYZX90, CG.7, GDDAIP,  BL11.2.2, BL11.2.1, BL7.1, BL7.4, MB1.2.235, UR.7, BL5.6, BL9.3, PM4, BL9.1</t>
  </si>
  <si>
    <t>3768990362</t>
  </si>
  <si>
    <t>იოსავა</t>
  </si>
  <si>
    <t>58001005285</t>
  </si>
  <si>
    <t>WAA408, 408, BL.5, GXF410, GXF420, BL.6, GCE012, BL12.1, FXFOOO, ZYZX90, CG.7, GDDAIP, BL12.1, BL11.2.2, BL7.1, BL7.4, MB1.2.235, UR.7, B9.25, B9.26, BL9.3, BL9.1, PM4</t>
  </si>
  <si>
    <t>1714809521</t>
  </si>
  <si>
    <t>ნარიმანიძე</t>
  </si>
  <si>
    <t>01001072902</t>
  </si>
  <si>
    <t>WAA408, BL.5, GXF410, GXF420, BL.6, GCE012, BL12.1, FXFOOO, ZYZX90, CG.7, GDDAIP, GAFAOO, BL11.2.1, BL11.2.2, BL7.1, BL7.4, MB1.2.235, UR.7, B9.25, B9.26, BL.5.6, BL9.3, BL9.1, PM4</t>
  </si>
  <si>
    <t>3138097790</t>
  </si>
  <si>
    <t>ნარიმან</t>
  </si>
  <si>
    <t>01030022941</t>
  </si>
  <si>
    <t>11030057</t>
  </si>
  <si>
    <t>WAA408, BL.6, BL12.1, BL11.2.1, BL11.2.2, BL.5, CG.7, BL2.3.4, GAFAOO, BL7.4, BL7.1, JXDE3A, CT1.1, PM4</t>
  </si>
  <si>
    <t>WAA408, BL12.1, BL11.2.1, BL11.2.2, BL7.1, BL7.2, BL.6, UR.7, BL.5, CG.7, FXFOOO, MB1.2, MB2.1.1, CT.1</t>
  </si>
  <si>
    <t>11030058</t>
  </si>
  <si>
    <t>WAA408, BL12.1, BL11.2.2, BL11.2.1, BL.6, UR.7, CG.7, FXFOOO, ZYZX90, BL9.1, BL9.3, MB1.2, MB2.1</t>
  </si>
  <si>
    <t>WAA408, BL.6, BL12.1, BL11.2.1, BL11.2.2, BL9.3, UR.7, BL9.1, CG.7, FXFOOO, ZYZX90, BL2.3.4, BL7.1, BL7.4, BL5.6, B9.25, B9.26, PM4</t>
  </si>
  <si>
    <t>3686281253</t>
  </si>
  <si>
    <t>ვარდოსანიძე</t>
  </si>
  <si>
    <t>41001025442</t>
  </si>
  <si>
    <t>WAA408, BL.6, BL12.1, BL11.2.1, BL11.2.2, BL9.3, UR.7, BL.5, CG.7, FXFOOO, ZYZX90, BL2.3.4, BL7.1, BL7.2, BL5.6, B9.25, B9.26, BL7.4, MB1.2.235, PM4</t>
  </si>
  <si>
    <t>1307248618</t>
  </si>
  <si>
    <t>ანჯაფარიძე</t>
  </si>
  <si>
    <t>01030033425</t>
  </si>
  <si>
    <t>WAA320, BL.6, BL12.1, BL11.2.1, BL11.2.2, BL9.3, BL9.1, BL.5, CG.7, FXFOOO,ZYZX90, BL7.4, GAFAOO, BL2.23.4, BL7.1, BL5.6, B9.25, B9.26, PM.4</t>
  </si>
  <si>
    <t>270467092</t>
  </si>
  <si>
    <t>ჩაგუნავა</t>
  </si>
  <si>
    <t>60002000555</t>
  </si>
  <si>
    <t>WAA408, BL.6, BL12.1, BL11.2.1, BL11.2.2, BL9.3, BL9.1, BL.5, CG.7, FXFOOO, ZYZX90, BL2.3.4, BL7.1, BL7.2, BL7.4, BL5.6, B9.25, B9.26, PM4</t>
  </si>
  <si>
    <t>1268404999</t>
  </si>
  <si>
    <t>საბირ</t>
  </si>
  <si>
    <t>10001025640</t>
  </si>
  <si>
    <t>WAA408, BL.6, BL12.1, BL9.3, BL11.2.1, BL11.2.2, UR.7, BL9.1, BL.5, CG.7, GAFAOO, BL2.3.4, BL7.1, BL5.6, FXFOOO, ZYZX90, B9.25, B9.26, PM4, BL7.4, MB1.2.235</t>
  </si>
  <si>
    <t>1339206520</t>
  </si>
  <si>
    <t>რამიშვილი</t>
  </si>
  <si>
    <t>62001035034</t>
  </si>
  <si>
    <t>WAA108, BL12.1, BL11.2.2, BL11.2.2, BL.6, CG.7, GAFAOO, FXFOOO, BL2.3.4, BL7.1, BL7.2, BL.5, BL10.1, BL9.3, BL9.1, BL5.6, PM.4, MB1.2, MB2.1.1</t>
  </si>
  <si>
    <t>2692053820</t>
  </si>
  <si>
    <t>სიმსივე</t>
  </si>
  <si>
    <t>62007016171</t>
  </si>
  <si>
    <t>WAA408, BL12.1, BL11.2.1, BL11.2.2, BL.6, CG.7, GDDAIP, FXFOOO, ZYZX90, BL2.3.4, BL7.1, BL.5, BL7.4, BL9.1, B9.25, B9.26, BL5.6, PM.4. GADE1A</t>
  </si>
  <si>
    <t>2663423356</t>
  </si>
  <si>
    <t>მეკეიძე</t>
  </si>
  <si>
    <t>61009021779</t>
  </si>
  <si>
    <t>WAA408, BL.6, UR.7, BL12.1, BL11.2.1, BL11.2.2, BL9.3, BL9.1, BL.5, CG.7, FXFOOO, BL2.3.4, BL7.1, BL7.2, BL5.6, ZYZX90, B9.25, B9.26, MB1.2, MB2.1.1, GAFAOO</t>
  </si>
  <si>
    <t>54746272</t>
  </si>
  <si>
    <t>ქეთევანი</t>
  </si>
  <si>
    <t>გიორგაშვილი</t>
  </si>
  <si>
    <t>45001022403</t>
  </si>
  <si>
    <t>WAA408, BL12.1, BL11.2.2, BL11.2.1, BL.6, UR.7, CG.7, GAFAOO, FXFOOO, BL2.3.4, BL7.1, BL7.2, BL.5, BL10.1, BL9.3, BL5.6, PM4</t>
  </si>
  <si>
    <t>1918749449</t>
  </si>
  <si>
    <t>ჭიაბერაშვილი</t>
  </si>
  <si>
    <t>45001023848</t>
  </si>
  <si>
    <t>11030059</t>
  </si>
  <si>
    <t>WAA408, PM.4, CG.7, BL.6, BL12.1, UR.7, BL5.6, B9.25, B9.26, BL11.2.2, BL11.2.1, BL9.1, BL9.3, FXFOOO, ZYZX90, BL.5</t>
  </si>
  <si>
    <t>1353417025</t>
  </si>
  <si>
    <t>გველესიანი</t>
  </si>
  <si>
    <t>56001010186</t>
  </si>
  <si>
    <t>WAA408, BL.5, BL.6, BL12.1, FXFOOO. CG.7, KHOBIC, GAFAOO, BL7.1, BL7.2, MB1.2, MB2.1.1, BL11.2.1, BL11.2.2, UR.7, B9.25, B9.26, BL9.3, BL9.1</t>
  </si>
  <si>
    <t>2922550003</t>
  </si>
  <si>
    <t>ჯაყელი</t>
  </si>
  <si>
    <t>61010004041</t>
  </si>
  <si>
    <t>11030062</t>
  </si>
  <si>
    <t>WAA320, BL12.1, CG.7, MB1.2, BL.5, BL7.1, KEDE8A+KFO, MB1.2, BL9.1, BL9.3, BL.6, UR.7, MB1.2, MB2.1.1, KHDB1C</t>
  </si>
  <si>
    <t>2031012257</t>
  </si>
  <si>
    <t>ანერი</t>
  </si>
  <si>
    <t>ბაზაევი</t>
  </si>
  <si>
    <t>38001039964</t>
  </si>
  <si>
    <t>WAABL.6, BL12.1, FXFOOO, ZYZX90, CG.7, PM.4, KFDE8A, UR.7, BL9.1, BL9.3, B9.25, B9.26</t>
  </si>
  <si>
    <t>მინაშვილი</t>
  </si>
  <si>
    <t>მევლუდი</t>
  </si>
  <si>
    <t>ხვინჩიაშილი</t>
  </si>
  <si>
    <t>ბუცხრიკიძე</t>
  </si>
  <si>
    <t>53001009026</t>
  </si>
  <si>
    <t>საჯაია</t>
  </si>
  <si>
    <t>ხოჯავა</t>
  </si>
  <si>
    <t>53001043504</t>
  </si>
  <si>
    <t>9:30</t>
  </si>
  <si>
    <t>გაბეხაძე</t>
  </si>
  <si>
    <t>18001009102</t>
  </si>
  <si>
    <t>49001011298</t>
  </si>
  <si>
    <t>22:30</t>
  </si>
  <si>
    <t xml:space="preserve"> კამკამიძე</t>
  </si>
  <si>
    <t>60401170167</t>
  </si>
  <si>
    <t>რეზესიძე</t>
  </si>
  <si>
    <t>62006049758</t>
  </si>
  <si>
    <t>54001056195</t>
  </si>
  <si>
    <t>60001042117</t>
  </si>
  <si>
    <t>სოხაძე</t>
  </si>
  <si>
    <t>60001011359</t>
  </si>
  <si>
    <t>56001000947</t>
  </si>
  <si>
    <t>60003005398</t>
  </si>
  <si>
    <t>ნემსიწვერიძე</t>
  </si>
  <si>
    <t>60001045197</t>
  </si>
  <si>
    <t>გრძელიშვილი</t>
  </si>
  <si>
    <t>60001069544</t>
  </si>
  <si>
    <t>ჯანელიძე</t>
  </si>
  <si>
    <t>09001012575</t>
  </si>
  <si>
    <t>შპს "ზუგდიდის რეგიონული საავადმყოფო"</t>
  </si>
  <si>
    <t>გრძელდება (იმ პროგრამებისთვის, რომლებიც არ ითვალისწინებენ მხოლოდ დასრულებული მკურნალობის ანაზღაურებას)</t>
  </si>
  <si>
    <t>მდედრ</t>
  </si>
  <si>
    <t>კოდუა</t>
  </si>
  <si>
    <t>ედიშერ</t>
  </si>
  <si>
    <t>დაზმერ</t>
  </si>
  <si>
    <t>ანგული</t>
  </si>
  <si>
    <t>02001011638</t>
  </si>
  <si>
    <t>შამათავა</t>
  </si>
  <si>
    <t>ჯამბული</t>
  </si>
  <si>
    <t>ქობალია</t>
  </si>
  <si>
    <t>ფიქრია</t>
  </si>
  <si>
    <t>გოგელიანი</t>
  </si>
  <si>
    <t>დონადო</t>
  </si>
  <si>
    <t>კორტავა</t>
  </si>
  <si>
    <t>ჩაკაბერია</t>
  </si>
  <si>
    <t>რობიზონ</t>
  </si>
  <si>
    <t>გოგინავა</t>
  </si>
  <si>
    <t>ფიჩხაია</t>
  </si>
  <si>
    <t>ახალაძე</t>
  </si>
  <si>
    <t>გვარამია</t>
  </si>
  <si>
    <t xml:space="preserve"> შპს ”აბასთუმნის ტუბსაწინააღმდეგო საავადმყოფო”</t>
  </si>
  <si>
    <t>4279862823</t>
  </si>
  <si>
    <t>29001005523</t>
  </si>
  <si>
    <t>1966</t>
  </si>
  <si>
    <t>1952</t>
  </si>
  <si>
    <t>1875376878</t>
  </si>
  <si>
    <t>61002005182</t>
  </si>
  <si>
    <t>2197708371</t>
  </si>
  <si>
    <t>62001005755</t>
  </si>
  <si>
    <t>2625583212</t>
  </si>
  <si>
    <t>12001039370</t>
  </si>
  <si>
    <t>3634869271</t>
  </si>
  <si>
    <t>33001026835</t>
  </si>
  <si>
    <t>GDDA1A
FXF0</t>
  </si>
  <si>
    <t>3739742928</t>
  </si>
  <si>
    <t>62005029077</t>
  </si>
  <si>
    <t>2168546574</t>
  </si>
  <si>
    <t>320936753</t>
  </si>
  <si>
    <t>აბრამიშვილი</t>
  </si>
  <si>
    <t>20001014062</t>
  </si>
  <si>
    <t>1708115308</t>
  </si>
  <si>
    <t>გულდასტან</t>
  </si>
  <si>
    <t>20001021228</t>
  </si>
  <si>
    <t>J45</t>
  </si>
  <si>
    <t>2565071933</t>
  </si>
  <si>
    <t>ზაალი</t>
  </si>
  <si>
    <t>დათიაშვილი</t>
  </si>
  <si>
    <t>60001017819</t>
  </si>
  <si>
    <t>933059107</t>
  </si>
  <si>
    <t>თარაშვილი</t>
  </si>
  <si>
    <t>14001022874</t>
  </si>
  <si>
    <t>2328074857</t>
  </si>
  <si>
    <t>ლადო</t>
  </si>
  <si>
    <t>იზორია</t>
  </si>
  <si>
    <t>19901117299</t>
  </si>
  <si>
    <t>406755494</t>
  </si>
  <si>
    <t>58001020506</t>
  </si>
  <si>
    <t>4218610946</t>
  </si>
  <si>
    <t>60001130578</t>
  </si>
  <si>
    <t>4155340301</t>
  </si>
  <si>
    <t>2376757229</t>
  </si>
  <si>
    <t>კოპალეიშვილი</t>
  </si>
  <si>
    <t>01019050187</t>
  </si>
  <si>
    <t>1945</t>
  </si>
  <si>
    <t>2294175952</t>
  </si>
  <si>
    <t>62001014307</t>
  </si>
  <si>
    <t>3414265692</t>
  </si>
  <si>
    <t>61001049365</t>
  </si>
  <si>
    <t>2985483706</t>
  </si>
  <si>
    <t>ტარუღიშვილი</t>
  </si>
  <si>
    <t>25001005115</t>
  </si>
  <si>
    <t>1690478679</t>
  </si>
  <si>
    <t>47001043537</t>
  </si>
  <si>
    <t>I20.0</t>
  </si>
  <si>
    <t>სტაციონარული მომსახურება ფილტვის ტუბერკულოზის ქირურგიული მკურნალობა (პულმომნქტომია)</t>
  </si>
  <si>
    <t xml:space="preserve">სტაციონარული მომსახურება აბდომინური ქირურგიული მკურნალობა </t>
  </si>
  <si>
    <t>სტაციონარული მომსახურება ძვალ–სახსრის ტუბერკულოზის ქირურგიული მკურნალობა</t>
  </si>
  <si>
    <t>სტაციონარული მომსახურება საშარდე სისტემის ტუბერკულოზის ქირურგიული მკურნალობა</t>
  </si>
  <si>
    <t>სტაციონარული მომსახურება ოპერაციები მამაკაცთა სასქესო სისტემის ტუბერკულოზის დროს</t>
  </si>
  <si>
    <t>სტაციონარული მომსახურება სენსიტიური (თბილისი) – (საწოლდღის ღირებულება)</t>
  </si>
  <si>
    <t>სტაციონარული მომსახურება რეზისტენტული/ტუბერკულოზიური მენინგიტი (თბილისი)–(საწოლდღის ღირებულება)</t>
  </si>
  <si>
    <t>სტაციონარული მომსახურება რთული სადიაგნოსტიკო მომსახურება (სტაციონარული, მაქსიმუმ 4 საწოლდღე)–(საწოლდღის ღირებულება)</t>
  </si>
  <si>
    <t>სტაციონარული მომსახურება სენსიტიური/რეზისტენტული (რეგიონი)–(საწოლდღის ღირებულება)</t>
  </si>
  <si>
    <t>შპს "ქ. ბათუმის ინფექციური პათოლოგიის შიდსისა და ტუბერკულოზის რეგ.ცენტრი '</t>
  </si>
  <si>
    <t xml:space="preserve">კირილე </t>
  </si>
  <si>
    <t>შუმეიკო</t>
  </si>
  <si>
    <t xml:space="preserve">ლერი </t>
  </si>
  <si>
    <t>ბარამიძე</t>
  </si>
  <si>
    <t xml:space="preserve">თემელ </t>
  </si>
  <si>
    <t>ჯუმბერი</t>
  </si>
  <si>
    <t>დიაჩენკო</t>
  </si>
  <si>
    <t>მგზავრიძე</t>
  </si>
  <si>
    <t>ასამბაძე</t>
  </si>
  <si>
    <t>მადონა</t>
  </si>
  <si>
    <t>ფუტკარაძე</t>
  </si>
  <si>
    <t>ხინიკაძე</t>
  </si>
  <si>
    <t>ხაბეიშვილი</t>
  </si>
  <si>
    <t>61001042690</t>
  </si>
  <si>
    <t>33001057163</t>
  </si>
  <si>
    <t>61004016314</t>
  </si>
  <si>
    <t>61004015862</t>
  </si>
  <si>
    <t>61006054788</t>
  </si>
  <si>
    <t>61001002205</t>
  </si>
  <si>
    <t>61004004496</t>
  </si>
  <si>
    <t>A16,0</t>
  </si>
  <si>
    <t>მკ,გრძელდება</t>
  </si>
  <si>
    <t>მკ.გრძელდება</t>
  </si>
  <si>
    <t>დედა</t>
  </si>
  <si>
    <t>ხოროიშვილი</t>
  </si>
  <si>
    <t>მამა</t>
  </si>
  <si>
    <t>გულადი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</si>
</sst>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"/>
    <numFmt numFmtId="165" formatCode="0.00;[Red]0.00"/>
    <numFmt numFmtId="166" formatCode="h:mm;@"/>
    <numFmt numFmtId="167" formatCode="0;[Red]0"/>
  </numFmts>
  <fonts count="42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Sylfaen"/>
      <family val="1"/>
    </font>
    <font>
      <b/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GeoABC"/>
    </font>
    <font>
      <b/>
      <sz val="9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vertAlign val="superscript"/>
      <sz val="9"/>
      <name val="Calibri"/>
      <family val="2"/>
      <charset val="204"/>
      <scheme val="minor"/>
    </font>
    <font>
      <b/>
      <sz val="9"/>
      <name val="Sylfaen"/>
      <family val="1"/>
      <charset val="204"/>
    </font>
    <font>
      <sz val="9"/>
      <name val="Sylfaen"/>
      <family val="1"/>
      <charset val="204"/>
    </font>
    <font>
      <sz val="9"/>
      <color theme="1"/>
      <name val="Sylfaen"/>
      <family val="1"/>
      <charset val="204"/>
    </font>
    <font>
      <b/>
      <sz val="9"/>
      <color theme="1"/>
      <name val="Sylfaen"/>
      <family val="1"/>
      <charset val="204"/>
    </font>
    <font>
      <b/>
      <sz val="9"/>
      <color indexed="1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2"/>
      <name val="LitNusx"/>
      <family val="2"/>
    </font>
    <font>
      <sz val="9"/>
      <name val="Chveul"/>
    </font>
    <font>
      <sz val="9"/>
      <name val="Geo_Times"/>
      <family val="1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sz val="11"/>
      <color rgb="FF006100"/>
      <name val="Calibri"/>
      <family val="2"/>
      <charset val="1"/>
      <scheme val="minor"/>
    </font>
    <font>
      <sz val="10"/>
      <color rgb="FF3F3F76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10"/>
      <name val="Sylfaen"/>
      <family val="1"/>
    </font>
    <font>
      <sz val="10"/>
      <name val="Sylfaen"/>
      <family val="1"/>
      <charset val="204"/>
    </font>
    <font>
      <vertAlign val="superscript"/>
      <sz val="10"/>
      <name val="Sylfaen"/>
      <family val="1"/>
    </font>
    <font>
      <vertAlign val="superscript"/>
      <sz val="10"/>
      <name val="Sylfaen"/>
      <family val="1"/>
      <charset val="204"/>
    </font>
    <font>
      <sz val="10"/>
      <name val="Arial Cyr"/>
      <family val="2"/>
      <charset val="204"/>
    </font>
    <font>
      <b/>
      <sz val="11"/>
      <name val="Calibri"/>
      <family val="2"/>
      <charset val="204"/>
      <scheme val="minor"/>
    </font>
    <font>
      <sz val="12"/>
      <name val="GeoABC"/>
      <family val="2"/>
    </font>
    <font>
      <sz val="11"/>
      <color theme="1"/>
      <name val="Sylfaen"/>
      <family val="1"/>
      <charset val="204"/>
    </font>
  </fonts>
  <fills count="1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15">
    <xf numFmtId="0" fontId="0" fillId="0" borderId="0"/>
    <xf numFmtId="0" fontId="1" fillId="0" borderId="0"/>
    <xf numFmtId="0" fontId="10" fillId="0" borderId="0"/>
    <xf numFmtId="0" fontId="11" fillId="0" borderId="0"/>
    <xf numFmtId="0" fontId="11" fillId="0" borderId="0"/>
    <xf numFmtId="0" fontId="21" fillId="0" borderId="0"/>
    <xf numFmtId="0" fontId="25" fillId="10" borderId="15" applyNumberFormat="0" applyAlignment="0" applyProtection="0"/>
    <xf numFmtId="0" fontId="24" fillId="0" borderId="0"/>
    <xf numFmtId="0" fontId="26" fillId="13" borderId="0" applyNumberFormat="0" applyBorder="0" applyAlignment="0" applyProtection="0"/>
    <xf numFmtId="0" fontId="26" fillId="12" borderId="0" applyNumberFormat="0" applyBorder="0" applyAlignment="0" applyProtection="0"/>
    <xf numFmtId="0" fontId="27" fillId="9" borderId="0" applyNumberFormat="0" applyBorder="0" applyAlignment="0" applyProtection="0"/>
    <xf numFmtId="0" fontId="28" fillId="8" borderId="0" applyNumberFormat="0" applyBorder="0" applyAlignment="0" applyProtection="0"/>
    <xf numFmtId="0" fontId="1" fillId="0" borderId="0"/>
    <xf numFmtId="0" fontId="26" fillId="11" borderId="0" applyNumberFormat="0" applyBorder="0" applyAlignment="0" applyProtection="0"/>
    <xf numFmtId="0" fontId="40" fillId="0" borderId="0"/>
  </cellStyleXfs>
  <cellXfs count="849">
    <xf numFmtId="0" fontId="0" fillId="0" borderId="0" xfId="0"/>
    <xf numFmtId="0" fontId="7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165" fontId="6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6" fillId="0" borderId="1" xfId="1" applyNumberFormat="1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6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 wrapText="1"/>
    </xf>
    <xf numFmtId="0" fontId="8" fillId="3" borderId="1" xfId="1" applyFont="1" applyFill="1" applyBorder="1" applyAlignment="1">
      <alignment horizontal="center" vertical="center"/>
    </xf>
    <xf numFmtId="0" fontId="8" fillId="3" borderId="1" xfId="1" applyFont="1" applyFill="1" applyBorder="1" applyAlignment="1">
      <alignment horizontal="center" vertical="center" wrapText="1"/>
    </xf>
    <xf numFmtId="0" fontId="6" fillId="0" borderId="1" xfId="1" applyNumberFormat="1" applyFont="1" applyFill="1" applyBorder="1" applyAlignment="1">
      <alignment horizontal="center" vertical="center" wrapText="1"/>
    </xf>
    <xf numFmtId="0" fontId="6" fillId="0" borderId="6" xfId="1" applyNumberFormat="1" applyFont="1" applyBorder="1" applyAlignment="1">
      <alignment horizontal="center" vertical="center" wrapText="1"/>
    </xf>
    <xf numFmtId="20" fontId="6" fillId="0" borderId="1" xfId="1" applyNumberFormat="1" applyFont="1" applyBorder="1" applyAlignment="1">
      <alignment horizontal="center" vertical="center"/>
    </xf>
    <xf numFmtId="49" fontId="5" fillId="0" borderId="1" xfId="1" applyNumberFormat="1" applyFont="1" applyBorder="1" applyAlignment="1">
      <alignment horizontal="center" vertical="center"/>
    </xf>
    <xf numFmtId="0" fontId="6" fillId="0" borderId="2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5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8" fillId="3" borderId="1" xfId="1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8" fillId="0" borderId="0" xfId="1" applyFont="1" applyAlignment="1">
      <alignment horizontal="center" vertical="center"/>
    </xf>
    <xf numFmtId="0" fontId="12" fillId="0" borderId="0" xfId="1" applyFont="1" applyAlignment="1">
      <alignment horizontal="center" vertical="center"/>
    </xf>
    <xf numFmtId="0" fontId="12" fillId="2" borderId="1" xfId="1" applyNumberFormat="1" applyFont="1" applyFill="1" applyBorder="1" applyAlignment="1">
      <alignment horizontal="center" vertical="center" textRotation="90" wrapText="1"/>
    </xf>
    <xf numFmtId="0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vertical="center"/>
    </xf>
    <xf numFmtId="0" fontId="12" fillId="2" borderId="2" xfId="1" applyFont="1" applyFill="1" applyBorder="1" applyAlignment="1">
      <alignment horizontal="center" vertical="center"/>
    </xf>
    <xf numFmtId="0" fontId="12" fillId="2" borderId="1" xfId="1" applyFont="1" applyFill="1" applyBorder="1" applyAlignment="1">
      <alignment horizontal="center" vertical="center"/>
    </xf>
    <xf numFmtId="0" fontId="12" fillId="2" borderId="1" xfId="1" applyFont="1" applyFill="1" applyBorder="1" applyAlignment="1">
      <alignment horizontal="center" vertical="center" textRotation="90" wrapText="1"/>
    </xf>
    <xf numFmtId="49" fontId="8" fillId="0" borderId="0" xfId="1" applyNumberFormat="1" applyFont="1" applyAlignment="1">
      <alignment horizontal="center" vertical="center"/>
    </xf>
    <xf numFmtId="49" fontId="12" fillId="0" borderId="0" xfId="1" applyNumberFormat="1" applyFont="1" applyAlignment="1">
      <alignment horizontal="center" vertical="center"/>
    </xf>
    <xf numFmtId="49" fontId="12" fillId="2" borderId="1" xfId="1" applyNumberFormat="1" applyFont="1" applyFill="1" applyBorder="1" applyAlignment="1">
      <alignment horizontal="center" vertical="center" textRotation="90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NumberFormat="1" applyFont="1" applyFill="1" applyBorder="1" applyAlignment="1">
      <alignment vertical="center"/>
    </xf>
    <xf numFmtId="0" fontId="12" fillId="2" borderId="2" xfId="1" applyNumberFormat="1" applyFont="1" applyFill="1" applyBorder="1" applyAlignment="1">
      <alignment horizontal="center" vertical="center"/>
    </xf>
    <xf numFmtId="0" fontId="12" fillId="2" borderId="1" xfId="1" applyNumberFormat="1" applyFont="1" applyFill="1" applyBorder="1" applyAlignment="1">
      <alignment horizontal="center" vertical="center"/>
    </xf>
    <xf numFmtId="0" fontId="8" fillId="0" borderId="0" xfId="1" applyNumberFormat="1" applyFont="1" applyAlignment="1">
      <alignment horizontal="center" vertical="center"/>
    </xf>
    <xf numFmtId="49" fontId="5" fillId="0" borderId="1" xfId="0" applyNumberFormat="1" applyFont="1" applyFill="1" applyBorder="1" applyAlignment="1">
      <alignment vertical="center"/>
    </xf>
    <xf numFmtId="49" fontId="5" fillId="0" borderId="0" xfId="0" applyNumberFormat="1" applyFont="1" applyFill="1" applyAlignment="1">
      <alignment horizontal="center" vertical="center"/>
    </xf>
    <xf numFmtId="49" fontId="5" fillId="0" borderId="0" xfId="0" applyNumberFormat="1" applyFont="1" applyFill="1" applyAlignment="1">
      <alignment horizontal="left" vertical="center"/>
    </xf>
    <xf numFmtId="0" fontId="8" fillId="2" borderId="1" xfId="1" applyNumberFormat="1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vertical="center"/>
    </xf>
    <xf numFmtId="0" fontId="8" fillId="0" borderId="2" xfId="1" applyFont="1" applyFill="1" applyBorder="1" applyAlignment="1">
      <alignment horizontal="center" vertical="center"/>
    </xf>
    <xf numFmtId="49" fontId="8" fillId="0" borderId="1" xfId="0" applyNumberFormat="1" applyFont="1" applyFill="1" applyBorder="1"/>
    <xf numFmtId="49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/>
    </xf>
    <xf numFmtId="49" fontId="8" fillId="0" borderId="1" xfId="0" applyNumberFormat="1" applyFont="1" applyFill="1" applyBorder="1" applyAlignment="1">
      <alignment horizontal="left"/>
    </xf>
    <xf numFmtId="0" fontId="8" fillId="0" borderId="1" xfId="1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1" applyFont="1" applyFill="1" applyBorder="1"/>
    <xf numFmtId="1" fontId="8" fillId="0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>
      <alignment horizontal="center" vertical="center"/>
    </xf>
    <xf numFmtId="164" fontId="8" fillId="0" borderId="1" xfId="0" applyNumberFormat="1" applyFont="1" applyFill="1" applyBorder="1" applyAlignment="1">
      <alignment horizontal="center"/>
    </xf>
    <xf numFmtId="0" fontId="7" fillId="0" borderId="0" xfId="0" applyFont="1" applyFill="1" applyAlignment="1">
      <alignment horizontal="center" vertical="center"/>
    </xf>
    <xf numFmtId="49" fontId="7" fillId="0" borderId="1" xfId="0" applyNumberFormat="1" applyFont="1" applyFill="1" applyBorder="1" applyAlignment="1">
      <alignment vertical="center"/>
    </xf>
    <xf numFmtId="0" fontId="8" fillId="0" borderId="1" xfId="0" applyNumberFormat="1" applyFont="1" applyFill="1" applyBorder="1"/>
    <xf numFmtId="0" fontId="8" fillId="0" borderId="1" xfId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 wrapText="1"/>
    </xf>
    <xf numFmtId="20" fontId="8" fillId="0" borderId="1" xfId="0" applyNumberFormat="1" applyFont="1" applyFill="1" applyBorder="1" applyAlignment="1">
      <alignment horizontal="center" vertical="center"/>
    </xf>
    <xf numFmtId="2" fontId="8" fillId="0" borderId="1" xfId="0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center" vertical="center"/>
    </xf>
    <xf numFmtId="2" fontId="13" fillId="0" borderId="1" xfId="0" applyNumberFormat="1" applyFont="1" applyFill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20" fontId="8" fillId="0" borderId="1" xfId="1" applyNumberFormat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/>
    <xf numFmtId="49" fontId="14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49" fontId="13" fillId="3" borderId="1" xfId="0" applyNumberFormat="1" applyFont="1" applyFill="1" applyBorder="1" applyAlignment="1">
      <alignment vertical="center"/>
    </xf>
    <xf numFmtId="0" fontId="13" fillId="3" borderId="1" xfId="0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left" vertical="center"/>
    </xf>
    <xf numFmtId="0" fontId="13" fillId="3" borderId="1" xfId="0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>
      <alignment horizontal="center" vertical="center"/>
    </xf>
    <xf numFmtId="49" fontId="12" fillId="0" borderId="1" xfId="1" applyNumberFormat="1" applyFont="1" applyFill="1" applyBorder="1" applyAlignment="1">
      <alignment vertical="center"/>
    </xf>
    <xf numFmtId="49" fontId="8" fillId="4" borderId="1" xfId="1" applyNumberFormat="1" applyFont="1" applyFill="1" applyBorder="1" applyAlignment="1"/>
    <xf numFmtId="49" fontId="8" fillId="0" borderId="1" xfId="1" applyNumberFormat="1" applyFont="1" applyBorder="1" applyAlignment="1">
      <alignment horizontal="right"/>
    </xf>
    <xf numFmtId="0" fontId="8" fillId="0" borderId="1" xfId="1" applyNumberFormat="1" applyFont="1" applyFill="1" applyBorder="1" applyAlignment="1">
      <alignment horizontal="center" vertical="center"/>
    </xf>
    <xf numFmtId="0" fontId="8" fillId="0" borderId="1" xfId="1" applyFont="1" applyBorder="1" applyAlignment="1"/>
    <xf numFmtId="49" fontId="8" fillId="0" borderId="1" xfId="1" applyNumberFormat="1" applyFont="1" applyBorder="1" applyAlignment="1"/>
    <xf numFmtId="0" fontId="8" fillId="4" borderId="1" xfId="1" applyFont="1" applyFill="1" applyBorder="1" applyAlignment="1">
      <alignment horizontal="center"/>
    </xf>
    <xf numFmtId="0" fontId="8" fillId="4" borderId="1" xfId="1" applyFont="1" applyFill="1" applyBorder="1" applyAlignment="1"/>
    <xf numFmtId="49" fontId="8" fillId="0" borderId="1" xfId="1" applyNumberFormat="1" applyFont="1" applyFill="1" applyBorder="1" applyAlignment="1">
      <alignment vertical="center"/>
    </xf>
    <xf numFmtId="166" fontId="8" fillId="0" borderId="1" xfId="0" applyNumberFormat="1" applyFont="1" applyFill="1" applyBorder="1" applyAlignment="1">
      <alignment horizontal="center" vertical="center"/>
    </xf>
    <xf numFmtId="20" fontId="8" fillId="0" borderId="1" xfId="1" applyNumberFormat="1" applyFont="1" applyBorder="1" applyAlignment="1"/>
    <xf numFmtId="0" fontId="12" fillId="3" borderId="1" xfId="1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 vertical="center"/>
    </xf>
    <xf numFmtId="0" fontId="12" fillId="3" borderId="1" xfId="1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>
      <alignment horizontal="center" vertical="center"/>
    </xf>
    <xf numFmtId="166" fontId="12" fillId="3" borderId="1" xfId="0" applyNumberFormat="1" applyFont="1" applyFill="1" applyBorder="1" applyAlignment="1">
      <alignment horizontal="right" vertical="center"/>
    </xf>
    <xf numFmtId="166" fontId="12" fillId="3" borderId="1" xfId="0" applyNumberFormat="1" applyFont="1" applyFill="1" applyBorder="1" applyAlignment="1">
      <alignment horizontal="center" vertical="center"/>
    </xf>
    <xf numFmtId="49" fontId="12" fillId="3" borderId="1" xfId="1" applyNumberFormat="1" applyFont="1" applyFill="1" applyBorder="1" applyAlignment="1">
      <alignment horizontal="center" vertical="center"/>
    </xf>
    <xf numFmtId="49" fontId="15" fillId="0" borderId="1" xfId="1" applyNumberFormat="1" applyFont="1" applyFill="1" applyBorder="1" applyAlignment="1">
      <alignment vertical="center"/>
    </xf>
    <xf numFmtId="0" fontId="16" fillId="0" borderId="1" xfId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/>
    <xf numFmtId="0" fontId="16" fillId="0" borderId="1" xfId="0" applyFont="1" applyFill="1" applyBorder="1"/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/>
    </xf>
    <xf numFmtId="0" fontId="16" fillId="0" borderId="1" xfId="1" applyNumberFormat="1" applyFont="1" applyFill="1" applyBorder="1" applyAlignment="1">
      <alignment horizontal="center" vertical="center" wrapText="1"/>
    </xf>
    <xf numFmtId="166" fontId="16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/>
    <xf numFmtId="0" fontId="17" fillId="0" borderId="1" xfId="0" applyFont="1" applyFill="1" applyBorder="1" applyAlignment="1">
      <alignment horizontal="center" vertical="center"/>
    </xf>
    <xf numFmtId="165" fontId="16" fillId="0" borderId="1" xfId="0" applyNumberFormat="1" applyFont="1" applyFill="1" applyBorder="1" applyAlignment="1">
      <alignment horizontal="center" vertical="center"/>
    </xf>
    <xf numFmtId="2" fontId="16" fillId="0" borderId="1" xfId="0" applyNumberFormat="1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/>
    </xf>
    <xf numFmtId="49" fontId="16" fillId="0" borderId="1" xfId="1" applyNumberFormat="1" applyFont="1" applyFill="1" applyBorder="1" applyAlignment="1">
      <alignment vertical="center"/>
    </xf>
    <xf numFmtId="49" fontId="16" fillId="0" borderId="1" xfId="0" applyNumberFormat="1" applyFont="1" applyBorder="1"/>
    <xf numFmtId="0" fontId="16" fillId="0" borderId="1" xfId="0" applyFont="1" applyBorder="1" applyAlignment="1">
      <alignment horizontal="center"/>
    </xf>
    <xf numFmtId="0" fontId="17" fillId="0" borderId="1" xfId="0" applyFont="1" applyBorder="1"/>
    <xf numFmtId="49" fontId="16" fillId="0" borderId="1" xfId="0" applyNumberFormat="1" applyFont="1" applyBorder="1" applyAlignment="1">
      <alignment horizontal="right"/>
    </xf>
    <xf numFmtId="0" fontId="16" fillId="0" borderId="1" xfId="1" applyFont="1" applyFill="1" applyBorder="1" applyAlignment="1">
      <alignment horizontal="center" vertical="center" wrapText="1"/>
    </xf>
    <xf numFmtId="20" fontId="16" fillId="0" borderId="1" xfId="0" applyNumberFormat="1" applyFont="1" applyFill="1" applyBorder="1" applyAlignment="1">
      <alignment horizontal="center" vertical="center"/>
    </xf>
    <xf numFmtId="2" fontId="17" fillId="0" borderId="1" xfId="0" applyNumberFormat="1" applyFont="1" applyFill="1" applyBorder="1" applyAlignment="1">
      <alignment horizontal="center" vertical="center"/>
    </xf>
    <xf numFmtId="2" fontId="18" fillId="0" borderId="1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/>
    <xf numFmtId="0" fontId="18" fillId="3" borderId="1" xfId="0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left" vertical="center"/>
    </xf>
    <xf numFmtId="0" fontId="18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/>
    <xf numFmtId="49" fontId="15" fillId="3" borderId="1" xfId="0" applyNumberFormat="1" applyFont="1" applyFill="1" applyBorder="1"/>
    <xf numFmtId="0" fontId="15" fillId="5" borderId="1" xfId="0" applyFont="1" applyFill="1" applyBorder="1"/>
    <xf numFmtId="0" fontId="8" fillId="0" borderId="1" xfId="1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right"/>
    </xf>
    <xf numFmtId="49" fontId="8" fillId="0" borderId="1" xfId="1" applyNumberFormat="1" applyFont="1" applyFill="1" applyBorder="1"/>
    <xf numFmtId="0" fontId="8" fillId="0" borderId="1" xfId="0" applyFont="1" applyFill="1" applyBorder="1" applyAlignment="1">
      <alignment horizontal="left"/>
    </xf>
    <xf numFmtId="0" fontId="8" fillId="4" borderId="2" xfId="1" applyFont="1" applyFill="1" applyBorder="1" applyAlignment="1">
      <alignment horizontal="center"/>
    </xf>
    <xf numFmtId="0" fontId="8" fillId="0" borderId="1" xfId="1" applyFont="1" applyFill="1" applyBorder="1" applyAlignment="1">
      <alignment horizontal="center"/>
    </xf>
    <xf numFmtId="0" fontId="8" fillId="0" borderId="2" xfId="1" applyFont="1" applyBorder="1"/>
    <xf numFmtId="20" fontId="8" fillId="0" borderId="1" xfId="0" applyNumberFormat="1" applyFont="1" applyFill="1" applyBorder="1" applyAlignment="1">
      <alignment horizontal="center"/>
    </xf>
    <xf numFmtId="49" fontId="8" fillId="0" borderId="2" xfId="1" applyNumberFormat="1" applyFont="1" applyFill="1" applyBorder="1" applyAlignment="1">
      <alignment horizontal="center"/>
    </xf>
    <xf numFmtId="49" fontId="8" fillId="0" borderId="1" xfId="1" applyNumberFormat="1" applyFont="1" applyFill="1" applyBorder="1" applyAlignment="1">
      <alignment horizontal="center"/>
    </xf>
    <xf numFmtId="1" fontId="8" fillId="0" borderId="1" xfId="1" applyNumberFormat="1" applyFont="1" applyFill="1" applyBorder="1" applyAlignment="1">
      <alignment horizontal="center"/>
    </xf>
    <xf numFmtId="20" fontId="8" fillId="0" borderId="1" xfId="1" applyNumberFormat="1" applyFont="1" applyFill="1" applyBorder="1" applyAlignment="1">
      <alignment horizontal="center"/>
    </xf>
    <xf numFmtId="0" fontId="8" fillId="0" borderId="1" xfId="1" applyFont="1" applyBorder="1"/>
    <xf numFmtId="0" fontId="8" fillId="0" borderId="1" xfId="1" applyFont="1" applyFill="1" applyBorder="1" applyAlignment="1">
      <alignment horizontal="left"/>
    </xf>
    <xf numFmtId="49" fontId="8" fillId="0" borderId="2" xfId="0" applyNumberFormat="1" applyFont="1" applyFill="1" applyBorder="1" applyAlignment="1">
      <alignment horizontal="center"/>
    </xf>
    <xf numFmtId="49" fontId="8" fillId="0" borderId="1" xfId="1" applyNumberFormat="1" applyFont="1" applyFill="1" applyBorder="1" applyAlignment="1"/>
    <xf numFmtId="0" fontId="8" fillId="0" borderId="0" xfId="0" applyFont="1"/>
    <xf numFmtId="0" fontId="8" fillId="0" borderId="2" xfId="0" applyNumberFormat="1" applyFont="1" applyFill="1" applyBorder="1" applyAlignment="1">
      <alignment horizontal="center"/>
    </xf>
    <xf numFmtId="0" fontId="8" fillId="0" borderId="0" xfId="0" applyFont="1" applyBorder="1"/>
    <xf numFmtId="0" fontId="8" fillId="0" borderId="2" xfId="1" applyNumberFormat="1" applyFont="1" applyFill="1" applyBorder="1" applyAlignment="1">
      <alignment horizontal="center"/>
    </xf>
    <xf numFmtId="0" fontId="8" fillId="0" borderId="1" xfId="1" applyFont="1" applyFill="1" applyBorder="1" applyAlignment="1">
      <alignment wrapText="1"/>
    </xf>
    <xf numFmtId="0" fontId="8" fillId="4" borderId="13" xfId="1" applyFont="1" applyFill="1" applyBorder="1" applyAlignment="1">
      <alignment horizontal="center"/>
    </xf>
    <xf numFmtId="0" fontId="8" fillId="0" borderId="1" xfId="0" applyFont="1" applyBorder="1"/>
    <xf numFmtId="0" fontId="8" fillId="0" borderId="2" xfId="1" applyFont="1" applyFill="1" applyBorder="1"/>
    <xf numFmtId="0" fontId="8" fillId="0" borderId="2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20" fontId="8" fillId="0" borderId="1" xfId="1" applyNumberFormat="1" applyFont="1" applyBorder="1" applyAlignment="1">
      <alignment horizontal="center"/>
    </xf>
    <xf numFmtId="49" fontId="8" fillId="0" borderId="4" xfId="0" applyNumberFormat="1" applyFont="1" applyFill="1" applyBorder="1" applyAlignment="1"/>
    <xf numFmtId="49" fontId="8" fillId="0" borderId="4" xfId="0" applyNumberFormat="1" applyFont="1" applyFill="1" applyBorder="1" applyAlignment="1">
      <alignment horizontal="center" vertical="center"/>
    </xf>
    <xf numFmtId="0" fontId="8" fillId="0" borderId="4" xfId="1" applyNumberFormat="1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right"/>
    </xf>
    <xf numFmtId="49" fontId="8" fillId="0" borderId="4" xfId="1" applyNumberFormat="1" applyFont="1" applyFill="1" applyBorder="1"/>
    <xf numFmtId="0" fontId="8" fillId="0" borderId="4" xfId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left"/>
    </xf>
    <xf numFmtId="0" fontId="8" fillId="4" borderId="10" xfId="1" applyFont="1" applyFill="1" applyBorder="1" applyAlignment="1">
      <alignment horizontal="center"/>
    </xf>
    <xf numFmtId="0" fontId="8" fillId="0" borderId="4" xfId="1" applyFont="1" applyFill="1" applyBorder="1" applyAlignment="1">
      <alignment horizontal="center"/>
    </xf>
    <xf numFmtId="0" fontId="8" fillId="0" borderId="4" xfId="1" applyFont="1" applyBorder="1"/>
    <xf numFmtId="0" fontId="8" fillId="0" borderId="4" xfId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/>
    </xf>
    <xf numFmtId="20" fontId="8" fillId="0" borderId="4" xfId="0" applyNumberFormat="1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center" vertical="center"/>
    </xf>
    <xf numFmtId="20" fontId="8" fillId="0" borderId="4" xfId="0" applyNumberFormat="1" applyFont="1" applyFill="1" applyBorder="1" applyAlignment="1">
      <alignment horizontal="center" vertical="center"/>
    </xf>
    <xf numFmtId="1" fontId="8" fillId="0" borderId="4" xfId="1" applyNumberFormat="1" applyFont="1" applyFill="1" applyBorder="1" applyAlignment="1">
      <alignment horizontal="center"/>
    </xf>
    <xf numFmtId="20" fontId="8" fillId="0" borderId="4" xfId="1" applyNumberFormat="1" applyFont="1" applyFill="1" applyBorder="1" applyAlignment="1">
      <alignment horizontal="center"/>
    </xf>
    <xf numFmtId="2" fontId="8" fillId="0" borderId="4" xfId="0" applyNumberFormat="1" applyFont="1" applyFill="1" applyBorder="1" applyAlignment="1">
      <alignment horizontal="center" vertical="center"/>
    </xf>
    <xf numFmtId="2" fontId="7" fillId="0" borderId="4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/>
    <xf numFmtId="0" fontId="16" fillId="0" borderId="2" xfId="1" applyFont="1" applyFill="1" applyBorder="1" applyAlignment="1">
      <alignment horizontal="center" vertical="center"/>
    </xf>
    <xf numFmtId="49" fontId="16" fillId="0" borderId="1" xfId="1" applyNumberFormat="1" applyFont="1" applyBorder="1" applyAlignment="1">
      <alignment horizontal="center"/>
    </xf>
    <xf numFmtId="49" fontId="16" fillId="0" borderId="1" xfId="1" applyNumberFormat="1" applyFont="1" applyBorder="1"/>
    <xf numFmtId="0" fontId="16" fillId="0" borderId="1" xfId="1" applyFont="1" applyBorder="1"/>
    <xf numFmtId="0" fontId="16" fillId="0" borderId="2" xfId="1" applyFont="1" applyBorder="1"/>
    <xf numFmtId="0" fontId="16" fillId="4" borderId="1" xfId="1" applyFont="1" applyFill="1" applyBorder="1" applyAlignment="1">
      <alignment horizontal="center"/>
    </xf>
    <xf numFmtId="20" fontId="16" fillId="0" borderId="1" xfId="1" applyNumberFormat="1" applyFont="1" applyBorder="1"/>
    <xf numFmtId="0" fontId="16" fillId="0" borderId="6" xfId="1" applyNumberFormat="1" applyFont="1" applyBorder="1"/>
    <xf numFmtId="49" fontId="18" fillId="3" borderId="1" xfId="0" applyNumberFormat="1" applyFont="1" applyFill="1" applyBorder="1" applyAlignment="1">
      <alignment vertical="center"/>
    </xf>
    <xf numFmtId="0" fontId="18" fillId="3" borderId="2" xfId="0" applyFont="1" applyFill="1" applyBorder="1" applyAlignment="1">
      <alignment horizontal="center" vertical="center"/>
    </xf>
    <xf numFmtId="49" fontId="15" fillId="3" borderId="1" xfId="0" applyNumberFormat="1" applyFont="1" applyFill="1" applyBorder="1" applyAlignment="1">
      <alignment horizontal="center" vertical="center"/>
    </xf>
    <xf numFmtId="49" fontId="15" fillId="3" borderId="1" xfId="1" applyNumberFormat="1" applyFont="1" applyFill="1" applyBorder="1" applyAlignment="1">
      <alignment horizontal="left" vertical="center"/>
    </xf>
    <xf numFmtId="0" fontId="15" fillId="3" borderId="1" xfId="1" applyNumberFormat="1" applyFont="1" applyFill="1" applyBorder="1" applyAlignment="1">
      <alignment horizontal="center" vertical="center"/>
    </xf>
    <xf numFmtId="0" fontId="15" fillId="3" borderId="1" xfId="1" applyFont="1" applyFill="1" applyBorder="1" applyAlignment="1">
      <alignment horizontal="center" vertical="center"/>
    </xf>
    <xf numFmtId="0" fontId="15" fillId="3" borderId="1" xfId="1" applyFont="1" applyFill="1" applyBorder="1" applyAlignment="1">
      <alignment horizontal="center" vertical="center" wrapText="1"/>
    </xf>
    <xf numFmtId="0" fontId="15" fillId="3" borderId="1" xfId="0" applyNumberFormat="1" applyFont="1" applyFill="1" applyBorder="1" applyAlignment="1">
      <alignment horizontal="center" vertical="center"/>
    </xf>
    <xf numFmtId="20" fontId="15" fillId="3" borderId="1" xfId="0" applyNumberFormat="1" applyFont="1" applyFill="1" applyBorder="1" applyAlignment="1">
      <alignment horizontal="center" vertical="center"/>
    </xf>
    <xf numFmtId="49" fontId="18" fillId="3" borderId="1" xfId="0" applyNumberFormat="1" applyFont="1" applyFill="1" applyBorder="1" applyAlignment="1">
      <alignment horizontal="center" vertical="center" wrapText="1"/>
    </xf>
    <xf numFmtId="2" fontId="15" fillId="3" borderId="1" xfId="0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horizontal="center" vertical="center"/>
    </xf>
    <xf numFmtId="49" fontId="8" fillId="0" borderId="1" xfId="1" applyNumberFormat="1" applyFont="1" applyBorder="1" applyAlignment="1">
      <alignment horizontal="center"/>
    </xf>
    <xf numFmtId="49" fontId="8" fillId="0" borderId="1" xfId="1" applyNumberFormat="1" applyFont="1" applyBorder="1"/>
    <xf numFmtId="0" fontId="8" fillId="0" borderId="5" xfId="1" applyFont="1" applyBorder="1"/>
    <xf numFmtId="20" fontId="8" fillId="0" borderId="1" xfId="1" applyNumberFormat="1" applyFont="1" applyBorder="1" applyAlignment="1">
      <alignment horizontal="right"/>
    </xf>
    <xf numFmtId="20" fontId="8" fillId="0" borderId="6" xfId="1" applyNumberFormat="1" applyFont="1" applyBorder="1" applyAlignment="1"/>
    <xf numFmtId="0" fontId="8" fillId="0" borderId="1" xfId="0" applyFont="1" applyBorder="1" applyAlignment="1"/>
    <xf numFmtId="49" fontId="8" fillId="4" borderId="1" xfId="1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0" fontId="8" fillId="0" borderId="6" xfId="0" applyFont="1" applyBorder="1" applyAlignment="1"/>
    <xf numFmtId="0" fontId="8" fillId="0" borderId="6" xfId="1" applyFont="1" applyBorder="1" applyAlignment="1"/>
    <xf numFmtId="49" fontId="8" fillId="0" borderId="6" xfId="1" applyNumberFormat="1" applyFont="1" applyFill="1" applyBorder="1" applyAlignment="1">
      <alignment horizontal="center" vertical="center"/>
    </xf>
    <xf numFmtId="20" fontId="8" fillId="0" borderId="1" xfId="1" applyNumberFormat="1" applyFont="1" applyFill="1" applyBorder="1" applyAlignment="1">
      <alignment horizontal="center" vertical="center"/>
    </xf>
    <xf numFmtId="0" fontId="8" fillId="0" borderId="1" xfId="1" applyNumberFormat="1" applyFont="1" applyBorder="1"/>
    <xf numFmtId="0" fontId="8" fillId="0" borderId="1" xfId="1" applyNumberFormat="1" applyFont="1" applyBorder="1" applyAlignment="1">
      <alignment horizontal="center"/>
    </xf>
    <xf numFmtId="49" fontId="8" fillId="0" borderId="1" xfId="1" applyNumberFormat="1" applyFont="1" applyFill="1" applyBorder="1" applyAlignment="1">
      <alignment horizontal="center" vertical="center"/>
    </xf>
    <xf numFmtId="49" fontId="19" fillId="4" borderId="1" xfId="1" applyNumberFormat="1" applyFont="1" applyFill="1" applyBorder="1" applyAlignment="1">
      <alignment horizontal="center" vertical="center"/>
    </xf>
    <xf numFmtId="49" fontId="8" fillId="0" borderId="4" xfId="1" applyNumberFormat="1" applyFont="1" applyBorder="1" applyAlignment="1">
      <alignment horizontal="center"/>
    </xf>
    <xf numFmtId="49" fontId="8" fillId="0" borderId="4" xfId="1" applyNumberFormat="1" applyFont="1" applyBorder="1"/>
    <xf numFmtId="49" fontId="8" fillId="0" borderId="1" xfId="3" applyNumberFormat="1" applyFont="1" applyBorder="1" applyAlignment="1">
      <alignment horizontal="center"/>
    </xf>
    <xf numFmtId="49" fontId="8" fillId="0" borderId="1" xfId="3" applyNumberFormat="1" applyFont="1" applyBorder="1"/>
    <xf numFmtId="0" fontId="8" fillId="0" borderId="1" xfId="3" applyFont="1" applyBorder="1"/>
    <xf numFmtId="0" fontId="8" fillId="0" borderId="1" xfId="3" applyFont="1" applyBorder="1" applyAlignment="1">
      <alignment horizontal="center"/>
    </xf>
    <xf numFmtId="0" fontId="8" fillId="0" borderId="2" xfId="3" applyFont="1" applyBorder="1"/>
    <xf numFmtId="20" fontId="8" fillId="0" borderId="1" xfId="3" applyNumberFormat="1" applyFont="1" applyBorder="1" applyAlignment="1">
      <alignment horizontal="right"/>
    </xf>
    <xf numFmtId="20" fontId="8" fillId="0" borderId="6" xfId="3" applyNumberFormat="1" applyFont="1" applyBorder="1" applyAlignment="1"/>
    <xf numFmtId="49" fontId="8" fillId="0" borderId="1" xfId="0" applyNumberFormat="1" applyFont="1" applyBorder="1"/>
    <xf numFmtId="0" fontId="8" fillId="0" borderId="1" xfId="0" applyFont="1" applyBorder="1" applyAlignment="1">
      <alignment horizontal="center"/>
    </xf>
    <xf numFmtId="0" fontId="8" fillId="0" borderId="2" xfId="0" applyFont="1" applyBorder="1"/>
    <xf numFmtId="20" fontId="8" fillId="0" borderId="6" xfId="0" applyNumberFormat="1" applyFont="1" applyBorder="1" applyAlignment="1"/>
    <xf numFmtId="49" fontId="8" fillId="0" borderId="1" xfId="0" applyNumberFormat="1" applyFont="1" applyBorder="1" applyAlignment="1">
      <alignment horizontal="center"/>
    </xf>
    <xf numFmtId="20" fontId="8" fillId="0" borderId="1" xfId="0" applyNumberFormat="1" applyFont="1" applyBorder="1" applyAlignment="1">
      <alignment horizontal="right"/>
    </xf>
    <xf numFmtId="49" fontId="8" fillId="0" borderId="0" xfId="1" applyNumberFormat="1" applyFont="1" applyAlignment="1"/>
    <xf numFmtId="0" fontId="12" fillId="3" borderId="2" xfId="1" applyFont="1" applyFill="1" applyBorder="1" applyAlignment="1">
      <alignment horizontal="center" vertical="center"/>
    </xf>
    <xf numFmtId="49" fontId="12" fillId="3" borderId="1" xfId="0" applyNumberFormat="1" applyFont="1" applyFill="1" applyBorder="1" applyAlignment="1">
      <alignment horizontal="center"/>
    </xf>
    <xf numFmtId="49" fontId="12" fillId="3" borderId="1" xfId="0" applyNumberFormat="1" applyFont="1" applyFill="1" applyBorder="1"/>
    <xf numFmtId="0" fontId="12" fillId="3" borderId="1" xfId="0" applyNumberFormat="1" applyFont="1" applyFill="1" applyBorder="1" applyAlignment="1">
      <alignment horizontal="center"/>
    </xf>
    <xf numFmtId="0" fontId="12" fillId="3" borderId="1" xfId="0" applyNumberFormat="1" applyFont="1" applyFill="1" applyBorder="1"/>
    <xf numFmtId="0" fontId="12" fillId="3" borderId="1" xfId="1" applyFont="1" applyFill="1" applyBorder="1" applyAlignment="1">
      <alignment horizontal="center" vertical="center" wrapText="1"/>
    </xf>
    <xf numFmtId="49" fontId="12" fillId="3" borderId="1" xfId="0" applyNumberFormat="1" applyFont="1" applyFill="1" applyBorder="1" applyAlignment="1">
      <alignment horizontal="right"/>
    </xf>
    <xf numFmtId="20" fontId="12" fillId="3" borderId="1" xfId="1" applyNumberFormat="1" applyFont="1" applyFill="1" applyBorder="1" applyAlignment="1">
      <alignment horizontal="center" vertical="center"/>
    </xf>
    <xf numFmtId="1" fontId="12" fillId="3" borderId="1" xfId="0" applyNumberFormat="1" applyFont="1" applyFill="1" applyBorder="1" applyAlignment="1">
      <alignment horizontal="center"/>
    </xf>
    <xf numFmtId="49" fontId="13" fillId="6" borderId="1" xfId="0" applyNumberFormat="1" applyFont="1" applyFill="1" applyBorder="1" applyAlignment="1">
      <alignment vertical="center"/>
    </xf>
    <xf numFmtId="0" fontId="9" fillId="6" borderId="1" xfId="0" applyFont="1" applyFill="1" applyBorder="1" applyAlignment="1">
      <alignment horizontal="center" vertical="center"/>
    </xf>
    <xf numFmtId="49" fontId="9" fillId="6" borderId="1" xfId="0" applyNumberFormat="1" applyFont="1" applyFill="1" applyBorder="1" applyAlignment="1">
      <alignment horizontal="center" vertical="center"/>
    </xf>
    <xf numFmtId="49" fontId="0" fillId="0" borderId="0" xfId="0" applyNumberFormat="1"/>
    <xf numFmtId="49" fontId="4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left" vertical="center"/>
    </xf>
    <xf numFmtId="49" fontId="4" fillId="0" borderId="0" xfId="0" applyNumberFormat="1" applyFont="1" applyFill="1" applyAlignment="1">
      <alignment horizontal="center" vertical="center" wrapText="1"/>
    </xf>
    <xf numFmtId="49" fontId="4" fillId="0" borderId="1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8" fillId="0" borderId="1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/>
    </xf>
    <xf numFmtId="0" fontId="5" fillId="0" borderId="0" xfId="1" applyFont="1" applyFill="1" applyAlignment="1">
      <alignment horizontal="center" vertical="center"/>
    </xf>
    <xf numFmtId="0" fontId="20" fillId="2" borderId="1" xfId="1" applyFont="1" applyFill="1" applyBorder="1" applyAlignment="1">
      <alignment horizontal="center" vertical="center"/>
    </xf>
    <xf numFmtId="0" fontId="20" fillId="2" borderId="2" xfId="1" applyFont="1" applyFill="1" applyBorder="1" applyAlignment="1">
      <alignment horizontal="center" vertical="center"/>
    </xf>
    <xf numFmtId="0" fontId="20" fillId="2" borderId="1" xfId="1" applyFont="1" applyFill="1" applyBorder="1" applyAlignment="1">
      <alignment horizontal="center" vertical="center" wrapText="1"/>
    </xf>
    <xf numFmtId="0" fontId="20" fillId="2" borderId="5" xfId="1" applyFont="1" applyFill="1" applyBorder="1" applyAlignment="1">
      <alignment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Fill="1" applyAlignment="1">
      <alignment horizontal="center" vertical="center"/>
    </xf>
    <xf numFmtId="0" fontId="20" fillId="2" borderId="1" xfId="1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13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13" fillId="3" borderId="1" xfId="0" applyFont="1" applyFill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1" applyNumberFormat="1" applyFont="1" applyFill="1" applyBorder="1" applyAlignment="1">
      <alignment horizontal="left" vertical="center"/>
    </xf>
    <xf numFmtId="0" fontId="8" fillId="0" borderId="6" xfId="1" applyNumberFormat="1" applyFont="1" applyBorder="1" applyAlignment="1">
      <alignment horizontal="center" vertical="center"/>
    </xf>
    <xf numFmtId="0" fontId="8" fillId="0" borderId="6" xfId="1" applyNumberFormat="1" applyFont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3" borderId="1" xfId="1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20" fontId="8" fillId="3" borderId="1" xfId="0" applyNumberFormat="1" applyFont="1" applyFill="1" applyBorder="1" applyAlignment="1">
      <alignment horizontal="center" vertical="center"/>
    </xf>
    <xf numFmtId="2" fontId="8" fillId="3" borderId="1" xfId="0" applyNumberFormat="1" applyFont="1" applyFill="1" applyBorder="1" applyAlignment="1">
      <alignment horizontal="center" vertical="center"/>
    </xf>
    <xf numFmtId="0" fontId="8" fillId="0" borderId="2" xfId="1" applyFont="1" applyBorder="1" applyAlignment="1">
      <alignment horizontal="center" vertical="center"/>
    </xf>
    <xf numFmtId="0" fontId="22" fillId="0" borderId="1" xfId="1" applyFont="1" applyBorder="1"/>
    <xf numFmtId="20" fontId="23" fillId="0" borderId="1" xfId="1" applyNumberFormat="1" applyFont="1" applyBorder="1"/>
    <xf numFmtId="0" fontId="23" fillId="0" borderId="1" xfId="1" applyFont="1" applyBorder="1"/>
    <xf numFmtId="20" fontId="22" fillId="0" borderId="6" xfId="1" applyNumberFormat="1" applyFont="1" applyBorder="1"/>
    <xf numFmtId="20" fontId="22" fillId="0" borderId="6" xfId="1" applyNumberFormat="1" applyFont="1" applyBorder="1" applyAlignment="1">
      <alignment wrapText="1"/>
    </xf>
    <xf numFmtId="0" fontId="22" fillId="0" borderId="6" xfId="1" applyFont="1" applyBorder="1"/>
    <xf numFmtId="20" fontId="22" fillId="0" borderId="1" xfId="1" applyNumberFormat="1" applyFont="1" applyBorder="1"/>
    <xf numFmtId="20" fontId="22" fillId="0" borderId="1" xfId="1" applyNumberFormat="1" applyFont="1" applyBorder="1" applyAlignment="1">
      <alignment horizontal="center"/>
    </xf>
    <xf numFmtId="20" fontId="22" fillId="0" borderId="1" xfId="3" applyNumberFormat="1" applyFont="1" applyBorder="1" applyAlignment="1">
      <alignment horizontal="center"/>
    </xf>
    <xf numFmtId="20" fontId="22" fillId="0" borderId="6" xfId="3" applyNumberFormat="1" applyFont="1" applyBorder="1"/>
    <xf numFmtId="20" fontId="22" fillId="0" borderId="6" xfId="0" applyNumberFormat="1" applyFont="1" applyBorder="1"/>
    <xf numFmtId="0" fontId="22" fillId="0" borderId="6" xfId="0" applyFont="1" applyBorder="1"/>
    <xf numFmtId="20" fontId="22" fillId="0" borderId="1" xfId="0" applyNumberFormat="1" applyFont="1" applyBorder="1" applyAlignment="1">
      <alignment horizontal="center"/>
    </xf>
    <xf numFmtId="49" fontId="8" fillId="0" borderId="1" xfId="0" applyNumberFormat="1" applyFont="1" applyFill="1" applyBorder="1" applyAlignment="1">
      <alignment horizontal="left" vertical="center"/>
    </xf>
    <xf numFmtId="0" fontId="8" fillId="7" borderId="1" xfId="1" applyFont="1" applyFill="1" applyBorder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20" fontId="12" fillId="3" borderId="1" xfId="0" applyNumberFormat="1" applyFont="1" applyFill="1" applyBorder="1" applyAlignment="1">
      <alignment horizontal="center" vertical="center"/>
    </xf>
    <xf numFmtId="0" fontId="12" fillId="3" borderId="6" xfId="1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8" fillId="0" borderId="1" xfId="1" applyNumberFormat="1" applyFont="1" applyFill="1" applyBorder="1" applyAlignment="1">
      <alignment horizontal="center" vertical="center"/>
    </xf>
    <xf numFmtId="0" fontId="8" fillId="0" borderId="6" xfId="1" applyNumberFormat="1" applyFont="1" applyFill="1" applyBorder="1" applyAlignment="1">
      <alignment horizontal="center" vertical="center"/>
    </xf>
    <xf numFmtId="0" fontId="12" fillId="3" borderId="6" xfId="1" applyFont="1" applyFill="1" applyBorder="1"/>
    <xf numFmtId="0" fontId="8" fillId="0" borderId="6" xfId="1" applyFont="1" applyBorder="1"/>
    <xf numFmtId="0" fontId="8" fillId="0" borderId="6" xfId="1" applyNumberFormat="1" applyFont="1" applyBorder="1"/>
    <xf numFmtId="0" fontId="8" fillId="0" borderId="6" xfId="1" applyNumberFormat="1" applyFont="1" applyFill="1" applyBorder="1"/>
    <xf numFmtId="0" fontId="8" fillId="0" borderId="1" xfId="0" applyFont="1" applyFill="1" applyBorder="1"/>
    <xf numFmtId="0" fontId="8" fillId="0" borderId="1" xfId="1" applyFont="1" applyFill="1" applyBorder="1" applyAlignment="1">
      <alignment horizontal="center" vertical="top" wrapText="1"/>
    </xf>
    <xf numFmtId="0" fontId="8" fillId="0" borderId="1" xfId="1" applyFont="1" applyFill="1" applyBorder="1" applyAlignment="1">
      <alignment horizontal="left" vertical="center"/>
    </xf>
    <xf numFmtId="49" fontId="12" fillId="3" borderId="1" xfId="0" applyNumberFormat="1" applyFont="1" applyFill="1" applyBorder="1" applyAlignment="1">
      <alignment horizontal="left" vertical="center"/>
    </xf>
    <xf numFmtId="0" fontId="12" fillId="3" borderId="1" xfId="1" applyFont="1" applyFill="1" applyBorder="1" applyAlignment="1">
      <alignment horizontal="left" vertical="center"/>
    </xf>
    <xf numFmtId="165" fontId="8" fillId="5" borderId="1" xfId="0" applyNumberFormat="1" applyFont="1" applyFill="1" applyBorder="1" applyAlignment="1">
      <alignment horizontal="center" vertical="center"/>
    </xf>
    <xf numFmtId="0" fontId="12" fillId="5" borderId="6" xfId="1" applyNumberFormat="1" applyFont="1" applyFill="1" applyBorder="1" applyAlignment="1">
      <alignment horizontal="center" vertical="center"/>
    </xf>
    <xf numFmtId="2" fontId="12" fillId="5" borderId="6" xfId="1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3" fillId="6" borderId="1" xfId="0" applyNumberFormat="1" applyFont="1" applyFill="1" applyBorder="1" applyAlignment="1">
      <alignment horizontal="center" vertical="center"/>
    </xf>
    <xf numFmtId="2" fontId="3" fillId="5" borderId="1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left"/>
    </xf>
    <xf numFmtId="0" fontId="8" fillId="0" borderId="1" xfId="0" applyNumberFormat="1" applyFont="1" applyFill="1" applyBorder="1" applyAlignment="1"/>
    <xf numFmtId="0" fontId="8" fillId="4" borderId="2" xfId="1" applyFont="1" applyFill="1" applyBorder="1"/>
    <xf numFmtId="14" fontId="8" fillId="0" borderId="1" xfId="0" applyNumberFormat="1" applyFont="1" applyFill="1" applyBorder="1" applyAlignment="1"/>
    <xf numFmtId="0" fontId="8" fillId="0" borderId="1" xfId="1" applyFont="1" applyBorder="1" applyAlignment="1">
      <alignment wrapText="1"/>
    </xf>
    <xf numFmtId="0" fontId="8" fillId="4" borderId="13" xfId="1" applyFont="1" applyFill="1" applyBorder="1"/>
    <xf numFmtId="0" fontId="8" fillId="4" borderId="1" xfId="1" applyFont="1" applyFill="1" applyBorder="1"/>
    <xf numFmtId="14" fontId="8" fillId="0" borderId="1" xfId="1" applyNumberFormat="1" applyFont="1" applyFill="1" applyBorder="1"/>
    <xf numFmtId="2" fontId="12" fillId="3" borderId="1" xfId="0" applyNumberFormat="1" applyFont="1" applyFill="1" applyBorder="1" applyAlignment="1">
      <alignment horizontal="center" vertical="center"/>
    </xf>
    <xf numFmtId="2" fontId="12" fillId="5" borderId="1" xfId="0" applyNumberFormat="1" applyFont="1" applyFill="1" applyBorder="1" applyAlignment="1">
      <alignment horizontal="center" vertical="center"/>
    </xf>
    <xf numFmtId="1" fontId="12" fillId="3" borderId="6" xfId="1" applyNumberFormat="1" applyFont="1" applyFill="1" applyBorder="1" applyAlignment="1">
      <alignment horizontal="center" vertical="center"/>
    </xf>
    <xf numFmtId="2" fontId="3" fillId="6" borderId="1" xfId="0" applyNumberFormat="1" applyFont="1" applyFill="1" applyBorder="1" applyAlignment="1">
      <alignment horizontal="center" vertical="center"/>
    </xf>
    <xf numFmtId="2" fontId="13" fillId="5" borderId="1" xfId="0" applyNumberFormat="1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/>
    </xf>
    <xf numFmtId="0" fontId="3" fillId="6" borderId="2" xfId="1" applyFont="1" applyFill="1" applyBorder="1" applyAlignment="1">
      <alignment horizontal="center" vertical="center"/>
    </xf>
    <xf numFmtId="1" fontId="13" fillId="5" borderId="1" xfId="0" applyNumberFormat="1" applyFont="1" applyFill="1" applyBorder="1" applyAlignment="1">
      <alignment horizontal="center" vertical="center"/>
    </xf>
    <xf numFmtId="0" fontId="12" fillId="5" borderId="1" xfId="1" applyNumberFormat="1" applyFont="1" applyFill="1" applyBorder="1" applyAlignment="1">
      <alignment horizontal="center" vertical="center"/>
    </xf>
    <xf numFmtId="2" fontId="15" fillId="5" borderId="1" xfId="0" applyNumberFormat="1" applyFont="1" applyFill="1" applyBorder="1" applyAlignment="1">
      <alignment horizontal="center" vertical="center"/>
    </xf>
    <xf numFmtId="1" fontId="12" fillId="5" borderId="1" xfId="0" applyNumberFormat="1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 vertical="center"/>
    </xf>
    <xf numFmtId="0" fontId="5" fillId="0" borderId="0" xfId="12" applyFont="1"/>
    <xf numFmtId="0" fontId="5" fillId="0" borderId="0" xfId="1" applyFont="1"/>
    <xf numFmtId="0" fontId="5" fillId="0" borderId="0" xfId="2" applyFont="1"/>
    <xf numFmtId="0" fontId="20" fillId="14" borderId="2" xfId="1" applyFont="1" applyFill="1" applyBorder="1" applyAlignment="1">
      <alignment horizontal="center" vertical="center" wrapText="1"/>
    </xf>
    <xf numFmtId="0" fontId="20" fillId="14" borderId="1" xfId="1" applyNumberFormat="1" applyFont="1" applyFill="1" applyBorder="1" applyAlignment="1">
      <alignment horizontal="center" vertical="center" wrapText="1"/>
    </xf>
    <xf numFmtId="0" fontId="20" fillId="14" borderId="4" xfId="1" applyFont="1" applyFill="1" applyBorder="1" applyAlignment="1">
      <alignment horizontal="center" vertical="center" wrapText="1"/>
    </xf>
    <xf numFmtId="0" fontId="5" fillId="0" borderId="0" xfId="4" applyFont="1"/>
    <xf numFmtId="0" fontId="20" fillId="14" borderId="2" xfId="1" applyFont="1" applyFill="1" applyBorder="1" applyAlignment="1">
      <alignment horizontal="center"/>
    </xf>
    <xf numFmtId="0" fontId="20" fillId="14" borderId="1" xfId="1" applyFont="1" applyFill="1" applyBorder="1" applyAlignment="1">
      <alignment horizontal="center" vertical="center" wrapText="1"/>
    </xf>
    <xf numFmtId="0" fontId="20" fillId="14" borderId="1" xfId="1" applyFont="1" applyFill="1" applyBorder="1" applyAlignment="1">
      <alignment horizontal="center"/>
    </xf>
    <xf numFmtId="0" fontId="29" fillId="10" borderId="1" xfId="6" applyFont="1" applyBorder="1"/>
    <xf numFmtId="167" fontId="29" fillId="10" borderId="1" xfId="6" applyNumberFormat="1" applyFont="1" applyBorder="1" applyAlignment="1">
      <alignment horizontal="center" vertical="center"/>
    </xf>
    <xf numFmtId="0" fontId="29" fillId="10" borderId="1" xfId="6" applyFont="1" applyBorder="1" applyAlignment="1">
      <alignment horizontal="left" vertical="center"/>
    </xf>
    <xf numFmtId="167" fontId="29" fillId="10" borderId="1" xfId="6" applyNumberFormat="1" applyFont="1" applyBorder="1" applyAlignment="1">
      <alignment vertical="center"/>
    </xf>
    <xf numFmtId="0" fontId="29" fillId="10" borderId="1" xfId="6" applyFont="1" applyBorder="1" applyAlignment="1">
      <alignment horizontal="left" vertical="center" wrapText="1"/>
    </xf>
    <xf numFmtId="0" fontId="29" fillId="10" borderId="1" xfId="6" applyFont="1" applyBorder="1" applyAlignment="1"/>
    <xf numFmtId="0" fontId="30" fillId="10" borderId="1" xfId="6" applyFont="1" applyBorder="1" applyAlignment="1"/>
    <xf numFmtId="1" fontId="31" fillId="10" borderId="1" xfId="6" applyNumberFormat="1" applyFont="1" applyBorder="1" applyAlignment="1"/>
    <xf numFmtId="0" fontId="29" fillId="10" borderId="1" xfId="6" applyFont="1" applyBorder="1" applyAlignment="1">
      <alignment vertical="center"/>
    </xf>
    <xf numFmtId="2" fontId="29" fillId="10" borderId="1" xfId="6" applyNumberFormat="1" applyFont="1" applyBorder="1" applyAlignment="1">
      <alignment vertical="center"/>
    </xf>
    <xf numFmtId="165" fontId="29" fillId="10" borderId="1" xfId="6" applyNumberFormat="1" applyFont="1" applyBorder="1" applyAlignment="1">
      <alignment vertical="center"/>
    </xf>
    <xf numFmtId="167" fontId="30" fillId="10" borderId="1" xfId="6" applyNumberFormat="1" applyFont="1" applyBorder="1" applyAlignment="1">
      <alignment vertical="center"/>
    </xf>
    <xf numFmtId="165" fontId="31" fillId="10" borderId="1" xfId="6" applyNumberFormat="1" applyFont="1" applyBorder="1" applyAlignment="1">
      <alignment vertical="center"/>
    </xf>
    <xf numFmtId="2" fontId="29" fillId="10" borderId="1" xfId="6" applyNumberFormat="1" applyFont="1" applyBorder="1" applyAlignment="1" applyProtection="1">
      <alignment vertical="center" wrapText="1"/>
    </xf>
    <xf numFmtId="2" fontId="31" fillId="10" borderId="1" xfId="6" applyNumberFormat="1" applyFont="1" applyBorder="1" applyAlignment="1"/>
    <xf numFmtId="0" fontId="30" fillId="0" borderId="0" xfId="7" applyFont="1"/>
    <xf numFmtId="0" fontId="30" fillId="13" borderId="13" xfId="8" applyFont="1" applyBorder="1"/>
    <xf numFmtId="0" fontId="30" fillId="13" borderId="1" xfId="8" applyNumberFormat="1" applyFont="1" applyBorder="1" applyAlignment="1">
      <alignment horizontal="center" vertical="center" wrapText="1"/>
    </xf>
    <xf numFmtId="0" fontId="30" fillId="13" borderId="1" xfId="8" applyFont="1" applyBorder="1" applyAlignment="1">
      <alignment horizontal="left" vertical="center"/>
    </xf>
    <xf numFmtId="0" fontId="30" fillId="13" borderId="1" xfId="8" applyFont="1" applyBorder="1" applyAlignment="1">
      <alignment vertical="center"/>
    </xf>
    <xf numFmtId="0" fontId="30" fillId="13" borderId="5" xfId="8" applyNumberFormat="1" applyFont="1" applyBorder="1" applyAlignment="1">
      <alignment horizontal="left" vertical="center" wrapText="1"/>
    </xf>
    <xf numFmtId="0" fontId="30" fillId="13" borderId="5" xfId="8" applyFont="1" applyBorder="1" applyAlignment="1">
      <alignment horizontal="right"/>
    </xf>
    <xf numFmtId="0" fontId="30" fillId="13" borderId="11" xfId="8" applyFont="1" applyBorder="1" applyAlignment="1">
      <alignment horizontal="right"/>
    </xf>
    <xf numFmtId="1" fontId="30" fillId="13" borderId="5" xfId="8" applyNumberFormat="1" applyFont="1" applyBorder="1" applyAlignment="1">
      <alignment horizontal="right"/>
    </xf>
    <xf numFmtId="2" fontId="30" fillId="13" borderId="5" xfId="8" applyNumberFormat="1" applyFont="1" applyBorder="1" applyAlignment="1">
      <alignment horizontal="right"/>
    </xf>
    <xf numFmtId="0" fontId="30" fillId="13" borderId="0" xfId="8" applyFont="1" applyAlignment="1">
      <alignment horizontal="right"/>
    </xf>
    <xf numFmtId="0" fontId="30" fillId="13" borderId="2" xfId="8" applyFont="1" applyBorder="1"/>
    <xf numFmtId="0" fontId="30" fillId="13" borderId="1" xfId="8" applyFont="1" applyBorder="1" applyAlignment="1">
      <alignment horizontal="center" vertical="center"/>
    </xf>
    <xf numFmtId="0" fontId="30" fillId="13" borderId="1" xfId="8" applyFont="1" applyBorder="1" applyAlignment="1">
      <alignment horizontal="right"/>
    </xf>
    <xf numFmtId="0" fontId="30" fillId="13" borderId="6" xfId="8" applyFont="1" applyBorder="1" applyAlignment="1">
      <alignment horizontal="right"/>
    </xf>
    <xf numFmtId="1" fontId="30" fillId="13" borderId="1" xfId="8" applyNumberFormat="1" applyFont="1" applyBorder="1" applyAlignment="1">
      <alignment horizontal="right"/>
    </xf>
    <xf numFmtId="2" fontId="30" fillId="13" borderId="1" xfId="8" applyNumberFormat="1" applyFont="1" applyBorder="1" applyAlignment="1">
      <alignment horizontal="right"/>
    </xf>
    <xf numFmtId="0" fontId="30" fillId="13" borderId="1" xfId="8" applyFont="1" applyBorder="1" applyAlignment="1">
      <alignment horizontal="right" vertical="center"/>
    </xf>
    <xf numFmtId="0" fontId="32" fillId="13" borderId="1" xfId="8" applyFont="1" applyBorder="1" applyAlignment="1">
      <alignment horizontal="center" vertical="center" wrapText="1"/>
    </xf>
    <xf numFmtId="0" fontId="30" fillId="13" borderId="1" xfId="8" applyFont="1" applyBorder="1" applyAlignment="1">
      <alignment horizontal="left" vertical="center" wrapText="1"/>
    </xf>
    <xf numFmtId="0" fontId="32" fillId="13" borderId="2" xfId="8" applyFont="1" applyBorder="1"/>
    <xf numFmtId="0" fontId="32" fillId="13" borderId="2" xfId="8" applyFont="1" applyBorder="1" applyAlignment="1">
      <alignment horizontal="center"/>
    </xf>
    <xf numFmtId="0" fontId="32" fillId="13" borderId="1" xfId="8" applyFont="1" applyBorder="1"/>
    <xf numFmtId="0" fontId="32" fillId="13" borderId="1" xfId="8" applyFont="1" applyBorder="1" applyAlignment="1">
      <alignment vertical="center"/>
    </xf>
    <xf numFmtId="0" fontId="32" fillId="13" borderId="1" xfId="8" applyFont="1" applyBorder="1" applyAlignment="1">
      <alignment horizontal="left" vertical="center" wrapText="1"/>
    </xf>
    <xf numFmtId="0" fontId="32" fillId="13" borderId="1" xfId="8" applyFont="1" applyBorder="1" applyAlignment="1">
      <alignment horizontal="right"/>
    </xf>
    <xf numFmtId="0" fontId="32" fillId="13" borderId="6" xfId="8" applyFont="1" applyBorder="1" applyAlignment="1">
      <alignment horizontal="right"/>
    </xf>
    <xf numFmtId="1" fontId="32" fillId="13" borderId="1" xfId="8" applyNumberFormat="1" applyFont="1" applyBorder="1" applyAlignment="1">
      <alignment horizontal="right"/>
    </xf>
    <xf numFmtId="2" fontId="32" fillId="13" borderId="1" xfId="8" applyNumberFormat="1" applyFont="1" applyBorder="1" applyAlignment="1">
      <alignment horizontal="right"/>
    </xf>
    <xf numFmtId="1" fontId="32" fillId="13" borderId="0" xfId="8" applyNumberFormat="1" applyFont="1" applyBorder="1" applyAlignment="1">
      <alignment horizontal="right"/>
    </xf>
    <xf numFmtId="0" fontId="30" fillId="13" borderId="2" xfId="8" applyFont="1" applyBorder="1" applyAlignment="1">
      <alignment horizontal="left"/>
    </xf>
    <xf numFmtId="167" fontId="30" fillId="13" borderId="1" xfId="8" applyNumberFormat="1" applyFont="1" applyBorder="1" applyAlignment="1">
      <alignment vertical="center"/>
    </xf>
    <xf numFmtId="167" fontId="30" fillId="13" borderId="1" xfId="8" applyNumberFormat="1" applyFont="1" applyBorder="1" applyAlignment="1">
      <alignment horizontal="right" vertical="center"/>
    </xf>
    <xf numFmtId="165" fontId="30" fillId="13" borderId="1" xfId="8" applyNumberFormat="1" applyFont="1" applyBorder="1" applyAlignment="1">
      <alignment horizontal="right" vertical="center"/>
    </xf>
    <xf numFmtId="2" fontId="30" fillId="13" borderId="1" xfId="8" applyNumberFormat="1" applyFont="1" applyBorder="1" applyAlignment="1">
      <alignment horizontal="right" vertical="center"/>
    </xf>
    <xf numFmtId="1" fontId="30" fillId="13" borderId="1" xfId="8" applyNumberFormat="1" applyFont="1" applyBorder="1" applyAlignment="1">
      <alignment horizontal="right" vertical="center"/>
    </xf>
    <xf numFmtId="167" fontId="32" fillId="13" borderId="1" xfId="8" applyNumberFormat="1" applyFont="1" applyBorder="1" applyAlignment="1">
      <alignment horizontal="right"/>
    </xf>
    <xf numFmtId="167" fontId="32" fillId="13" borderId="6" xfId="8" applyNumberFormat="1" applyFont="1" applyBorder="1" applyAlignment="1">
      <alignment horizontal="right"/>
    </xf>
    <xf numFmtId="165" fontId="32" fillId="13" borderId="6" xfId="8" applyNumberFormat="1" applyFont="1" applyBorder="1" applyAlignment="1">
      <alignment horizontal="right"/>
    </xf>
    <xf numFmtId="165" fontId="32" fillId="13" borderId="1" xfId="8" applyNumberFormat="1" applyFont="1" applyBorder="1" applyAlignment="1">
      <alignment horizontal="right"/>
    </xf>
    <xf numFmtId="1" fontId="32" fillId="13" borderId="1" xfId="8" applyNumberFormat="1" applyFont="1" applyBorder="1" applyAlignment="1">
      <alignment horizontal="center" vertical="center"/>
    </xf>
    <xf numFmtId="0" fontId="30" fillId="13" borderId="1" xfId="8" applyFont="1" applyBorder="1" applyAlignment="1"/>
    <xf numFmtId="0" fontId="30" fillId="13" borderId="1" xfId="8" applyFont="1" applyBorder="1" applyAlignment="1">
      <alignment wrapText="1"/>
    </xf>
    <xf numFmtId="0" fontId="30" fillId="13" borderId="6" xfId="8" applyFont="1" applyBorder="1" applyAlignment="1">
      <alignment wrapText="1"/>
    </xf>
    <xf numFmtId="1" fontId="30" fillId="13" borderId="1" xfId="8" applyNumberFormat="1" applyFont="1" applyBorder="1" applyAlignment="1">
      <alignment wrapText="1"/>
    </xf>
    <xf numFmtId="2" fontId="30" fillId="13" borderId="1" xfId="8" applyNumberFormat="1" applyFont="1" applyBorder="1" applyAlignment="1">
      <alignment horizontal="right" wrapText="1"/>
    </xf>
    <xf numFmtId="0" fontId="30" fillId="13" borderId="1" xfId="8" applyFont="1" applyBorder="1" applyAlignment="1">
      <alignment horizontal="right" wrapText="1"/>
    </xf>
    <xf numFmtId="164" fontId="30" fillId="13" borderId="1" xfId="8" applyNumberFormat="1" applyFont="1" applyBorder="1" applyAlignment="1">
      <alignment horizontal="right" wrapText="1"/>
    </xf>
    <xf numFmtId="1" fontId="30" fillId="13" borderId="6" xfId="8" applyNumberFormat="1" applyFont="1" applyBorder="1" applyAlignment="1">
      <alignment wrapText="1"/>
    </xf>
    <xf numFmtId="1" fontId="30" fillId="13" borderId="1" xfId="8" applyNumberFormat="1" applyFont="1" applyBorder="1" applyAlignment="1">
      <alignment horizontal="center" vertical="center"/>
    </xf>
    <xf numFmtId="1" fontId="30" fillId="13" borderId="7" xfId="8" applyNumberFormat="1" applyFont="1" applyBorder="1" applyAlignment="1">
      <alignment wrapText="1"/>
    </xf>
    <xf numFmtId="0" fontId="30" fillId="13" borderId="5" xfId="8" applyFont="1" applyBorder="1" applyAlignment="1">
      <alignment wrapText="1"/>
    </xf>
    <xf numFmtId="0" fontId="30" fillId="13" borderId="11" xfId="8" applyFont="1" applyBorder="1" applyAlignment="1">
      <alignment wrapText="1"/>
    </xf>
    <xf numFmtId="1" fontId="30" fillId="13" borderId="11" xfId="8" applyNumberFormat="1" applyFont="1" applyBorder="1" applyAlignment="1">
      <alignment wrapText="1"/>
    </xf>
    <xf numFmtId="0" fontId="30" fillId="13" borderId="3" xfId="8" applyFont="1" applyBorder="1" applyAlignment="1"/>
    <xf numFmtId="2" fontId="32" fillId="13" borderId="6" xfId="8" applyNumberFormat="1" applyFont="1" applyBorder="1" applyAlignment="1">
      <alignment horizontal="right"/>
    </xf>
    <xf numFmtId="0" fontId="30" fillId="12" borderId="2" xfId="9" applyFont="1" applyBorder="1" applyAlignment="1">
      <alignment horizontal="center"/>
    </xf>
    <xf numFmtId="0" fontId="30" fillId="12" borderId="2" xfId="9" applyFont="1" applyBorder="1" applyAlignment="1">
      <alignment horizontal="left"/>
    </xf>
    <xf numFmtId="0" fontId="30" fillId="12" borderId="1" xfId="9" applyFont="1" applyBorder="1" applyAlignment="1">
      <alignment horizontal="right"/>
    </xf>
    <xf numFmtId="0" fontId="30" fillId="12" borderId="6" xfId="9" applyFont="1" applyBorder="1" applyAlignment="1">
      <alignment horizontal="right"/>
    </xf>
    <xf numFmtId="1" fontId="30" fillId="12" borderId="1" xfId="9" applyNumberFormat="1" applyFont="1" applyBorder="1" applyAlignment="1">
      <alignment horizontal="right"/>
    </xf>
    <xf numFmtId="2" fontId="30" fillId="12" borderId="1" xfId="9" applyNumberFormat="1" applyFont="1" applyBorder="1" applyAlignment="1">
      <alignment horizontal="right"/>
    </xf>
    <xf numFmtId="0" fontId="30" fillId="12" borderId="2" xfId="9" applyFont="1" applyBorder="1"/>
    <xf numFmtId="2" fontId="30" fillId="12" borderId="6" xfId="9" applyNumberFormat="1" applyFont="1" applyBorder="1" applyAlignment="1">
      <alignment horizontal="right"/>
    </xf>
    <xf numFmtId="0" fontId="30" fillId="12" borderId="1" xfId="9" applyFont="1" applyBorder="1" applyAlignment="1">
      <alignment horizontal="right" vertical="center"/>
    </xf>
    <xf numFmtId="0" fontId="32" fillId="12" borderId="1" xfId="9" applyNumberFormat="1" applyFont="1" applyBorder="1" applyAlignment="1">
      <alignment horizontal="center" vertical="center" wrapText="1"/>
    </xf>
    <xf numFmtId="0" fontId="32" fillId="12" borderId="2" xfId="9" applyFont="1" applyBorder="1"/>
    <xf numFmtId="0" fontId="32" fillId="12" borderId="2" xfId="9" applyFont="1" applyBorder="1" applyAlignment="1">
      <alignment horizontal="center"/>
    </xf>
    <xf numFmtId="0" fontId="32" fillId="12" borderId="1" xfId="9" applyFont="1" applyBorder="1"/>
    <xf numFmtId="0" fontId="32" fillId="12" borderId="1" xfId="9" applyFont="1" applyBorder="1" applyAlignment="1">
      <alignment vertical="center"/>
    </xf>
    <xf numFmtId="0" fontId="32" fillId="12" borderId="1" xfId="9" applyNumberFormat="1" applyFont="1" applyBorder="1" applyAlignment="1">
      <alignment horizontal="left" vertical="center" wrapText="1"/>
    </xf>
    <xf numFmtId="0" fontId="32" fillId="12" borderId="1" xfId="9" applyFont="1" applyBorder="1" applyAlignment="1">
      <alignment horizontal="right"/>
    </xf>
    <xf numFmtId="0" fontId="32" fillId="12" borderId="6" xfId="9" applyFont="1" applyBorder="1" applyAlignment="1">
      <alignment horizontal="right"/>
    </xf>
    <xf numFmtId="1" fontId="32" fillId="12" borderId="1" xfId="9" applyNumberFormat="1" applyFont="1" applyBorder="1" applyAlignment="1">
      <alignment horizontal="right"/>
    </xf>
    <xf numFmtId="2" fontId="32" fillId="12" borderId="1" xfId="9" applyNumberFormat="1" applyFont="1" applyBorder="1" applyAlignment="1">
      <alignment horizontal="right"/>
    </xf>
    <xf numFmtId="167" fontId="30" fillId="12" borderId="1" xfId="9" applyNumberFormat="1" applyFont="1" applyBorder="1" applyAlignment="1">
      <alignment vertical="center"/>
    </xf>
    <xf numFmtId="167" fontId="30" fillId="12" borderId="1" xfId="9" applyNumberFormat="1" applyFont="1" applyBorder="1" applyAlignment="1">
      <alignment horizontal="right" vertical="center"/>
    </xf>
    <xf numFmtId="165" fontId="30" fillId="12" borderId="1" xfId="9" applyNumberFormat="1" applyFont="1" applyBorder="1" applyAlignment="1">
      <alignment horizontal="right" vertical="center"/>
    </xf>
    <xf numFmtId="2" fontId="30" fillId="12" borderId="1" xfId="9" applyNumberFormat="1" applyFont="1" applyBorder="1" applyAlignment="1">
      <alignment horizontal="right" vertical="center"/>
    </xf>
    <xf numFmtId="1" fontId="30" fillId="12" borderId="1" xfId="9" applyNumberFormat="1" applyFont="1" applyBorder="1" applyAlignment="1">
      <alignment horizontal="right" vertical="center"/>
    </xf>
    <xf numFmtId="167" fontId="32" fillId="12" borderId="1" xfId="9" applyNumberFormat="1" applyFont="1" applyBorder="1" applyAlignment="1">
      <alignment horizontal="right"/>
    </xf>
    <xf numFmtId="0" fontId="30" fillId="12" borderId="1" xfId="9" applyFont="1" applyBorder="1" applyAlignment="1"/>
    <xf numFmtId="0" fontId="20" fillId="0" borderId="0" xfId="1" applyFont="1" applyBorder="1" applyAlignment="1">
      <alignment horizontal="center"/>
    </xf>
    <xf numFmtId="0" fontId="20" fillId="0" borderId="0" xfId="1" applyNumberFormat="1" applyFont="1" applyBorder="1" applyAlignment="1">
      <alignment horizontal="right"/>
    </xf>
    <xf numFmtId="2" fontId="20" fillId="0" borderId="0" xfId="1" applyNumberFormat="1" applyFont="1" applyBorder="1" applyAlignment="1">
      <alignment horizontal="right"/>
    </xf>
    <xf numFmtId="0" fontId="5" fillId="0" borderId="0" xfId="4" applyFont="1" applyBorder="1" applyAlignment="1">
      <alignment horizontal="right"/>
    </xf>
    <xf numFmtId="0" fontId="5" fillId="0" borderId="0" xfId="1" applyFont="1" applyBorder="1"/>
    <xf numFmtId="2" fontId="30" fillId="13" borderId="6" xfId="8" applyNumberFormat="1" applyFont="1" applyBorder="1" applyAlignment="1">
      <alignment horizontal="right"/>
    </xf>
    <xf numFmtId="1" fontId="5" fillId="10" borderId="1" xfId="6" applyNumberFormat="1" applyFont="1" applyBorder="1" applyAlignment="1"/>
    <xf numFmtId="167" fontId="5" fillId="10" borderId="1" xfId="6" applyNumberFormat="1" applyFont="1" applyBorder="1" applyAlignment="1">
      <alignment vertical="center"/>
    </xf>
    <xf numFmtId="0" fontId="30" fillId="13" borderId="1" xfId="8" applyNumberFormat="1" applyFont="1" applyBorder="1" applyAlignment="1">
      <alignment horizontal="left" vertical="center"/>
    </xf>
    <xf numFmtId="0" fontId="12" fillId="2" borderId="1" xfId="1" applyFont="1" applyFill="1" applyBorder="1" applyAlignment="1">
      <alignment horizontal="center" vertical="center"/>
    </xf>
    <xf numFmtId="0" fontId="12" fillId="2" borderId="1" xfId="1" applyFont="1" applyFill="1" applyBorder="1" applyAlignment="1">
      <alignment horizontal="center" vertical="center" textRotation="90" wrapText="1"/>
    </xf>
    <xf numFmtId="0" fontId="12" fillId="2" borderId="1" xfId="1" applyNumberFormat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textRotation="90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right"/>
    </xf>
    <xf numFmtId="0" fontId="13" fillId="3" borderId="4" xfId="0" applyFont="1" applyFill="1" applyBorder="1" applyAlignment="1">
      <alignment vertical="center"/>
    </xf>
    <xf numFmtId="0" fontId="13" fillId="3" borderId="10" xfId="0" applyFont="1" applyFill="1" applyBorder="1" applyAlignment="1">
      <alignment horizontal="center" vertical="center"/>
    </xf>
    <xf numFmtId="49" fontId="8" fillId="3" borderId="4" xfId="0" applyNumberFormat="1" applyFont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left" vertical="center"/>
    </xf>
    <xf numFmtId="0" fontId="8" fillId="3" borderId="4" xfId="1" applyNumberFormat="1" applyFont="1" applyFill="1" applyBorder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/>
    </xf>
    <xf numFmtId="0" fontId="8" fillId="3" borderId="4" xfId="1" applyFont="1" applyFill="1" applyBorder="1" applyAlignment="1">
      <alignment horizontal="center" vertical="center" wrapText="1"/>
    </xf>
    <xf numFmtId="0" fontId="8" fillId="3" borderId="4" xfId="0" applyNumberFormat="1" applyFont="1" applyFill="1" applyBorder="1" applyAlignment="1">
      <alignment horizontal="center" vertical="center"/>
    </xf>
    <xf numFmtId="20" fontId="8" fillId="3" borderId="4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vertical="center"/>
    </xf>
    <xf numFmtId="0" fontId="12" fillId="3" borderId="13" xfId="1" applyFont="1" applyFill="1" applyBorder="1" applyAlignment="1">
      <alignment horizontal="center" vertical="center"/>
    </xf>
    <xf numFmtId="49" fontId="12" fillId="3" borderId="5" xfId="0" applyNumberFormat="1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left" vertical="center" wrapText="1"/>
    </xf>
    <xf numFmtId="0" fontId="12" fillId="3" borderId="5" xfId="1" applyNumberFormat="1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 wrapText="1"/>
    </xf>
    <xf numFmtId="49" fontId="12" fillId="3" borderId="5" xfId="1" applyNumberFormat="1" applyFont="1" applyFill="1" applyBorder="1" applyAlignment="1">
      <alignment horizontal="center" vertical="center"/>
    </xf>
    <xf numFmtId="0" fontId="12" fillId="3" borderId="5" xfId="1" applyFont="1" applyFill="1" applyBorder="1" applyAlignment="1">
      <alignment horizontal="center" vertical="center" wrapText="1"/>
    </xf>
    <xf numFmtId="0" fontId="12" fillId="3" borderId="5" xfId="0" applyNumberFormat="1" applyFont="1" applyFill="1" applyBorder="1" applyAlignment="1">
      <alignment horizontal="center" vertical="center"/>
    </xf>
    <xf numFmtId="20" fontId="12" fillId="3" borderId="5" xfId="1" applyNumberFormat="1" applyFont="1" applyFill="1" applyBorder="1" applyAlignment="1">
      <alignment horizontal="center" vertical="center"/>
    </xf>
    <xf numFmtId="0" fontId="12" fillId="3" borderId="11" xfId="1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12" fillId="5" borderId="11" xfId="1" applyNumberFormat="1" applyFont="1" applyFill="1" applyBorder="1" applyAlignment="1">
      <alignment horizontal="center" vertical="center"/>
    </xf>
    <xf numFmtId="0" fontId="3" fillId="5" borderId="2" xfId="1" applyFont="1" applyFill="1" applyBorder="1" applyAlignment="1">
      <alignment horizontal="center" vertical="center"/>
    </xf>
    <xf numFmtId="49" fontId="8" fillId="4" borderId="1" xfId="1" applyNumberFormat="1" applyFont="1" applyFill="1" applyBorder="1" applyAlignment="1">
      <alignment horizontal="center"/>
    </xf>
    <xf numFmtId="20" fontId="23" fillId="0" borderId="1" xfId="1" applyNumberFormat="1" applyFont="1" applyBorder="1" applyAlignment="1">
      <alignment horizontal="center"/>
    </xf>
    <xf numFmtId="0" fontId="0" fillId="0" borderId="0" xfId="0" applyAlignment="1">
      <alignment horizontal="center"/>
    </xf>
    <xf numFmtId="20" fontId="8" fillId="0" borderId="1" xfId="1" applyNumberFormat="1" applyFont="1" applyBorder="1"/>
    <xf numFmtId="46" fontId="8" fillId="0" borderId="1" xfId="1" applyNumberFormat="1" applyFont="1" applyBorder="1"/>
    <xf numFmtId="49" fontId="34" fillId="7" borderId="1" xfId="0" applyNumberFormat="1" applyFont="1" applyFill="1" applyBorder="1"/>
    <xf numFmtId="0" fontId="34" fillId="7" borderId="1" xfId="0" applyNumberFormat="1" applyFont="1" applyFill="1" applyBorder="1"/>
    <xf numFmtId="49" fontId="34" fillId="7" borderId="1" xfId="0" applyNumberFormat="1" applyFont="1" applyFill="1" applyBorder="1" applyAlignment="1">
      <alignment horizontal="center"/>
    </xf>
    <xf numFmtId="0" fontId="34" fillId="7" borderId="1" xfId="0" applyNumberFormat="1" applyFont="1" applyFill="1" applyBorder="1" applyAlignment="1">
      <alignment horizontal="center"/>
    </xf>
    <xf numFmtId="49" fontId="35" fillId="7" borderId="1" xfId="0" applyNumberFormat="1" applyFont="1" applyFill="1" applyBorder="1" applyAlignment="1">
      <alignment horizontal="center"/>
    </xf>
    <xf numFmtId="0" fontId="35" fillId="7" borderId="1" xfId="0" applyFont="1" applyFill="1" applyBorder="1" applyAlignment="1">
      <alignment horizontal="center"/>
    </xf>
    <xf numFmtId="49" fontId="34" fillId="7" borderId="1" xfId="0" applyNumberFormat="1" applyFont="1" applyFill="1" applyBorder="1" applyAlignment="1">
      <alignment horizontal="left"/>
    </xf>
    <xf numFmtId="0" fontId="35" fillId="7" borderId="1" xfId="0" applyFont="1" applyFill="1" applyBorder="1"/>
    <xf numFmtId="1" fontId="34" fillId="7" borderId="1" xfId="0" applyNumberFormat="1" applyFont="1" applyFill="1" applyBorder="1" applyAlignment="1">
      <alignment horizontal="center"/>
    </xf>
    <xf numFmtId="0" fontId="34" fillId="7" borderId="1" xfId="0" applyNumberFormat="1" applyFont="1" applyFill="1" applyBorder="1" applyAlignment="1">
      <alignment horizontal="left"/>
    </xf>
    <xf numFmtId="0" fontId="34" fillId="7" borderId="1" xfId="0" applyNumberFormat="1" applyFont="1" applyFill="1" applyBorder="1" applyAlignment="1"/>
    <xf numFmtId="0" fontId="33" fillId="7" borderId="0" xfId="0" applyNumberFormat="1" applyFont="1" applyFill="1" applyBorder="1" applyAlignment="1"/>
    <xf numFmtId="0" fontId="38" fillId="7" borderId="1" xfId="0" applyFont="1" applyFill="1" applyBorder="1"/>
    <xf numFmtId="0" fontId="38" fillId="7" borderId="1" xfId="0" applyFont="1" applyFill="1" applyBorder="1" applyAlignment="1">
      <alignment horizontal="center"/>
    </xf>
    <xf numFmtId="0" fontId="9" fillId="3" borderId="1" xfId="0" applyFont="1" applyFill="1" applyBorder="1"/>
    <xf numFmtId="0" fontId="12" fillId="3" borderId="1" xfId="0" applyNumberFormat="1" applyFont="1" applyFill="1" applyBorder="1" applyAlignment="1">
      <alignment horizontal="left"/>
    </xf>
    <xf numFmtId="0" fontId="8" fillId="4" borderId="16" xfId="1" applyFont="1" applyFill="1" applyBorder="1"/>
    <xf numFmtId="0" fontId="8" fillId="4" borderId="17" xfId="1" applyFont="1" applyFill="1" applyBorder="1"/>
    <xf numFmtId="0" fontId="8" fillId="0" borderId="17" xfId="1" applyFont="1" applyBorder="1" applyAlignment="1">
      <alignment horizontal="right"/>
    </xf>
    <xf numFmtId="0" fontId="8" fillId="0" borderId="17" xfId="1" applyFont="1" applyBorder="1"/>
    <xf numFmtId="0" fontId="8" fillId="0" borderId="17" xfId="1" applyFont="1" applyBorder="1" applyAlignment="1"/>
    <xf numFmtId="49" fontId="8" fillId="0" borderId="17" xfId="1" applyNumberFormat="1" applyFont="1" applyBorder="1" applyAlignment="1"/>
    <xf numFmtId="20" fontId="8" fillId="0" borderId="17" xfId="1" applyNumberFormat="1" applyFont="1" applyBorder="1" applyAlignment="1"/>
    <xf numFmtId="0" fontId="8" fillId="4" borderId="17" xfId="1" applyFont="1" applyFill="1" applyBorder="1" applyAlignment="1"/>
    <xf numFmtId="0" fontId="8" fillId="4" borderId="18" xfId="1" applyFont="1" applyFill="1" applyBorder="1" applyAlignment="1"/>
    <xf numFmtId="165" fontId="8" fillId="0" borderId="1" xfId="0" applyNumberFormat="1" applyFont="1" applyFill="1" applyBorder="1" applyAlignment="1">
      <alignment horizontal="right" vertical="center"/>
    </xf>
    <xf numFmtId="164" fontId="8" fillId="0" borderId="1" xfId="0" applyNumberFormat="1" applyFont="1" applyFill="1" applyBorder="1" applyAlignment="1">
      <alignment horizontal="right"/>
    </xf>
    <xf numFmtId="0" fontId="8" fillId="0" borderId="1" xfId="1" applyFont="1" applyFill="1" applyBorder="1" applyAlignment="1">
      <alignment horizontal="right"/>
    </xf>
    <xf numFmtId="0" fontId="8" fillId="0" borderId="1" xfId="1" applyNumberFormat="1" applyFont="1" applyBorder="1" applyAlignment="1"/>
    <xf numFmtId="0" fontId="8" fillId="4" borderId="6" xfId="1" applyFont="1" applyFill="1" applyBorder="1" applyAlignment="1"/>
    <xf numFmtId="0" fontId="8" fillId="4" borderId="10" xfId="1" applyFont="1" applyFill="1" applyBorder="1"/>
    <xf numFmtId="0" fontId="8" fillId="4" borderId="4" xfId="1" applyFont="1" applyFill="1" applyBorder="1"/>
    <xf numFmtId="0" fontId="8" fillId="0" borderId="4" xfId="1" applyFont="1" applyBorder="1" applyAlignment="1">
      <alignment horizontal="right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49" fontId="12" fillId="0" borderId="6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/>
    <xf numFmtId="0" fontId="12" fillId="0" borderId="1" xfId="0" applyFont="1" applyFill="1" applyBorder="1"/>
    <xf numFmtId="2" fontId="8" fillId="0" borderId="1" xfId="0" applyNumberFormat="1" applyFont="1" applyFill="1" applyBorder="1" applyAlignment="1">
      <alignment horizontal="right" vertical="center"/>
    </xf>
    <xf numFmtId="2" fontId="7" fillId="0" borderId="1" xfId="0" applyNumberFormat="1" applyFont="1" applyFill="1" applyBorder="1" applyAlignment="1">
      <alignment horizontal="right" vertical="center"/>
    </xf>
    <xf numFmtId="0" fontId="8" fillId="0" borderId="2" xfId="1" applyFont="1" applyBorder="1" applyAlignment="1"/>
    <xf numFmtId="20" fontId="8" fillId="0" borderId="1" xfId="1" applyNumberFormat="1" applyFont="1" applyBorder="1" applyAlignment="1">
      <alignment horizontal="left"/>
    </xf>
    <xf numFmtId="49" fontId="8" fillId="0" borderId="4" xfId="1" applyNumberFormat="1" applyFont="1" applyBorder="1" applyAlignment="1">
      <alignment horizontal="right"/>
    </xf>
    <xf numFmtId="0" fontId="8" fillId="0" borderId="4" xfId="1" applyFont="1" applyFill="1" applyBorder="1"/>
    <xf numFmtId="0" fontId="7" fillId="0" borderId="4" xfId="0" applyFont="1" applyFill="1" applyBorder="1" applyAlignment="1">
      <alignment horizontal="center" vertical="center" wrapText="1"/>
    </xf>
    <xf numFmtId="49" fontId="8" fillId="0" borderId="8" xfId="1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left"/>
    </xf>
    <xf numFmtId="0" fontId="8" fillId="0" borderId="4" xfId="0" applyNumberFormat="1" applyFont="1" applyFill="1" applyBorder="1"/>
    <xf numFmtId="0" fontId="8" fillId="0" borderId="4" xfId="0" applyFont="1" applyFill="1" applyBorder="1"/>
    <xf numFmtId="0" fontId="8" fillId="0" borderId="4" xfId="1" applyFont="1" applyBorder="1" applyAlignment="1"/>
    <xf numFmtId="49" fontId="8" fillId="0" borderId="4" xfId="1" applyNumberFormat="1" applyFont="1" applyBorder="1" applyAlignment="1"/>
    <xf numFmtId="0" fontId="8" fillId="4" borderId="4" xfId="1" applyFont="1" applyFill="1" applyBorder="1" applyAlignment="1"/>
    <xf numFmtId="0" fontId="8" fillId="4" borderId="8" xfId="1" applyFont="1" applyFill="1" applyBorder="1" applyAlignment="1"/>
    <xf numFmtId="165" fontId="8" fillId="0" borderId="4" xfId="0" applyNumberFormat="1" applyFont="1" applyFill="1" applyBorder="1" applyAlignment="1">
      <alignment horizontal="right" vertical="center"/>
    </xf>
    <xf numFmtId="164" fontId="8" fillId="0" borderId="4" xfId="0" applyNumberFormat="1" applyFont="1" applyFill="1" applyBorder="1" applyAlignment="1">
      <alignment horizontal="right"/>
    </xf>
    <xf numFmtId="0" fontId="12" fillId="3" borderId="1" xfId="1" applyFont="1" applyFill="1" applyBorder="1" applyAlignment="1">
      <alignment horizontal="center"/>
    </xf>
    <xf numFmtId="0" fontId="12" fillId="3" borderId="1" xfId="1" applyFont="1" applyFill="1" applyBorder="1"/>
    <xf numFmtId="0" fontId="12" fillId="3" borderId="1" xfId="1" applyFont="1" applyFill="1" applyBorder="1" applyAlignment="1">
      <alignment horizontal="right"/>
    </xf>
    <xf numFmtId="49" fontId="12" fillId="3" borderId="1" xfId="0" applyNumberFormat="1" applyFont="1" applyFill="1" applyBorder="1" applyAlignment="1">
      <alignment horizontal="left"/>
    </xf>
    <xf numFmtId="0" fontId="12" fillId="3" borderId="1" xfId="0" applyFont="1" applyFill="1" applyBorder="1"/>
    <xf numFmtId="20" fontId="12" fillId="3" borderId="1" xfId="1" applyNumberFormat="1" applyFont="1" applyFill="1" applyBorder="1" applyAlignment="1">
      <alignment horizontal="right"/>
    </xf>
    <xf numFmtId="0" fontId="12" fillId="3" borderId="1" xfId="1" applyFont="1" applyFill="1" applyBorder="1" applyAlignment="1"/>
    <xf numFmtId="0" fontId="12" fillId="5" borderId="1" xfId="1" applyFont="1" applyFill="1" applyBorder="1" applyAlignment="1">
      <alignment horizontal="right"/>
    </xf>
    <xf numFmtId="0" fontId="8" fillId="4" borderId="1" xfId="1" applyNumberFormat="1" applyFont="1" applyFill="1" applyBorder="1" applyAlignment="1">
      <alignment horizontal="center" vertical="center"/>
    </xf>
    <xf numFmtId="0" fontId="8" fillId="0" borderId="1" xfId="1" applyNumberFormat="1" applyFont="1" applyBorder="1" applyAlignment="1">
      <alignment horizontal="right"/>
    </xf>
    <xf numFmtId="0" fontId="8" fillId="0" borderId="4" xfId="1" applyFont="1" applyBorder="1" applyAlignment="1">
      <alignment horizontal="center"/>
    </xf>
    <xf numFmtId="0" fontId="8" fillId="0" borderId="6" xfId="3" applyFont="1" applyBorder="1" applyAlignment="1"/>
    <xf numFmtId="0" fontId="8" fillId="0" borderId="0" xfId="1" applyFont="1" applyAlignment="1"/>
    <xf numFmtId="0" fontId="8" fillId="0" borderId="4" xfId="0" applyFont="1" applyBorder="1"/>
    <xf numFmtId="0" fontId="8" fillId="0" borderId="10" xfId="0" applyFont="1" applyBorder="1"/>
    <xf numFmtId="20" fontId="8" fillId="0" borderId="4" xfId="1" applyNumberFormat="1" applyFont="1" applyBorder="1" applyAlignment="1">
      <alignment horizontal="right"/>
    </xf>
    <xf numFmtId="0" fontId="8" fillId="0" borderId="4" xfId="0" applyFont="1" applyBorder="1" applyAlignment="1"/>
    <xf numFmtId="0" fontId="8" fillId="0" borderId="8" xfId="0" applyFont="1" applyBorder="1" applyAlignment="1"/>
    <xf numFmtId="0" fontId="8" fillId="4" borderId="4" xfId="1" applyNumberFormat="1" applyFont="1" applyFill="1" applyBorder="1" applyAlignment="1">
      <alignment horizontal="center" vertical="center"/>
    </xf>
    <xf numFmtId="0" fontId="12" fillId="3" borderId="1" xfId="0" applyNumberFormat="1" applyFont="1" applyFill="1" applyBorder="1" applyAlignment="1"/>
    <xf numFmtId="0" fontId="12" fillId="3" borderId="1" xfId="0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right" vertical="center"/>
    </xf>
    <xf numFmtId="0" fontId="8" fillId="0" borderId="1" xfId="1" applyFont="1" applyFill="1" applyBorder="1" applyAlignment="1"/>
    <xf numFmtId="0" fontId="8" fillId="0" borderId="1" xfId="1" applyNumberFormat="1" applyFont="1" applyFill="1" applyBorder="1"/>
    <xf numFmtId="0" fontId="8" fillId="0" borderId="1" xfId="3" applyFont="1" applyFill="1" applyBorder="1"/>
    <xf numFmtId="0" fontId="8" fillId="0" borderId="1" xfId="0" applyFont="1" applyFill="1" applyBorder="1" applyAlignment="1">
      <alignment horizontal="right" vertical="center"/>
    </xf>
    <xf numFmtId="0" fontId="13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left"/>
    </xf>
    <xf numFmtId="0" fontId="8" fillId="0" borderId="4" xfId="0" applyNumberFormat="1" applyFont="1" applyFill="1" applyBorder="1" applyAlignment="1"/>
    <xf numFmtId="0" fontId="8" fillId="0" borderId="4" xfId="1" applyFont="1" applyFill="1" applyBorder="1" applyAlignment="1">
      <alignment horizontal="left"/>
    </xf>
    <xf numFmtId="49" fontId="8" fillId="0" borderId="4" xfId="0" applyNumberFormat="1" applyFont="1" applyFill="1" applyBorder="1" applyAlignment="1">
      <alignment horizontal="center"/>
    </xf>
    <xf numFmtId="49" fontId="8" fillId="0" borderId="4" xfId="1" applyNumberFormat="1" applyFont="1" applyFill="1" applyBorder="1" applyAlignment="1">
      <alignment horizontal="center"/>
    </xf>
    <xf numFmtId="14" fontId="8" fillId="0" borderId="4" xfId="0" applyNumberFormat="1" applyFont="1" applyFill="1" applyBorder="1" applyAlignment="1"/>
    <xf numFmtId="0" fontId="6" fillId="0" borderId="1" xfId="0" applyFont="1" applyFill="1" applyBorder="1" applyAlignment="1">
      <alignment horizontal="center" vertical="center"/>
    </xf>
    <xf numFmtId="0" fontId="5" fillId="0" borderId="1" xfId="1" applyFont="1" applyBorder="1"/>
    <xf numFmtId="0" fontId="5" fillId="7" borderId="1" xfId="1" applyFont="1" applyFill="1" applyBorder="1" applyAlignment="1">
      <alignment horizontal="center"/>
    </xf>
    <xf numFmtId="20" fontId="6" fillId="0" borderId="1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/>
    <xf numFmtId="0" fontId="6" fillId="0" borderId="6" xfId="1" applyNumberFormat="1" applyFont="1" applyFill="1" applyBorder="1" applyAlignment="1">
      <alignment horizontal="center" vertical="center"/>
    </xf>
    <xf numFmtId="165" fontId="39" fillId="0" borderId="1" xfId="0" applyNumberFormat="1" applyFont="1" applyFill="1" applyBorder="1" applyAlignment="1">
      <alignment horizontal="center" vertical="center"/>
    </xf>
    <xf numFmtId="0" fontId="5" fillId="0" borderId="1" xfId="0" applyNumberFormat="1" applyFont="1" applyBorder="1"/>
    <xf numFmtId="0" fontId="6" fillId="0" borderId="5" xfId="1" applyFont="1" applyBorder="1"/>
    <xf numFmtId="2" fontId="6" fillId="0" borderId="1" xfId="1" applyNumberFormat="1" applyFont="1" applyFill="1" applyBorder="1" applyAlignment="1">
      <alignment horizontal="center" vertical="center"/>
    </xf>
    <xf numFmtId="165" fontId="6" fillId="5" borderId="1" xfId="0" applyNumberFormat="1" applyFont="1" applyFill="1" applyBorder="1" applyAlignment="1">
      <alignment horizontal="center" vertical="center"/>
    </xf>
    <xf numFmtId="0" fontId="3" fillId="3" borderId="1" xfId="0" applyNumberFormat="1" applyFont="1" applyFill="1" applyBorder="1" applyAlignment="1">
      <alignment horizontal="center" vertical="center"/>
    </xf>
    <xf numFmtId="49" fontId="3" fillId="3" borderId="1" xfId="0" applyNumberFormat="1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center" vertical="center"/>
    </xf>
    <xf numFmtId="2" fontId="3" fillId="3" borderId="1" xfId="1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1" applyFont="1" applyFill="1" applyBorder="1" applyAlignment="1">
      <alignment horizontal="center" vertical="center" wrapText="1"/>
    </xf>
    <xf numFmtId="20" fontId="3" fillId="3" borderId="1" xfId="0" applyNumberFormat="1" applyFont="1" applyFill="1" applyBorder="1" applyAlignment="1">
      <alignment horizontal="center" vertical="center"/>
    </xf>
    <xf numFmtId="0" fontId="39" fillId="3" borderId="6" xfId="1" applyNumberFormat="1" applyFont="1" applyFill="1" applyBorder="1" applyAlignment="1">
      <alignment horizontal="center" vertical="center"/>
    </xf>
    <xf numFmtId="0" fontId="3" fillId="3" borderId="6" xfId="1" applyNumberFormat="1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165" fontId="39" fillId="3" borderId="1" xfId="0" applyNumberFormat="1" applyFont="1" applyFill="1" applyBorder="1" applyAlignment="1">
      <alignment horizontal="center" vertical="center"/>
    </xf>
    <xf numFmtId="165" fontId="39" fillId="5" borderId="1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3" fillId="3" borderId="6" xfId="1" applyFont="1" applyFill="1" applyBorder="1"/>
    <xf numFmtId="49" fontId="9" fillId="6" borderId="1" xfId="0" applyNumberFormat="1" applyFont="1" applyFill="1" applyBorder="1"/>
    <xf numFmtId="0" fontId="9" fillId="0" borderId="0" xfId="0" applyFont="1" applyAlignment="1">
      <alignment horizontal="center" vertical="center"/>
    </xf>
    <xf numFmtId="0" fontId="30" fillId="12" borderId="1" xfId="9" applyFont="1" applyBorder="1" applyAlignment="1">
      <alignment horizontal="left"/>
    </xf>
    <xf numFmtId="0" fontId="32" fillId="12" borderId="1" xfId="9" applyFont="1" applyBorder="1" applyAlignment="1">
      <alignment horizontal="left" vertical="center"/>
    </xf>
    <xf numFmtId="49" fontId="5" fillId="0" borderId="0" xfId="0" applyNumberFormat="1" applyFont="1" applyFill="1" applyAlignment="1">
      <alignment vertical="center"/>
    </xf>
    <xf numFmtId="49" fontId="4" fillId="0" borderId="0" xfId="0" applyNumberFormat="1" applyFont="1" applyFill="1" applyAlignment="1">
      <alignment vertical="center"/>
    </xf>
    <xf numFmtId="49" fontId="6" fillId="0" borderId="1" xfId="0" applyNumberFormat="1" applyFont="1" applyFill="1" applyBorder="1" applyAlignment="1">
      <alignment vertical="center"/>
    </xf>
    <xf numFmtId="0" fontId="5" fillId="0" borderId="0" xfId="4" applyFont="1" applyAlignment="1">
      <alignment horizontal="center"/>
    </xf>
    <xf numFmtId="1" fontId="30" fillId="13" borderId="1" xfId="8" applyNumberFormat="1" applyFont="1" applyBorder="1" applyAlignment="1">
      <alignment horizontal="center"/>
    </xf>
    <xf numFmtId="167" fontId="30" fillId="13" borderId="1" xfId="8" applyNumberFormat="1" applyFont="1" applyBorder="1" applyAlignment="1">
      <alignment horizontal="center" vertical="center"/>
    </xf>
    <xf numFmtId="1" fontId="30" fillId="13" borderId="1" xfId="8" applyNumberFormat="1" applyFont="1" applyBorder="1" applyAlignment="1">
      <alignment horizontal="center" wrapText="1"/>
    </xf>
    <xf numFmtId="1" fontId="30" fillId="12" borderId="1" xfId="9" applyNumberFormat="1" applyFont="1" applyBorder="1" applyAlignment="1">
      <alignment horizontal="center"/>
    </xf>
    <xf numFmtId="2" fontId="20" fillId="0" borderId="0" xfId="1" applyNumberFormat="1" applyFont="1" applyBorder="1" applyAlignment="1">
      <alignment horizontal="center"/>
    </xf>
    <xf numFmtId="0" fontId="5" fillId="0" borderId="0" xfId="2" applyFont="1" applyAlignment="1">
      <alignment horizontal="center"/>
    </xf>
    <xf numFmtId="0" fontId="5" fillId="0" borderId="0" xfId="12" applyFont="1" applyAlignment="1">
      <alignment horizontal="center"/>
    </xf>
    <xf numFmtId="0" fontId="5" fillId="0" borderId="0" xfId="1" applyFont="1" applyBorder="1" applyAlignment="1">
      <alignment horizontal="center"/>
    </xf>
    <xf numFmtId="0" fontId="8" fillId="0" borderId="1" xfId="0" applyNumberFormat="1" applyFont="1" applyFill="1" applyBorder="1" applyAlignment="1">
      <alignment horizontal="left" vertical="center"/>
    </xf>
    <xf numFmtId="49" fontId="8" fillId="0" borderId="1" xfId="0" applyNumberFormat="1" applyFont="1" applyFill="1" applyBorder="1" applyAlignment="1">
      <alignment horizontal="left" vertical="center" wrapText="1"/>
    </xf>
    <xf numFmtId="0" fontId="8" fillId="0" borderId="1" xfId="0" applyNumberFormat="1" applyFont="1" applyFill="1" applyBorder="1" applyAlignment="1">
      <alignment horizontal="left" vertical="center" wrapText="1"/>
    </xf>
    <xf numFmtId="1" fontId="12" fillId="0" borderId="1" xfId="0" applyNumberFormat="1" applyFont="1" applyFill="1" applyBorder="1" applyAlignment="1">
      <alignment horizontal="center"/>
    </xf>
    <xf numFmtId="0" fontId="12" fillId="0" borderId="1" xfId="0" applyNumberFormat="1" applyFont="1" applyFill="1" applyBorder="1" applyAlignment="1">
      <alignment horizontal="center"/>
    </xf>
    <xf numFmtId="0" fontId="13" fillId="3" borderId="1" xfId="0" applyFont="1" applyFill="1" applyBorder="1" applyAlignment="1">
      <alignment horizontal="left" vertical="center"/>
    </xf>
    <xf numFmtId="0" fontId="8" fillId="0" borderId="17" xfId="1" applyFont="1" applyFill="1" applyBorder="1"/>
    <xf numFmtId="0" fontId="7" fillId="0" borderId="17" xfId="1" applyFont="1" applyBorder="1" applyAlignment="1"/>
    <xf numFmtId="49" fontId="7" fillId="0" borderId="17" xfId="1" applyNumberFormat="1" applyFont="1" applyBorder="1" applyAlignment="1"/>
    <xf numFmtId="20" fontId="7" fillId="0" borderId="1" xfId="1" applyNumberFormat="1" applyFont="1" applyBorder="1" applyAlignment="1"/>
    <xf numFmtId="0" fontId="7" fillId="4" borderId="17" xfId="1" applyFont="1" applyFill="1" applyBorder="1" applyAlignment="1">
      <alignment horizontal="center"/>
    </xf>
    <xf numFmtId="0" fontId="7" fillId="4" borderId="18" xfId="1" applyFont="1" applyFill="1" applyBorder="1" applyAlignment="1"/>
    <xf numFmtId="0" fontId="7" fillId="0" borderId="1" xfId="1" applyFont="1" applyBorder="1" applyAlignment="1"/>
    <xf numFmtId="49" fontId="7" fillId="0" borderId="1" xfId="1" applyNumberFormat="1" applyFont="1" applyBorder="1" applyAlignment="1"/>
    <xf numFmtId="0" fontId="7" fillId="0" borderId="1" xfId="1" applyNumberFormat="1" applyFont="1" applyBorder="1" applyAlignment="1"/>
    <xf numFmtId="20" fontId="7" fillId="0" borderId="5" xfId="1" applyNumberFormat="1" applyFont="1" applyBorder="1" applyAlignment="1"/>
    <xf numFmtId="0" fontId="7" fillId="4" borderId="1" xfId="1" applyFont="1" applyFill="1" applyBorder="1" applyAlignment="1">
      <alignment horizontal="center"/>
    </xf>
    <xf numFmtId="0" fontId="7" fillId="4" borderId="6" xfId="1" applyFont="1" applyFill="1" applyBorder="1" applyAlignment="1"/>
    <xf numFmtId="2" fontId="8" fillId="0" borderId="1" xfId="1" applyNumberFormat="1" applyFont="1" applyBorder="1"/>
    <xf numFmtId="0" fontId="7" fillId="0" borderId="1" xfId="1" applyFont="1" applyBorder="1" applyAlignment="1">
      <alignment horizontal="center"/>
    </xf>
    <xf numFmtId="20" fontId="7" fillId="0" borderId="1" xfId="1" applyNumberFormat="1" applyFont="1" applyBorder="1" applyAlignment="1">
      <alignment horizontal="left"/>
    </xf>
    <xf numFmtId="165" fontId="8" fillId="0" borderId="4" xfId="0" applyNumberFormat="1" applyFont="1" applyFill="1" applyBorder="1" applyAlignment="1">
      <alignment horizontal="center" vertical="center"/>
    </xf>
    <xf numFmtId="164" fontId="8" fillId="0" borderId="4" xfId="0" applyNumberFormat="1" applyFont="1" applyFill="1" applyBorder="1" applyAlignment="1">
      <alignment horizontal="center"/>
    </xf>
    <xf numFmtId="0" fontId="12" fillId="0" borderId="1" xfId="1" applyFont="1" applyFill="1" applyBorder="1"/>
    <xf numFmtId="0" fontId="13" fillId="0" borderId="1" xfId="0" applyFont="1" applyFill="1" applyBorder="1" applyAlignment="1">
      <alignment horizontal="center" vertical="center" wrapText="1"/>
    </xf>
    <xf numFmtId="49" fontId="12" fillId="0" borderId="1" xfId="1" applyNumberFormat="1" applyFont="1" applyFill="1" applyBorder="1" applyAlignment="1">
      <alignment horizontal="center" vertical="center"/>
    </xf>
    <xf numFmtId="0" fontId="7" fillId="4" borderId="1" xfId="1" applyFont="1" applyFill="1" applyBorder="1" applyAlignment="1"/>
    <xf numFmtId="49" fontId="13" fillId="3" borderId="5" xfId="0" applyNumberFormat="1" applyFont="1" applyFill="1" applyBorder="1" applyAlignment="1">
      <alignment vertical="center"/>
    </xf>
    <xf numFmtId="0" fontId="12" fillId="3" borderId="5" xfId="1" applyFont="1" applyFill="1" applyBorder="1" applyAlignment="1">
      <alignment horizontal="center"/>
    </xf>
    <xf numFmtId="0" fontId="12" fillId="3" borderId="5" xfId="1" applyFont="1" applyFill="1" applyBorder="1"/>
    <xf numFmtId="49" fontId="12" fillId="3" borderId="11" xfId="1" applyNumberFormat="1" applyFont="1" applyFill="1" applyBorder="1" applyAlignment="1">
      <alignment horizontal="center" vertical="center"/>
    </xf>
    <xf numFmtId="20" fontId="12" fillId="3" borderId="5" xfId="1" applyNumberFormat="1" applyFont="1" applyFill="1" applyBorder="1" applyAlignment="1">
      <alignment horizontal="right"/>
    </xf>
    <xf numFmtId="0" fontId="12" fillId="3" borderId="5" xfId="0" applyFont="1" applyFill="1" applyBorder="1"/>
    <xf numFmtId="0" fontId="12" fillId="3" borderId="5" xfId="0" applyNumberFormat="1" applyFont="1" applyFill="1" applyBorder="1" applyAlignment="1">
      <alignment horizontal="center"/>
    </xf>
    <xf numFmtId="0" fontId="12" fillId="3" borderId="5" xfId="1" applyFont="1" applyFill="1" applyBorder="1" applyAlignment="1"/>
    <xf numFmtId="164" fontId="12" fillId="3" borderId="5" xfId="1" applyNumberFormat="1" applyFont="1" applyFill="1" applyBorder="1" applyAlignment="1">
      <alignment horizontal="center"/>
    </xf>
    <xf numFmtId="0" fontId="8" fillId="0" borderId="5" xfId="1" applyFont="1" applyBorder="1" applyAlignment="1">
      <alignment horizontal="center"/>
    </xf>
    <xf numFmtId="0" fontId="8" fillId="4" borderId="5" xfId="1" applyFont="1" applyFill="1" applyBorder="1" applyAlignment="1">
      <alignment horizontal="center"/>
    </xf>
    <xf numFmtId="0" fontId="8" fillId="4" borderId="5" xfId="1" applyFont="1" applyFill="1" applyBorder="1"/>
    <xf numFmtId="20" fontId="8" fillId="4" borderId="5" xfId="1" applyNumberFormat="1" applyFont="1" applyFill="1" applyBorder="1"/>
    <xf numFmtId="0" fontId="8" fillId="0" borderId="6" xfId="14" applyFont="1" applyFill="1" applyBorder="1" applyAlignment="1">
      <alignment horizontal="left"/>
    </xf>
    <xf numFmtId="0" fontId="8" fillId="4" borderId="12" xfId="1" applyNumberFormat="1" applyFont="1" applyFill="1" applyBorder="1" applyAlignment="1">
      <alignment horizontal="left" vertical="center" wrapText="1"/>
    </xf>
    <xf numFmtId="0" fontId="8" fillId="0" borderId="1" xfId="14" applyFont="1" applyBorder="1"/>
    <xf numFmtId="0" fontId="12" fillId="3" borderId="2" xfId="0" applyFont="1" applyFill="1" applyBorder="1"/>
    <xf numFmtId="20" fontId="12" fillId="3" borderId="1" xfId="0" applyNumberFormat="1" applyFont="1" applyFill="1" applyBorder="1" applyAlignment="1">
      <alignment horizontal="right"/>
    </xf>
    <xf numFmtId="0" fontId="12" fillId="3" borderId="1" xfId="0" applyFont="1" applyFill="1" applyBorder="1" applyAlignment="1"/>
    <xf numFmtId="0" fontId="12" fillId="3" borderId="6" xfId="0" applyFont="1" applyFill="1" applyBorder="1" applyAlignment="1"/>
    <xf numFmtId="0" fontId="12" fillId="3" borderId="6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8" fillId="0" borderId="1" xfId="0" applyFont="1" applyFill="1" applyBorder="1" applyAlignment="1"/>
    <xf numFmtId="49" fontId="12" fillId="0" borderId="1" xfId="0" applyNumberFormat="1" applyFont="1" applyFill="1" applyBorder="1" applyAlignment="1">
      <alignment horizontal="center"/>
    </xf>
    <xf numFmtId="1" fontId="8" fillId="0" borderId="2" xfId="0" applyNumberFormat="1" applyFont="1" applyFill="1" applyBorder="1" applyAlignment="1">
      <alignment horizontal="center"/>
    </xf>
    <xf numFmtId="2" fontId="8" fillId="0" borderId="1" xfId="0" applyNumberFormat="1" applyFont="1" applyFill="1" applyBorder="1"/>
    <xf numFmtId="14" fontId="8" fillId="0" borderId="1" xfId="0" applyNumberFormat="1" applyFont="1" applyFill="1" applyBorder="1" applyAlignment="1">
      <alignment horizontal="left"/>
    </xf>
    <xf numFmtId="49" fontId="12" fillId="3" borderId="1" xfId="1" applyNumberFormat="1" applyFont="1" applyFill="1" applyBorder="1" applyAlignment="1">
      <alignment horizontal="center"/>
    </xf>
    <xf numFmtId="1" fontId="12" fillId="3" borderId="1" xfId="1" applyNumberFormat="1" applyFont="1" applyFill="1" applyBorder="1" applyAlignment="1">
      <alignment horizontal="center"/>
    </xf>
    <xf numFmtId="20" fontId="12" fillId="3" borderId="1" xfId="1" applyNumberFormat="1" applyFont="1" applyFill="1" applyBorder="1" applyAlignment="1">
      <alignment horizontal="center"/>
    </xf>
    <xf numFmtId="0" fontId="30" fillId="12" borderId="1" xfId="9" applyNumberFormat="1" applyFont="1" applyBorder="1" applyAlignment="1">
      <alignment horizontal="right" vertical="center"/>
    </xf>
    <xf numFmtId="167" fontId="30" fillId="12" borderId="6" xfId="9" applyNumberFormat="1" applyFont="1" applyBorder="1" applyAlignment="1">
      <alignment horizontal="right" vertical="center"/>
    </xf>
    <xf numFmtId="165" fontId="30" fillId="12" borderId="6" xfId="9" applyNumberFormat="1" applyFont="1" applyBorder="1" applyAlignment="1">
      <alignment horizontal="right" vertical="center"/>
    </xf>
    <xf numFmtId="0" fontId="35" fillId="0" borderId="0" xfId="0" applyFont="1" applyFill="1" applyAlignment="1">
      <alignment horizontal="center" vertical="center"/>
    </xf>
    <xf numFmtId="49" fontId="35" fillId="0" borderId="0" xfId="0" applyNumberFormat="1" applyFont="1" applyFill="1" applyAlignment="1">
      <alignment horizontal="center" vertical="center"/>
    </xf>
    <xf numFmtId="49" fontId="35" fillId="0" borderId="0" xfId="0" applyNumberFormat="1" applyFont="1" applyFill="1" applyAlignment="1">
      <alignment horizontal="left" vertical="center"/>
    </xf>
    <xf numFmtId="0" fontId="35" fillId="0" borderId="0" xfId="0" applyFont="1" applyFill="1" applyAlignment="1">
      <alignment horizontal="left" vertical="center"/>
    </xf>
    <xf numFmtId="0" fontId="35" fillId="0" borderId="0" xfId="0" applyFont="1" applyFill="1" applyAlignment="1">
      <alignment horizontal="center" vertical="center" wrapText="1"/>
    </xf>
    <xf numFmtId="49" fontId="16" fillId="0" borderId="0" xfId="1" applyNumberFormat="1" applyFont="1" applyAlignment="1">
      <alignment horizontal="center" vertical="center"/>
    </xf>
    <xf numFmtId="49" fontId="15" fillId="0" borderId="0" xfId="1" applyNumberFormat="1" applyFont="1" applyAlignment="1">
      <alignment horizontal="center" vertical="center"/>
    </xf>
    <xf numFmtId="49" fontId="15" fillId="2" borderId="1" xfId="1" applyNumberFormat="1" applyFont="1" applyFill="1" applyBorder="1" applyAlignment="1">
      <alignment horizontal="center" vertical="center" textRotation="90" wrapText="1"/>
    </xf>
    <xf numFmtId="49" fontId="15" fillId="2" borderId="1" xfId="1" applyNumberFormat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 applyAlignment="1">
      <alignment vertical="center"/>
    </xf>
    <xf numFmtId="0" fontId="15" fillId="2" borderId="2" xfId="1" applyNumberFormat="1" applyFont="1" applyFill="1" applyBorder="1" applyAlignment="1">
      <alignment horizontal="center" vertical="center"/>
    </xf>
    <xf numFmtId="0" fontId="15" fillId="2" borderId="1" xfId="1" applyNumberFormat="1" applyFont="1" applyFill="1" applyBorder="1" applyAlignment="1">
      <alignment horizontal="center" vertical="center"/>
    </xf>
    <xf numFmtId="0" fontId="15" fillId="2" borderId="1" xfId="1" applyNumberFormat="1" applyFont="1" applyFill="1" applyBorder="1" applyAlignment="1">
      <alignment horizontal="center" vertical="center" wrapText="1"/>
    </xf>
    <xf numFmtId="0" fontId="16" fillId="2" borderId="1" xfId="1" applyNumberFormat="1" applyFont="1" applyFill="1" applyBorder="1" applyAlignment="1">
      <alignment horizontal="center" vertical="center"/>
    </xf>
    <xf numFmtId="0" fontId="16" fillId="0" borderId="0" xfId="1" applyNumberFormat="1" applyFont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49" fontId="41" fillId="0" borderId="0" xfId="0" applyNumberFormat="1" applyFont="1" applyFill="1" applyAlignment="1">
      <alignment horizontal="center" vertical="center"/>
    </xf>
    <xf numFmtId="0" fontId="41" fillId="0" borderId="0" xfId="0" applyFont="1" applyFill="1" applyAlignment="1">
      <alignment horizontal="left" vertical="center"/>
    </xf>
    <xf numFmtId="0" fontId="41" fillId="0" borderId="0" xfId="0" applyFont="1" applyFill="1" applyAlignment="1">
      <alignment horizontal="center" vertical="center" wrapText="1"/>
    </xf>
    <xf numFmtId="49" fontId="41" fillId="0" borderId="0" xfId="0" applyNumberFormat="1" applyFont="1" applyFill="1" applyAlignment="1">
      <alignment horizontal="center" vertical="center" wrapText="1"/>
    </xf>
    <xf numFmtId="49" fontId="41" fillId="0" borderId="0" xfId="0" applyNumberFormat="1" applyFont="1" applyFill="1" applyAlignment="1">
      <alignment horizontal="left" vertical="center"/>
    </xf>
    <xf numFmtId="0" fontId="8" fillId="0" borderId="1" xfId="0" applyFont="1" applyBorder="1" applyAlignment="1">
      <alignment horizontal="right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13" fillId="0" borderId="0" xfId="0" applyFont="1" applyAlignment="1">
      <alignment horizontal="center" vertical="center"/>
    </xf>
    <xf numFmtId="0" fontId="8" fillId="0" borderId="6" xfId="1" applyNumberFormat="1" applyFont="1" applyBorder="1" applyAlignment="1">
      <alignment horizontal="center"/>
    </xf>
    <xf numFmtId="0" fontId="7" fillId="3" borderId="1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left" vertical="center"/>
    </xf>
    <xf numFmtId="0" fontId="12" fillId="3" borderId="1" xfId="1" applyNumberFormat="1" applyFont="1" applyFill="1" applyBorder="1" applyAlignment="1"/>
    <xf numFmtId="0" fontId="13" fillId="6" borderId="1" xfId="0" applyFont="1" applyFill="1" applyBorder="1" applyAlignment="1">
      <alignment horizontal="left" vertical="center"/>
    </xf>
    <xf numFmtId="0" fontId="13" fillId="6" borderId="1" xfId="0" applyFont="1" applyFill="1" applyBorder="1" applyAlignment="1">
      <alignment horizontal="center" vertical="center"/>
    </xf>
    <xf numFmtId="0" fontId="8" fillId="0" borderId="1" xfId="0" applyNumberFormat="1" applyFont="1" applyBorder="1"/>
    <xf numFmtId="20" fontId="8" fillId="0" borderId="1" xfId="0" applyNumberFormat="1" applyFont="1" applyBorder="1"/>
    <xf numFmtId="20" fontId="8" fillId="0" borderId="1" xfId="0" applyNumberFormat="1" applyFont="1" applyBorder="1" applyAlignment="1">
      <alignment horizontal="center"/>
    </xf>
    <xf numFmtId="0" fontId="12" fillId="5" borderId="5" xfId="1" applyFont="1" applyFill="1" applyBorder="1" applyAlignment="1">
      <alignment horizontal="center"/>
    </xf>
    <xf numFmtId="0" fontId="7" fillId="5" borderId="0" xfId="0" applyFont="1" applyFill="1" applyAlignment="1">
      <alignment horizontal="center" vertical="center"/>
    </xf>
    <xf numFmtId="1" fontId="12" fillId="5" borderId="1" xfId="1" applyNumberFormat="1" applyFont="1" applyFill="1" applyBorder="1" applyAlignment="1">
      <alignment horizontal="center"/>
    </xf>
    <xf numFmtId="0" fontId="13" fillId="5" borderId="0" xfId="0" applyFont="1" applyFill="1" applyAlignment="1">
      <alignment horizontal="center" vertical="center"/>
    </xf>
    <xf numFmtId="0" fontId="12" fillId="2" borderId="1" xfId="1" applyFont="1" applyFill="1" applyBorder="1" applyAlignment="1">
      <alignment horizontal="center" vertical="center" textRotation="90" wrapText="1"/>
    </xf>
    <xf numFmtId="0" fontId="12" fillId="2" borderId="4" xfId="1" applyNumberFormat="1" applyFont="1" applyFill="1" applyBorder="1" applyAlignment="1">
      <alignment horizontal="center" vertical="center" textRotation="90" wrapText="1"/>
    </xf>
    <xf numFmtId="0" fontId="12" fillId="2" borderId="5" xfId="1" applyFont="1" applyFill="1" applyBorder="1" applyAlignment="1">
      <alignment horizontal="center" vertical="center" textRotation="90" wrapText="1"/>
    </xf>
    <xf numFmtId="0" fontId="12" fillId="2" borderId="2" xfId="1" applyNumberFormat="1" applyFont="1" applyFill="1" applyBorder="1" applyAlignment="1">
      <alignment horizontal="center" vertical="center" textRotation="90" wrapText="1"/>
    </xf>
    <xf numFmtId="0" fontId="12" fillId="2" borderId="1" xfId="1" applyNumberFormat="1" applyFont="1" applyFill="1" applyBorder="1" applyAlignment="1">
      <alignment horizontal="center" vertical="center" textRotation="90" wrapText="1"/>
    </xf>
    <xf numFmtId="0" fontId="12" fillId="2" borderId="5" xfId="1" applyNumberFormat="1" applyFont="1" applyFill="1" applyBorder="1" applyAlignment="1">
      <alignment horizontal="center" vertical="center" textRotation="90" wrapText="1"/>
    </xf>
    <xf numFmtId="0" fontId="12" fillId="2" borderId="1" xfId="1" applyNumberFormat="1" applyFont="1" applyFill="1" applyBorder="1" applyAlignment="1">
      <alignment horizontal="center" vertical="center" wrapText="1"/>
    </xf>
    <xf numFmtId="0" fontId="12" fillId="2" borderId="6" xfId="1" applyNumberFormat="1" applyFont="1" applyFill="1" applyBorder="1" applyAlignment="1">
      <alignment horizontal="center" vertical="center" wrapText="1"/>
    </xf>
    <xf numFmtId="0" fontId="12" fillId="2" borderId="7" xfId="1" applyNumberFormat="1" applyFont="1" applyFill="1" applyBorder="1" applyAlignment="1">
      <alignment horizontal="center" vertical="center" wrapText="1"/>
    </xf>
    <xf numFmtId="0" fontId="12" fillId="2" borderId="2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/>
    </xf>
    <xf numFmtId="0" fontId="12" fillId="2" borderId="1" xfId="1" applyFont="1" applyFill="1" applyBorder="1" applyAlignment="1">
      <alignment horizontal="center" vertical="center" wrapText="1"/>
    </xf>
    <xf numFmtId="0" fontId="12" fillId="2" borderId="8" xfId="1" applyFont="1" applyFill="1" applyBorder="1" applyAlignment="1">
      <alignment horizontal="center" vertical="center"/>
    </xf>
    <xf numFmtId="0" fontId="12" fillId="2" borderId="9" xfId="1" applyFont="1" applyFill="1" applyBorder="1" applyAlignment="1">
      <alignment horizontal="center" vertical="center"/>
    </xf>
    <xf numFmtId="0" fontId="12" fillId="2" borderId="10" xfId="1" applyFont="1" applyFill="1" applyBorder="1" applyAlignment="1">
      <alignment horizontal="center" vertical="center"/>
    </xf>
    <xf numFmtId="0" fontId="12" fillId="2" borderId="11" xfId="1" applyFont="1" applyFill="1" applyBorder="1" applyAlignment="1">
      <alignment horizontal="center" vertical="center"/>
    </xf>
    <xf numFmtId="0" fontId="12" fillId="2" borderId="12" xfId="1" applyFont="1" applyFill="1" applyBorder="1" applyAlignment="1">
      <alignment horizontal="center" vertical="center"/>
    </xf>
    <xf numFmtId="0" fontId="12" fillId="2" borderId="13" xfId="1" applyFont="1" applyFill="1" applyBorder="1" applyAlignment="1">
      <alignment horizontal="center" vertical="center"/>
    </xf>
    <xf numFmtId="0" fontId="12" fillId="2" borderId="6" xfId="1" applyNumberFormat="1" applyFont="1" applyFill="1" applyBorder="1" applyAlignment="1">
      <alignment horizontal="center" vertical="top" wrapText="1"/>
    </xf>
    <xf numFmtId="0" fontId="12" fillId="2" borderId="7" xfId="1" applyNumberFormat="1" applyFont="1" applyFill="1" applyBorder="1" applyAlignment="1">
      <alignment horizontal="center" vertical="top" wrapText="1"/>
    </xf>
    <xf numFmtId="0" fontId="12" fillId="2" borderId="2" xfId="1" applyNumberFormat="1" applyFont="1" applyFill="1" applyBorder="1" applyAlignment="1">
      <alignment horizontal="center" vertical="top" wrapText="1"/>
    </xf>
    <xf numFmtId="0" fontId="12" fillId="2" borderId="4" xfId="1" applyFont="1" applyFill="1" applyBorder="1" applyAlignment="1">
      <alignment horizontal="center" vertical="center"/>
    </xf>
    <xf numFmtId="0" fontId="12" fillId="2" borderId="3" xfId="1" applyFont="1" applyFill="1" applyBorder="1" applyAlignment="1">
      <alignment horizontal="center" vertical="center"/>
    </xf>
    <xf numFmtId="0" fontId="12" fillId="2" borderId="5" xfId="1" applyFont="1" applyFill="1" applyBorder="1" applyAlignment="1">
      <alignment horizontal="center" vertical="center"/>
    </xf>
    <xf numFmtId="0" fontId="12" fillId="2" borderId="4" xfId="1" applyFont="1" applyFill="1" applyBorder="1" applyAlignment="1">
      <alignment horizontal="center" vertical="center" wrapText="1"/>
    </xf>
    <xf numFmtId="0" fontId="12" fillId="2" borderId="3" xfId="1" applyFont="1" applyFill="1" applyBorder="1" applyAlignment="1">
      <alignment horizontal="center" vertical="center" wrapText="1"/>
    </xf>
    <xf numFmtId="0" fontId="12" fillId="2" borderId="5" xfId="1" applyFont="1" applyFill="1" applyBorder="1" applyAlignment="1">
      <alignment horizontal="center" vertical="center" wrapText="1"/>
    </xf>
    <xf numFmtId="0" fontId="12" fillId="2" borderId="4" xfId="1" applyNumberFormat="1" applyFont="1" applyFill="1" applyBorder="1" applyAlignment="1">
      <alignment horizontal="center" vertical="center" wrapText="1"/>
    </xf>
    <xf numFmtId="0" fontId="12" fillId="2" borderId="3" xfId="1" applyNumberFormat="1" applyFont="1" applyFill="1" applyBorder="1" applyAlignment="1">
      <alignment horizontal="center" vertical="center" wrapText="1"/>
    </xf>
    <xf numFmtId="0" fontId="12" fillId="2" borderId="5" xfId="1" applyNumberFormat="1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0" fontId="20" fillId="2" borderId="1" xfId="1" applyFont="1" applyFill="1" applyBorder="1" applyAlignment="1">
      <alignment horizontal="center" vertical="center" wrapText="1"/>
    </xf>
    <xf numFmtId="0" fontId="20" fillId="2" borderId="1" xfId="1" applyNumberFormat="1" applyFont="1" applyFill="1" applyBorder="1" applyAlignment="1">
      <alignment horizontal="center" vertical="center" wrapText="1"/>
    </xf>
    <xf numFmtId="0" fontId="20" fillId="2" borderId="4" xfId="1" applyNumberFormat="1" applyFont="1" applyFill="1" applyBorder="1" applyAlignment="1">
      <alignment horizontal="center" vertical="center" wrapText="1"/>
    </xf>
    <xf numFmtId="0" fontId="20" fillId="2" borderId="5" xfId="1" applyFont="1" applyFill="1" applyBorder="1" applyAlignment="1">
      <alignment horizontal="center" vertical="center" wrapText="1"/>
    </xf>
    <xf numFmtId="0" fontId="20" fillId="2" borderId="2" xfId="1" applyNumberFormat="1" applyFont="1" applyFill="1" applyBorder="1" applyAlignment="1">
      <alignment horizontal="center" vertical="center" wrapText="1"/>
    </xf>
    <xf numFmtId="0" fontId="20" fillId="2" borderId="8" xfId="1" applyFont="1" applyFill="1" applyBorder="1" applyAlignment="1">
      <alignment horizontal="center" vertical="center"/>
    </xf>
    <xf numFmtId="0" fontId="20" fillId="2" borderId="9" xfId="1" applyFont="1" applyFill="1" applyBorder="1" applyAlignment="1">
      <alignment horizontal="center" vertical="center"/>
    </xf>
    <xf numFmtId="0" fontId="20" fillId="2" borderId="10" xfId="1" applyFont="1" applyFill="1" applyBorder="1" applyAlignment="1">
      <alignment horizontal="center" vertical="center"/>
    </xf>
    <xf numFmtId="0" fontId="20" fillId="2" borderId="11" xfId="1" applyFont="1" applyFill="1" applyBorder="1" applyAlignment="1">
      <alignment horizontal="center" vertical="center"/>
    </xf>
    <xf numFmtId="0" fontId="20" fillId="2" borderId="12" xfId="1" applyFont="1" applyFill="1" applyBorder="1" applyAlignment="1">
      <alignment horizontal="center" vertical="center"/>
    </xf>
    <xf numFmtId="0" fontId="20" fillId="2" borderId="13" xfId="1" applyFont="1" applyFill="1" applyBorder="1" applyAlignment="1">
      <alignment horizontal="center" vertical="center"/>
    </xf>
    <xf numFmtId="0" fontId="20" fillId="2" borderId="6" xfId="1" applyNumberFormat="1" applyFont="1" applyFill="1" applyBorder="1" applyAlignment="1">
      <alignment horizontal="center" vertical="top" wrapText="1"/>
    </xf>
    <xf numFmtId="0" fontId="20" fillId="2" borderId="7" xfId="1" applyNumberFormat="1" applyFont="1" applyFill="1" applyBorder="1" applyAlignment="1">
      <alignment horizontal="center" vertical="top" wrapText="1"/>
    </xf>
    <xf numFmtId="0" fontId="20" fillId="2" borderId="2" xfId="1" applyNumberFormat="1" applyFont="1" applyFill="1" applyBorder="1" applyAlignment="1">
      <alignment horizontal="center" vertical="top" wrapText="1"/>
    </xf>
    <xf numFmtId="0" fontId="20" fillId="2" borderId="1" xfId="1" applyFont="1" applyFill="1" applyBorder="1" applyAlignment="1">
      <alignment horizontal="center" vertical="center"/>
    </xf>
    <xf numFmtId="0" fontId="20" fillId="2" borderId="3" xfId="1" applyNumberFormat="1" applyFont="1" applyFill="1" applyBorder="1" applyAlignment="1">
      <alignment horizontal="center" vertical="center" wrapText="1"/>
    </xf>
    <xf numFmtId="0" fontId="20" fillId="2" borderId="5" xfId="1" applyNumberFormat="1" applyFont="1" applyFill="1" applyBorder="1" applyAlignment="1">
      <alignment horizontal="center" vertical="center" wrapText="1"/>
    </xf>
    <xf numFmtId="0" fontId="9" fillId="2" borderId="8" xfId="0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0" fontId="9" fillId="2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20" fillId="2" borderId="4" xfId="1" applyFont="1" applyFill="1" applyBorder="1" applyAlignment="1">
      <alignment horizontal="center" vertical="center" wrapText="1"/>
    </xf>
    <xf numFmtId="0" fontId="20" fillId="2" borderId="3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textRotation="90" wrapText="1"/>
    </xf>
    <xf numFmtId="49" fontId="12" fillId="2" borderId="2" xfId="1" applyNumberFormat="1" applyFont="1" applyFill="1" applyBorder="1" applyAlignment="1">
      <alignment horizontal="center" vertical="center" textRotation="90" wrapText="1"/>
    </xf>
    <xf numFmtId="49" fontId="12" fillId="2" borderId="4" xfId="1" applyNumberFormat="1" applyFont="1" applyFill="1" applyBorder="1" applyAlignment="1">
      <alignment horizontal="center" vertical="center" textRotation="90" wrapText="1"/>
    </xf>
    <xf numFmtId="49" fontId="12" fillId="2" borderId="5" xfId="1" applyNumberFormat="1" applyFont="1" applyFill="1" applyBorder="1" applyAlignment="1">
      <alignment horizontal="center" vertical="center" textRotation="90" wrapText="1"/>
    </xf>
    <xf numFmtId="49" fontId="12" fillId="2" borderId="1" xfId="1" applyNumberFormat="1" applyFont="1" applyFill="1" applyBorder="1" applyAlignment="1">
      <alignment horizontal="center" vertical="center" wrapText="1"/>
    </xf>
    <xf numFmtId="49" fontId="12" fillId="2" borderId="6" xfId="1" applyNumberFormat="1" applyFont="1" applyFill="1" applyBorder="1" applyAlignment="1">
      <alignment horizontal="center" vertical="center" wrapText="1"/>
    </xf>
    <xf numFmtId="49" fontId="12" fillId="2" borderId="7" xfId="1" applyNumberFormat="1" applyFont="1" applyFill="1" applyBorder="1" applyAlignment="1">
      <alignment horizontal="center" vertical="center" wrapText="1"/>
    </xf>
    <xf numFmtId="49" fontId="12" fillId="2" borderId="2" xfId="1" applyNumberFormat="1" applyFont="1" applyFill="1" applyBorder="1" applyAlignment="1">
      <alignment horizontal="center" vertical="center" wrapText="1"/>
    </xf>
    <xf numFmtId="49" fontId="12" fillId="2" borderId="8" xfId="1" applyNumberFormat="1" applyFont="1" applyFill="1" applyBorder="1" applyAlignment="1">
      <alignment horizontal="center" vertical="center"/>
    </xf>
    <xf numFmtId="49" fontId="12" fillId="2" borderId="9" xfId="1" applyNumberFormat="1" applyFont="1" applyFill="1" applyBorder="1" applyAlignment="1">
      <alignment horizontal="center" vertical="center"/>
    </xf>
    <xf numFmtId="49" fontId="12" fillId="2" borderId="10" xfId="1" applyNumberFormat="1" applyFont="1" applyFill="1" applyBorder="1" applyAlignment="1">
      <alignment horizontal="center" vertical="center"/>
    </xf>
    <xf numFmtId="49" fontId="12" fillId="2" borderId="11" xfId="1" applyNumberFormat="1" applyFont="1" applyFill="1" applyBorder="1" applyAlignment="1">
      <alignment horizontal="center" vertical="center"/>
    </xf>
    <xf numFmtId="49" fontId="12" fillId="2" borderId="12" xfId="1" applyNumberFormat="1" applyFont="1" applyFill="1" applyBorder="1" applyAlignment="1">
      <alignment horizontal="center" vertical="center"/>
    </xf>
    <xf numFmtId="49" fontId="12" fillId="2" borderId="13" xfId="1" applyNumberFormat="1" applyFont="1" applyFill="1" applyBorder="1" applyAlignment="1">
      <alignment horizontal="center" vertical="center"/>
    </xf>
    <xf numFmtId="49" fontId="12" fillId="2" borderId="6" xfId="1" applyNumberFormat="1" applyFont="1" applyFill="1" applyBorder="1" applyAlignment="1">
      <alignment horizontal="center" vertical="top" wrapText="1"/>
    </xf>
    <xf numFmtId="49" fontId="12" fillId="2" borderId="7" xfId="1" applyNumberFormat="1" applyFont="1" applyFill="1" applyBorder="1" applyAlignment="1">
      <alignment horizontal="center" vertical="top" wrapText="1"/>
    </xf>
    <xf numFmtId="49" fontId="12" fillId="2" borderId="2" xfId="1" applyNumberFormat="1" applyFont="1" applyFill="1" applyBorder="1" applyAlignment="1">
      <alignment horizontal="center" vertical="top" wrapText="1"/>
    </xf>
    <xf numFmtId="49" fontId="12" fillId="2" borderId="4" xfId="1" applyNumberFormat="1" applyFont="1" applyFill="1" applyBorder="1" applyAlignment="1">
      <alignment horizontal="center" vertical="center" wrapText="1"/>
    </xf>
    <xf numFmtId="49" fontId="12" fillId="2" borderId="3" xfId="1" applyNumberFormat="1" applyFont="1" applyFill="1" applyBorder="1" applyAlignment="1">
      <alignment horizontal="center" vertical="center" wrapText="1"/>
    </xf>
    <xf numFmtId="49" fontId="12" fillId="2" borderId="5" xfId="1" applyNumberFormat="1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/>
    </xf>
    <xf numFmtId="49" fontId="13" fillId="2" borderId="9" xfId="0" applyNumberFormat="1" applyFont="1" applyFill="1" applyBorder="1" applyAlignment="1">
      <alignment horizontal="center" vertical="center"/>
    </xf>
    <xf numFmtId="49" fontId="13" fillId="2" borderId="10" xfId="0" applyNumberFormat="1" applyFont="1" applyFill="1" applyBorder="1" applyAlignment="1">
      <alignment horizontal="center" vertical="center"/>
    </xf>
    <xf numFmtId="49" fontId="13" fillId="2" borderId="11" xfId="0" applyNumberFormat="1" applyFont="1" applyFill="1" applyBorder="1" applyAlignment="1">
      <alignment horizontal="center" vertical="center"/>
    </xf>
    <xf numFmtId="49" fontId="13" fillId="2" borderId="12" xfId="0" applyNumberFormat="1" applyFont="1" applyFill="1" applyBorder="1" applyAlignment="1">
      <alignment horizontal="center" vertical="center"/>
    </xf>
    <xf numFmtId="49" fontId="13" fillId="2" borderId="13" xfId="0" applyNumberFormat="1" applyFont="1" applyFill="1" applyBorder="1" applyAlignment="1">
      <alignment horizontal="center" vertical="center"/>
    </xf>
    <xf numFmtId="49" fontId="12" fillId="2" borderId="1" xfId="1" applyNumberFormat="1" applyFont="1" applyFill="1" applyBorder="1" applyAlignment="1">
      <alignment horizontal="center" vertical="center"/>
    </xf>
    <xf numFmtId="49" fontId="12" fillId="2" borderId="10" xfId="1" applyNumberFormat="1" applyFont="1" applyFill="1" applyBorder="1" applyAlignment="1">
      <alignment horizontal="center" vertical="center" wrapText="1"/>
    </xf>
    <xf numFmtId="49" fontId="12" fillId="2" borderId="14" xfId="1" applyNumberFormat="1" applyFont="1" applyFill="1" applyBorder="1" applyAlignment="1">
      <alignment horizontal="center" vertical="center" wrapText="1"/>
    </xf>
    <xf numFmtId="49" fontId="12" fillId="2" borderId="13" xfId="1" applyNumberFormat="1" applyFont="1" applyFill="1" applyBorder="1" applyAlignment="1">
      <alignment horizontal="center" vertical="center" wrapText="1"/>
    </xf>
    <xf numFmtId="49" fontId="12" fillId="2" borderId="4" xfId="1" applyNumberFormat="1" applyFont="1" applyFill="1" applyBorder="1" applyAlignment="1">
      <alignment vertical="center" wrapText="1"/>
    </xf>
    <xf numFmtId="49" fontId="12" fillId="2" borderId="3" xfId="1" applyNumberFormat="1" applyFont="1" applyFill="1" applyBorder="1" applyAlignment="1">
      <alignment vertical="center" wrapText="1"/>
    </xf>
    <xf numFmtId="49" fontId="12" fillId="2" borderId="5" xfId="1" applyNumberFormat="1" applyFont="1" applyFill="1" applyBorder="1" applyAlignment="1">
      <alignment vertical="center" wrapText="1"/>
    </xf>
    <xf numFmtId="49" fontId="15" fillId="2" borderId="1" xfId="1" applyNumberFormat="1" applyFont="1" applyFill="1" applyBorder="1" applyAlignment="1">
      <alignment horizontal="center" vertical="center" textRotation="90" wrapText="1"/>
    </xf>
    <xf numFmtId="49" fontId="15" fillId="2" borderId="2" xfId="1" applyNumberFormat="1" applyFont="1" applyFill="1" applyBorder="1" applyAlignment="1">
      <alignment horizontal="center" vertical="center" textRotation="90" wrapText="1"/>
    </xf>
    <xf numFmtId="49" fontId="15" fillId="2" borderId="4" xfId="1" applyNumberFormat="1" applyFont="1" applyFill="1" applyBorder="1" applyAlignment="1">
      <alignment horizontal="center" vertical="center" textRotation="90" wrapText="1"/>
    </xf>
    <xf numFmtId="49" fontId="15" fillId="2" borderId="5" xfId="1" applyNumberFormat="1" applyFont="1" applyFill="1" applyBorder="1" applyAlignment="1">
      <alignment horizontal="center" vertical="center" textRotation="90" wrapText="1"/>
    </xf>
    <xf numFmtId="49" fontId="15" fillId="2" borderId="1" xfId="1" applyNumberFormat="1" applyFont="1" applyFill="1" applyBorder="1" applyAlignment="1">
      <alignment horizontal="center" vertical="center" wrapText="1"/>
    </xf>
    <xf numFmtId="49" fontId="15" fillId="2" borderId="6" xfId="1" applyNumberFormat="1" applyFont="1" applyFill="1" applyBorder="1" applyAlignment="1">
      <alignment horizontal="center" vertical="center" wrapText="1"/>
    </xf>
    <xf numFmtId="49" fontId="15" fillId="2" borderId="7" xfId="1" applyNumberFormat="1" applyFont="1" applyFill="1" applyBorder="1" applyAlignment="1">
      <alignment horizontal="center" vertical="center" wrapText="1"/>
    </xf>
    <xf numFmtId="49" fontId="15" fillId="2" borderId="2" xfId="1" applyNumberFormat="1" applyFont="1" applyFill="1" applyBorder="1" applyAlignment="1">
      <alignment horizontal="center" vertical="center" wrapText="1"/>
    </xf>
    <xf numFmtId="49" fontId="15" fillId="2" borderId="8" xfId="1" applyNumberFormat="1" applyFont="1" applyFill="1" applyBorder="1" applyAlignment="1">
      <alignment horizontal="center" vertical="center"/>
    </xf>
    <xf numFmtId="49" fontId="15" fillId="2" borderId="9" xfId="1" applyNumberFormat="1" applyFont="1" applyFill="1" applyBorder="1" applyAlignment="1">
      <alignment horizontal="center" vertical="center"/>
    </xf>
    <xf numFmtId="49" fontId="15" fillId="2" borderId="10" xfId="1" applyNumberFormat="1" applyFont="1" applyFill="1" applyBorder="1" applyAlignment="1">
      <alignment horizontal="center" vertical="center"/>
    </xf>
    <xf numFmtId="49" fontId="15" fillId="2" borderId="11" xfId="1" applyNumberFormat="1" applyFont="1" applyFill="1" applyBorder="1" applyAlignment="1">
      <alignment horizontal="center" vertical="center"/>
    </xf>
    <xf numFmtId="49" fontId="15" fillId="2" borderId="12" xfId="1" applyNumberFormat="1" applyFont="1" applyFill="1" applyBorder="1" applyAlignment="1">
      <alignment horizontal="center" vertical="center"/>
    </xf>
    <xf numFmtId="49" fontId="15" fillId="2" borderId="13" xfId="1" applyNumberFormat="1" applyFont="1" applyFill="1" applyBorder="1" applyAlignment="1">
      <alignment horizontal="center" vertical="center"/>
    </xf>
    <xf numFmtId="49" fontId="15" fillId="2" borderId="6" xfId="1" applyNumberFormat="1" applyFont="1" applyFill="1" applyBorder="1" applyAlignment="1">
      <alignment horizontal="center" vertical="top" wrapText="1"/>
    </xf>
    <xf numFmtId="49" fontId="15" fillId="2" borderId="7" xfId="1" applyNumberFormat="1" applyFont="1" applyFill="1" applyBorder="1" applyAlignment="1">
      <alignment horizontal="center" vertical="top" wrapText="1"/>
    </xf>
    <xf numFmtId="49" fontId="15" fillId="2" borderId="2" xfId="1" applyNumberFormat="1" applyFont="1" applyFill="1" applyBorder="1" applyAlignment="1">
      <alignment horizontal="center" vertical="top" wrapText="1"/>
    </xf>
    <xf numFmtId="49" fontId="15" fillId="2" borderId="4" xfId="1" applyNumberFormat="1" applyFont="1" applyFill="1" applyBorder="1" applyAlignment="1">
      <alignment horizontal="center" vertical="center" wrapText="1"/>
    </xf>
    <xf numFmtId="49" fontId="15" fillId="2" borderId="3" xfId="1" applyNumberFormat="1" applyFont="1" applyFill="1" applyBorder="1" applyAlignment="1">
      <alignment horizontal="center" vertical="center" wrapText="1"/>
    </xf>
    <xf numFmtId="49" fontId="15" fillId="2" borderId="5" xfId="1" applyNumberFormat="1" applyFont="1" applyFill="1" applyBorder="1" applyAlignment="1">
      <alignment horizontal="center" vertical="center" wrapText="1"/>
    </xf>
    <xf numFmtId="49" fontId="18" fillId="2" borderId="8" xfId="0" applyNumberFormat="1" applyFont="1" applyFill="1" applyBorder="1" applyAlignment="1">
      <alignment horizontal="center" vertical="center"/>
    </xf>
    <xf numFmtId="49" fontId="18" fillId="2" borderId="9" xfId="0" applyNumberFormat="1" applyFont="1" applyFill="1" applyBorder="1" applyAlignment="1">
      <alignment horizontal="center" vertical="center"/>
    </xf>
    <xf numFmtId="49" fontId="18" fillId="2" borderId="10" xfId="0" applyNumberFormat="1" applyFont="1" applyFill="1" applyBorder="1" applyAlignment="1">
      <alignment horizontal="center" vertical="center"/>
    </xf>
    <xf numFmtId="49" fontId="18" fillId="2" borderId="11" xfId="0" applyNumberFormat="1" applyFont="1" applyFill="1" applyBorder="1" applyAlignment="1">
      <alignment horizontal="center" vertical="center"/>
    </xf>
    <xf numFmtId="49" fontId="18" fillId="2" borderId="12" xfId="0" applyNumberFormat="1" applyFont="1" applyFill="1" applyBorder="1" applyAlignment="1">
      <alignment horizontal="center" vertical="center"/>
    </xf>
    <xf numFmtId="49" fontId="18" fillId="2" borderId="13" xfId="0" applyNumberFormat="1" applyFont="1" applyFill="1" applyBorder="1" applyAlignment="1">
      <alignment horizontal="center" vertical="center"/>
    </xf>
    <xf numFmtId="49" fontId="15" fillId="2" borderId="1" xfId="1" applyNumberFormat="1" applyFont="1" applyFill="1" applyBorder="1" applyAlignment="1">
      <alignment horizontal="center" vertical="center"/>
    </xf>
    <xf numFmtId="49" fontId="15" fillId="2" borderId="10" xfId="1" applyNumberFormat="1" applyFont="1" applyFill="1" applyBorder="1" applyAlignment="1">
      <alignment horizontal="center" vertical="center" wrapText="1"/>
    </xf>
    <xf numFmtId="49" fontId="15" fillId="2" borderId="14" xfId="1" applyNumberFormat="1" applyFont="1" applyFill="1" applyBorder="1" applyAlignment="1">
      <alignment horizontal="center" vertical="center" wrapText="1"/>
    </xf>
    <xf numFmtId="49" fontId="15" fillId="2" borderId="13" xfId="1" applyNumberFormat="1" applyFont="1" applyFill="1" applyBorder="1" applyAlignment="1">
      <alignment horizontal="center" vertical="center" wrapText="1"/>
    </xf>
    <xf numFmtId="0" fontId="5" fillId="0" borderId="0" xfId="12" applyFont="1"/>
  </cellXfs>
  <cellStyles count="15">
    <cellStyle name="20% - Accent4 2" xfId="9"/>
    <cellStyle name="40% - Accent3 2" xfId="13"/>
    <cellStyle name="40% - Accent4 2" xfId="8"/>
    <cellStyle name="Bad 2" xfId="10"/>
    <cellStyle name="Good 2" xfId="11"/>
    <cellStyle name="Input 2" xfId="6"/>
    <cellStyle name="Normal" xfId="0" builtinId="0"/>
    <cellStyle name="Normal 2" xfId="2"/>
    <cellStyle name="Normal 3" xfId="4"/>
    <cellStyle name="Normal 3 2" xfId="7"/>
    <cellStyle name="Normal 4" xfId="5"/>
    <cellStyle name="Normal_uwyisis forma" xfId="1"/>
    <cellStyle name="Normal_uwyisis forma 2 11" xfId="12"/>
    <cellStyle name="Обычный 2" xfId="14"/>
    <cellStyle name="Обычный_Лист3 (2)" xf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30000"/>
                <a:satMod val="300000"/>
              </a:schemeClr>
              <a:schemeClr val="phClr">
                <a:tint val="40000"/>
                <a:satMod val="200000"/>
              </a:schemeClr>
            </a:duotone>
          </a:blip>
          <a:tile tx="0" ty="0" sx="70000" sy="70000" flip="none" algn="ctr"/>
        </a:blipFill>
        <a:blipFill>
          <a:blip xmlns:r="http://schemas.openxmlformats.org/officeDocument/2006/relationships" r:embed="rId1">
            <a:duotone>
              <a:schemeClr val="phClr">
                <a:shade val="22000"/>
                <a:satMod val="160000"/>
              </a:schemeClr>
              <a:schemeClr val="phClr">
                <a:shade val="45000"/>
                <a:satMod val="100000"/>
              </a:schemeClr>
            </a:duotone>
          </a:blip>
          <a:tile tx="0" ty="0" sx="65000" sy="65000" flip="none" algn="ctr"/>
        </a:blipFill>
      </a:fillStyleLst>
      <a:lnStyleLst>
        <a:ln w="9525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B1794"/>
  <sheetViews>
    <sheetView showGridLines="0" zoomScaleNormal="100" workbookViewId="0">
      <pane xSplit="5" ySplit="6" topLeftCell="AM588" activePane="bottomRight" state="frozen"/>
      <selection pane="topRight" activeCell="F1" sqref="F1"/>
      <selection pane="bottomLeft" activeCell="A7" sqref="A7"/>
      <selection pane="bottomRight" activeCell="O601" sqref="O601"/>
    </sheetView>
  </sheetViews>
  <sheetFormatPr defaultRowHeight="15"/>
  <cols>
    <col min="1" max="1" width="21.85546875" style="21" customWidth="1"/>
    <col min="2" max="2" width="6.85546875" style="9" customWidth="1"/>
    <col min="3" max="3" width="14.42578125" style="4" customWidth="1"/>
    <col min="4" max="4" width="12.7109375" style="25" customWidth="1"/>
    <col min="5" max="5" width="15.7109375" style="25" customWidth="1"/>
    <col min="6" max="6" width="13.5703125" style="4" customWidth="1"/>
    <col min="7" max="7" width="9.28515625" style="4" bestFit="1" customWidth="1"/>
    <col min="8" max="8" width="5.42578125" style="4" bestFit="1" customWidth="1"/>
    <col min="9" max="9" width="5.140625" style="4" bestFit="1" customWidth="1"/>
    <col min="10" max="10" width="6.42578125" style="4" bestFit="1" customWidth="1"/>
    <col min="11" max="11" width="6.28515625" style="4" bestFit="1" customWidth="1"/>
    <col min="12" max="12" width="6.7109375" style="4" bestFit="1" customWidth="1"/>
    <col min="13" max="13" width="10" style="4" customWidth="1"/>
    <col min="14" max="14" width="8.5703125" style="4" bestFit="1" customWidth="1"/>
    <col min="15" max="15" width="9" style="4" bestFit="1" customWidth="1"/>
    <col min="16" max="16" width="9" style="4" customWidth="1"/>
    <col min="17" max="18" width="9.28515625" style="4" bestFit="1" customWidth="1"/>
    <col min="19" max="20" width="10.85546875" style="4" customWidth="1"/>
    <col min="21" max="21" width="27" style="10" customWidth="1"/>
    <col min="22" max="31" width="9.28515625" style="4" bestFit="1" customWidth="1"/>
    <col min="32" max="32" width="5.42578125" style="4" bestFit="1" customWidth="1"/>
    <col min="33" max="33" width="5.140625" style="4" bestFit="1" customWidth="1"/>
    <col min="34" max="34" width="6.42578125" style="4" bestFit="1" customWidth="1"/>
    <col min="35" max="35" width="7.28515625" style="4" bestFit="1" customWidth="1"/>
    <col min="36" max="36" width="5.42578125" style="4" bestFit="1" customWidth="1"/>
    <col min="37" max="37" width="5.140625" style="4" bestFit="1" customWidth="1"/>
    <col min="38" max="38" width="8.140625" style="4" customWidth="1"/>
    <col min="39" max="39" width="7" style="4" bestFit="1" customWidth="1"/>
    <col min="40" max="40" width="5.42578125" style="4" bestFit="1" customWidth="1"/>
    <col min="41" max="41" width="5.140625" style="4" bestFit="1" customWidth="1"/>
    <col min="42" max="42" width="6.42578125" style="4" bestFit="1" customWidth="1"/>
    <col min="43" max="43" width="7" style="4" bestFit="1" customWidth="1"/>
    <col min="44" max="44" width="9.7109375" style="4" customWidth="1"/>
    <col min="45" max="45" width="10.42578125" style="10" customWidth="1"/>
    <col min="46" max="54" width="10.42578125" style="4" customWidth="1"/>
    <col min="55" max="16384" width="9.140625" style="9"/>
  </cols>
  <sheetData>
    <row r="1" spans="1:54" s="11" customFormat="1" ht="12.75">
      <c r="A1" s="20"/>
      <c r="C1" s="11" t="s">
        <v>0</v>
      </c>
      <c r="D1" s="22"/>
      <c r="E1" s="22"/>
      <c r="U1" s="12"/>
    </row>
    <row r="2" spans="1:54" s="28" customFormat="1" ht="15" customHeight="1">
      <c r="A2" s="745" t="s">
        <v>32</v>
      </c>
      <c r="B2" s="748" t="s">
        <v>4</v>
      </c>
      <c r="C2" s="748" t="s">
        <v>5</v>
      </c>
      <c r="D2" s="751" t="s">
        <v>6</v>
      </c>
      <c r="E2" s="751" t="s">
        <v>7</v>
      </c>
      <c r="F2" s="751" t="s">
        <v>1961</v>
      </c>
      <c r="G2" s="736" t="s">
        <v>1</v>
      </c>
      <c r="H2" s="737"/>
      <c r="I2" s="737"/>
      <c r="J2" s="737"/>
      <c r="K2" s="737"/>
      <c r="L2" s="738"/>
      <c r="M2" s="751" t="s">
        <v>12</v>
      </c>
      <c r="N2" s="754" t="s">
        <v>13</v>
      </c>
      <c r="O2" s="755"/>
      <c r="P2" s="756"/>
      <c r="Q2" s="734" t="s">
        <v>2</v>
      </c>
      <c r="R2" s="734"/>
      <c r="S2" s="734"/>
      <c r="T2" s="734"/>
      <c r="U2" s="734"/>
      <c r="V2" s="734"/>
      <c r="W2" s="734"/>
      <c r="X2" s="734"/>
      <c r="Y2" s="734"/>
      <c r="Z2" s="734"/>
      <c r="AA2" s="734"/>
      <c r="AB2" s="734"/>
      <c r="AC2" s="734"/>
      <c r="AD2" s="734"/>
      <c r="AE2" s="734"/>
      <c r="AF2" s="734"/>
      <c r="AG2" s="734"/>
      <c r="AH2" s="734"/>
      <c r="AI2" s="734"/>
      <c r="AJ2" s="734"/>
      <c r="AK2" s="734"/>
      <c r="AL2" s="734"/>
      <c r="AM2" s="734"/>
      <c r="AN2" s="734"/>
      <c r="AO2" s="734"/>
      <c r="AP2" s="734"/>
      <c r="AQ2" s="734"/>
      <c r="AR2" s="734"/>
      <c r="AS2" s="735"/>
      <c r="AT2" s="736" t="s">
        <v>3</v>
      </c>
      <c r="AU2" s="737"/>
      <c r="AV2" s="737"/>
      <c r="AW2" s="737"/>
      <c r="AX2" s="737"/>
      <c r="AY2" s="737"/>
      <c r="AZ2" s="737"/>
      <c r="BA2" s="737"/>
      <c r="BB2" s="738"/>
    </row>
    <row r="3" spans="1:54" s="28" customFormat="1" ht="15" customHeight="1">
      <c r="A3" s="746"/>
      <c r="B3" s="749"/>
      <c r="C3" s="749"/>
      <c r="D3" s="752"/>
      <c r="E3" s="752"/>
      <c r="F3" s="752"/>
      <c r="G3" s="739"/>
      <c r="H3" s="740"/>
      <c r="I3" s="740"/>
      <c r="J3" s="740"/>
      <c r="K3" s="740"/>
      <c r="L3" s="741"/>
      <c r="M3" s="752"/>
      <c r="N3" s="757"/>
      <c r="O3" s="758"/>
      <c r="P3" s="759"/>
      <c r="Q3" s="734"/>
      <c r="R3" s="734"/>
      <c r="S3" s="734"/>
      <c r="T3" s="734"/>
      <c r="U3" s="734"/>
      <c r="V3" s="734"/>
      <c r="W3" s="734"/>
      <c r="X3" s="734"/>
      <c r="Y3" s="734"/>
      <c r="Z3" s="734"/>
      <c r="AA3" s="734"/>
      <c r="AB3" s="734"/>
      <c r="AC3" s="734"/>
      <c r="AD3" s="734"/>
      <c r="AE3" s="734"/>
      <c r="AF3" s="734"/>
      <c r="AG3" s="734"/>
      <c r="AH3" s="734"/>
      <c r="AI3" s="734"/>
      <c r="AJ3" s="734"/>
      <c r="AK3" s="734"/>
      <c r="AL3" s="734"/>
      <c r="AM3" s="734"/>
      <c r="AN3" s="734"/>
      <c r="AO3" s="734"/>
      <c r="AP3" s="734"/>
      <c r="AQ3" s="734"/>
      <c r="AR3" s="734"/>
      <c r="AS3" s="735"/>
      <c r="AT3" s="739"/>
      <c r="AU3" s="740"/>
      <c r="AV3" s="740"/>
      <c r="AW3" s="740"/>
      <c r="AX3" s="740"/>
      <c r="AY3" s="740"/>
      <c r="AZ3" s="740"/>
      <c r="BA3" s="740"/>
      <c r="BB3" s="741"/>
    </row>
    <row r="4" spans="1:54" s="29" customFormat="1" ht="39" customHeight="1">
      <c r="A4" s="746"/>
      <c r="B4" s="749"/>
      <c r="C4" s="749"/>
      <c r="D4" s="752"/>
      <c r="E4" s="752"/>
      <c r="F4" s="752"/>
      <c r="G4" s="730" t="s">
        <v>8</v>
      </c>
      <c r="H4" s="742" t="s">
        <v>9</v>
      </c>
      <c r="I4" s="743"/>
      <c r="J4" s="744"/>
      <c r="K4" s="728" t="s">
        <v>10</v>
      </c>
      <c r="L4" s="728" t="s">
        <v>11</v>
      </c>
      <c r="M4" s="752"/>
      <c r="N4" s="730" t="s">
        <v>36</v>
      </c>
      <c r="O4" s="730" t="s">
        <v>37</v>
      </c>
      <c r="P4" s="730" t="s">
        <v>1962</v>
      </c>
      <c r="Q4" s="730" t="s">
        <v>1963</v>
      </c>
      <c r="R4" s="730" t="s">
        <v>14</v>
      </c>
      <c r="S4" s="730" t="s">
        <v>15</v>
      </c>
      <c r="T4" s="730"/>
      <c r="U4" s="730" t="s">
        <v>16</v>
      </c>
      <c r="V4" s="730" t="s">
        <v>17</v>
      </c>
      <c r="W4" s="730"/>
      <c r="X4" s="730" t="s">
        <v>16</v>
      </c>
      <c r="Y4" s="730" t="s">
        <v>18</v>
      </c>
      <c r="Z4" s="730"/>
      <c r="AA4" s="730" t="s">
        <v>19</v>
      </c>
      <c r="AB4" s="730" t="s">
        <v>20</v>
      </c>
      <c r="AC4" s="730"/>
      <c r="AD4" s="730" t="s">
        <v>16</v>
      </c>
      <c r="AE4" s="730" t="s">
        <v>21</v>
      </c>
      <c r="AF4" s="730" t="s">
        <v>42</v>
      </c>
      <c r="AG4" s="730"/>
      <c r="AH4" s="730"/>
      <c r="AI4" s="730"/>
      <c r="AJ4" s="731" t="s">
        <v>22</v>
      </c>
      <c r="AK4" s="732"/>
      <c r="AL4" s="732"/>
      <c r="AM4" s="733"/>
      <c r="AN4" s="730" t="s">
        <v>23</v>
      </c>
      <c r="AO4" s="730"/>
      <c r="AP4" s="730"/>
      <c r="AQ4" s="730"/>
      <c r="AR4" s="728" t="s">
        <v>24</v>
      </c>
      <c r="AS4" s="725" t="s">
        <v>43</v>
      </c>
      <c r="AT4" s="727" t="s">
        <v>25</v>
      </c>
      <c r="AU4" s="728" t="s">
        <v>26</v>
      </c>
      <c r="AV4" s="728" t="s">
        <v>27</v>
      </c>
      <c r="AW4" s="728" t="s">
        <v>28</v>
      </c>
      <c r="AX4" s="725" t="s">
        <v>44</v>
      </c>
      <c r="AY4" s="728" t="s">
        <v>29</v>
      </c>
      <c r="AZ4" s="724" t="s">
        <v>45</v>
      </c>
      <c r="BA4" s="724" t="s">
        <v>30</v>
      </c>
      <c r="BB4" s="724" t="s">
        <v>31</v>
      </c>
    </row>
    <row r="5" spans="1:54" s="29" customFormat="1" ht="60">
      <c r="A5" s="747"/>
      <c r="B5" s="750"/>
      <c r="C5" s="750"/>
      <c r="D5" s="753"/>
      <c r="E5" s="753"/>
      <c r="F5" s="753"/>
      <c r="G5" s="730"/>
      <c r="H5" s="30" t="s">
        <v>33</v>
      </c>
      <c r="I5" s="30" t="s">
        <v>34</v>
      </c>
      <c r="J5" s="30" t="s">
        <v>35</v>
      </c>
      <c r="K5" s="728"/>
      <c r="L5" s="728"/>
      <c r="M5" s="753"/>
      <c r="N5" s="730"/>
      <c r="O5" s="730"/>
      <c r="P5" s="730"/>
      <c r="Q5" s="730"/>
      <c r="R5" s="730"/>
      <c r="S5" s="31" t="s">
        <v>38</v>
      </c>
      <c r="T5" s="31" t="s">
        <v>39</v>
      </c>
      <c r="U5" s="730"/>
      <c r="V5" s="31" t="s">
        <v>38</v>
      </c>
      <c r="W5" s="31" t="s">
        <v>39</v>
      </c>
      <c r="X5" s="730"/>
      <c r="Y5" s="31" t="s">
        <v>38</v>
      </c>
      <c r="Z5" s="31" t="s">
        <v>39</v>
      </c>
      <c r="AA5" s="730"/>
      <c r="AB5" s="31" t="s">
        <v>38</v>
      </c>
      <c r="AC5" s="31" t="s">
        <v>39</v>
      </c>
      <c r="AD5" s="730"/>
      <c r="AE5" s="730"/>
      <c r="AF5" s="30" t="s">
        <v>33</v>
      </c>
      <c r="AG5" s="30" t="s">
        <v>34</v>
      </c>
      <c r="AH5" s="30" t="s">
        <v>35</v>
      </c>
      <c r="AI5" s="456" t="s">
        <v>40</v>
      </c>
      <c r="AJ5" s="30" t="s">
        <v>33</v>
      </c>
      <c r="AK5" s="30" t="s">
        <v>34</v>
      </c>
      <c r="AL5" s="30" t="s">
        <v>35</v>
      </c>
      <c r="AM5" s="30" t="s">
        <v>40</v>
      </c>
      <c r="AN5" s="30" t="s">
        <v>33</v>
      </c>
      <c r="AO5" s="30" t="s">
        <v>34</v>
      </c>
      <c r="AP5" s="30" t="s">
        <v>35</v>
      </c>
      <c r="AQ5" s="36" t="s">
        <v>40</v>
      </c>
      <c r="AR5" s="728"/>
      <c r="AS5" s="726"/>
      <c r="AT5" s="727"/>
      <c r="AU5" s="728"/>
      <c r="AV5" s="728"/>
      <c r="AW5" s="728"/>
      <c r="AX5" s="729"/>
      <c r="AY5" s="728"/>
      <c r="AZ5" s="724"/>
      <c r="BA5" s="724"/>
      <c r="BB5" s="724"/>
    </row>
    <row r="6" spans="1:54" s="28" customFormat="1" ht="12">
      <c r="A6" s="33"/>
      <c r="B6" s="34">
        <v>1</v>
      </c>
      <c r="C6" s="455">
        <v>2</v>
      </c>
      <c r="D6" s="35">
        <v>3</v>
      </c>
      <c r="E6" s="35">
        <v>4</v>
      </c>
      <c r="F6" s="35">
        <v>5</v>
      </c>
      <c r="G6" s="35">
        <v>6</v>
      </c>
      <c r="H6" s="35">
        <v>7</v>
      </c>
      <c r="I6" s="35">
        <v>8</v>
      </c>
      <c r="J6" s="35">
        <v>9</v>
      </c>
      <c r="K6" s="35">
        <v>10</v>
      </c>
      <c r="L6" s="35">
        <v>11</v>
      </c>
      <c r="M6" s="35">
        <v>12</v>
      </c>
      <c r="N6" s="35">
        <v>13</v>
      </c>
      <c r="O6" s="35">
        <v>14</v>
      </c>
      <c r="P6" s="35">
        <v>15</v>
      </c>
      <c r="Q6" s="35">
        <v>16</v>
      </c>
      <c r="R6" s="35">
        <v>17</v>
      </c>
      <c r="S6" s="35">
        <v>18</v>
      </c>
      <c r="T6" s="35">
        <v>19</v>
      </c>
      <c r="U6" s="32">
        <v>20</v>
      </c>
      <c r="V6" s="35">
        <v>21</v>
      </c>
      <c r="W6" s="35">
        <v>22</v>
      </c>
      <c r="X6" s="35">
        <v>23</v>
      </c>
      <c r="Y6" s="35">
        <v>24</v>
      </c>
      <c r="Z6" s="35">
        <v>25</v>
      </c>
      <c r="AA6" s="35">
        <v>26</v>
      </c>
      <c r="AB6" s="35">
        <v>27</v>
      </c>
      <c r="AC6" s="35">
        <v>28</v>
      </c>
      <c r="AD6" s="35">
        <v>29</v>
      </c>
      <c r="AE6" s="35">
        <v>30</v>
      </c>
      <c r="AF6" s="35">
        <v>31</v>
      </c>
      <c r="AG6" s="35">
        <v>32</v>
      </c>
      <c r="AH6" s="35">
        <v>33</v>
      </c>
      <c r="AI6" s="455">
        <v>34</v>
      </c>
      <c r="AJ6" s="35">
        <v>35</v>
      </c>
      <c r="AK6" s="35">
        <v>36</v>
      </c>
      <c r="AL6" s="35">
        <v>37</v>
      </c>
      <c r="AM6" s="35">
        <v>38</v>
      </c>
      <c r="AN6" s="35">
        <v>39</v>
      </c>
      <c r="AO6" s="35">
        <v>40</v>
      </c>
      <c r="AP6" s="35">
        <v>41</v>
      </c>
      <c r="AQ6" s="35">
        <v>42</v>
      </c>
      <c r="AR6" s="35">
        <v>43</v>
      </c>
      <c r="AS6" s="32">
        <v>44</v>
      </c>
      <c r="AT6" s="34">
        <v>45</v>
      </c>
      <c r="AU6" s="35">
        <v>46</v>
      </c>
      <c r="AV6" s="35">
        <v>47</v>
      </c>
      <c r="AW6" s="35">
        <v>48</v>
      </c>
      <c r="AX6" s="35">
        <v>49</v>
      </c>
      <c r="AY6" s="35">
        <v>50</v>
      </c>
      <c r="AZ6" s="35">
        <v>51</v>
      </c>
      <c r="BA6" s="35">
        <v>52</v>
      </c>
      <c r="BB6" s="35">
        <v>53</v>
      </c>
    </row>
    <row r="7" spans="1:54" s="62" customFormat="1" ht="17.25" customHeight="1">
      <c r="A7" s="266" t="s">
        <v>46</v>
      </c>
      <c r="B7" s="50">
        <v>1</v>
      </c>
      <c r="C7" s="53" t="s">
        <v>47</v>
      </c>
      <c r="D7" s="23" t="s">
        <v>48</v>
      </c>
      <c r="E7" s="23" t="s">
        <v>49</v>
      </c>
      <c r="F7" s="53" t="s">
        <v>50</v>
      </c>
      <c r="G7" s="53"/>
      <c r="H7" s="87">
        <v>6</v>
      </c>
      <c r="I7" s="87">
        <v>5</v>
      </c>
      <c r="J7" s="87">
        <v>1992</v>
      </c>
      <c r="K7" s="87">
        <f>2011-J7</f>
        <v>19</v>
      </c>
      <c r="L7" s="1" t="s">
        <v>1539</v>
      </c>
      <c r="M7" s="270"/>
      <c r="N7" s="270"/>
      <c r="O7" s="270"/>
      <c r="P7" s="53"/>
      <c r="Q7" s="53">
        <v>1235</v>
      </c>
      <c r="R7" s="53"/>
      <c r="S7" s="53" t="s">
        <v>51</v>
      </c>
      <c r="T7" s="56">
        <v>11030020</v>
      </c>
      <c r="U7" s="271" t="s">
        <v>52</v>
      </c>
      <c r="V7" s="56"/>
      <c r="W7" s="56"/>
      <c r="X7" s="56"/>
      <c r="Y7" s="56"/>
      <c r="Z7" s="56"/>
      <c r="AA7" s="56"/>
      <c r="AB7" s="56"/>
      <c r="AC7" s="56"/>
      <c r="AD7" s="56"/>
      <c r="AE7" s="56"/>
      <c r="AF7" s="57">
        <v>31</v>
      </c>
      <c r="AG7" s="57">
        <v>8</v>
      </c>
      <c r="AH7" s="57">
        <v>2011</v>
      </c>
      <c r="AI7" s="93">
        <v>0.66319444444444442</v>
      </c>
      <c r="AJ7" s="57"/>
      <c r="AK7" s="57"/>
      <c r="AL7" s="57">
        <v>2011</v>
      </c>
      <c r="AM7" s="57"/>
      <c r="AN7" s="57">
        <v>13</v>
      </c>
      <c r="AO7" s="57">
        <v>12</v>
      </c>
      <c r="AP7" s="57">
        <v>2011</v>
      </c>
      <c r="AQ7" s="57"/>
      <c r="AR7" s="272">
        <v>12</v>
      </c>
      <c r="AS7" s="273" t="s">
        <v>53</v>
      </c>
      <c r="AT7" s="60">
        <f>AR7*28*0.47</f>
        <v>157.91999999999999</v>
      </c>
      <c r="AU7" s="60">
        <f t="shared" ref="AU7:AU38" si="0">AR7*28*0.32</f>
        <v>107.52</v>
      </c>
      <c r="AV7" s="60">
        <v>78.319999999999993</v>
      </c>
      <c r="AW7" s="60">
        <v>78</v>
      </c>
      <c r="AX7" s="60"/>
      <c r="AY7" s="60">
        <f t="shared" ref="AY7:AY38" si="1">AR7*28*0.05</f>
        <v>16.8</v>
      </c>
      <c r="AZ7" s="60">
        <f>SUM(AT7:AY7)</f>
        <v>438.56</v>
      </c>
      <c r="BA7" s="60">
        <v>0</v>
      </c>
      <c r="BB7" s="60">
        <f t="shared" ref="BB7:BB38" si="2">AR7*28</f>
        <v>336</v>
      </c>
    </row>
    <row r="8" spans="1:54" s="62" customFormat="1" ht="17.25" customHeight="1">
      <c r="A8" s="26" t="s">
        <v>46</v>
      </c>
      <c r="B8" s="50">
        <v>2</v>
      </c>
      <c r="C8" s="53" t="s">
        <v>54</v>
      </c>
      <c r="D8" s="23" t="s">
        <v>55</v>
      </c>
      <c r="E8" s="23" t="s">
        <v>56</v>
      </c>
      <c r="F8" s="53" t="s">
        <v>57</v>
      </c>
      <c r="G8" s="53"/>
      <c r="H8" s="87">
        <v>13</v>
      </c>
      <c r="I8" s="87">
        <v>6</v>
      </c>
      <c r="J8" s="87">
        <v>1961</v>
      </c>
      <c r="K8" s="87">
        <f t="shared" ref="K8:K71" si="3">2011-J8</f>
        <v>50</v>
      </c>
      <c r="L8" s="1" t="s">
        <v>1539</v>
      </c>
      <c r="M8" s="270"/>
      <c r="N8" s="270"/>
      <c r="O8" s="270"/>
      <c r="P8" s="53"/>
      <c r="Q8" s="53">
        <v>1265</v>
      </c>
      <c r="R8" s="53"/>
      <c r="S8" s="53" t="s">
        <v>58</v>
      </c>
      <c r="T8" s="56">
        <v>11030020</v>
      </c>
      <c r="U8" s="271" t="s">
        <v>59</v>
      </c>
      <c r="V8" s="56"/>
      <c r="W8" s="56"/>
      <c r="X8" s="56"/>
      <c r="Y8" s="56"/>
      <c r="Z8" s="56"/>
      <c r="AA8" s="56"/>
      <c r="AB8" s="56"/>
      <c r="AC8" s="56"/>
      <c r="AD8" s="56"/>
      <c r="AE8" s="56"/>
      <c r="AF8" s="57">
        <v>8</v>
      </c>
      <c r="AG8" s="57">
        <v>9</v>
      </c>
      <c r="AH8" s="57">
        <v>2011</v>
      </c>
      <c r="AI8" s="93">
        <v>0.44097222222222227</v>
      </c>
      <c r="AJ8" s="57"/>
      <c r="AK8" s="57"/>
      <c r="AL8" s="57"/>
      <c r="AM8" s="57"/>
      <c r="AN8" s="57">
        <v>31</v>
      </c>
      <c r="AO8" s="57">
        <v>12</v>
      </c>
      <c r="AP8" s="57">
        <v>2011</v>
      </c>
      <c r="AQ8" s="57"/>
      <c r="AR8" s="272">
        <v>31</v>
      </c>
      <c r="AS8" s="273" t="s">
        <v>53</v>
      </c>
      <c r="AT8" s="60">
        <f t="shared" ref="AT8:AT38" si="4">AR8*28*0.47</f>
        <v>407.96</v>
      </c>
      <c r="AU8" s="60">
        <f t="shared" si="0"/>
        <v>277.76</v>
      </c>
      <c r="AV8" s="60">
        <v>92.25</v>
      </c>
      <c r="AW8" s="60">
        <v>88</v>
      </c>
      <c r="AX8" s="60"/>
      <c r="AY8" s="60">
        <f t="shared" si="1"/>
        <v>43.400000000000006</v>
      </c>
      <c r="AZ8" s="60">
        <f t="shared" ref="AZ8:AZ71" si="5">SUM(AT8:AY8)</f>
        <v>909.37</v>
      </c>
      <c r="BA8" s="60">
        <v>0</v>
      </c>
      <c r="BB8" s="60">
        <f t="shared" si="2"/>
        <v>868</v>
      </c>
    </row>
    <row r="9" spans="1:54" s="62" customFormat="1" ht="17.25" customHeight="1">
      <c r="A9" s="26" t="s">
        <v>46</v>
      </c>
      <c r="B9" s="50">
        <v>3</v>
      </c>
      <c r="C9" s="53" t="s">
        <v>60</v>
      </c>
      <c r="D9" s="23" t="s">
        <v>61</v>
      </c>
      <c r="E9" s="23" t="s">
        <v>62</v>
      </c>
      <c r="F9" s="53" t="s">
        <v>63</v>
      </c>
      <c r="G9" s="53"/>
      <c r="H9" s="87">
        <v>3</v>
      </c>
      <c r="I9" s="87">
        <v>9</v>
      </c>
      <c r="J9" s="87">
        <v>1946</v>
      </c>
      <c r="K9" s="87">
        <f t="shared" si="3"/>
        <v>65</v>
      </c>
      <c r="L9" s="1" t="s">
        <v>1539</v>
      </c>
      <c r="M9" s="270"/>
      <c r="N9" s="270"/>
      <c r="O9" s="270"/>
      <c r="P9" s="53"/>
      <c r="Q9" s="53">
        <v>1267</v>
      </c>
      <c r="R9" s="53"/>
      <c r="S9" s="53" t="s">
        <v>58</v>
      </c>
      <c r="T9" s="56">
        <v>11030020</v>
      </c>
      <c r="U9" s="271" t="s">
        <v>64</v>
      </c>
      <c r="V9" s="56"/>
      <c r="W9" s="56"/>
      <c r="X9" s="56"/>
      <c r="Y9" s="56"/>
      <c r="Z9" s="56"/>
      <c r="AA9" s="56"/>
      <c r="AB9" s="56"/>
      <c r="AC9" s="56"/>
      <c r="AD9" s="56"/>
      <c r="AE9" s="56"/>
      <c r="AF9" s="57">
        <v>8</v>
      </c>
      <c r="AG9" s="57">
        <v>9</v>
      </c>
      <c r="AH9" s="57">
        <v>2011</v>
      </c>
      <c r="AI9" s="93">
        <v>0.52430555555555558</v>
      </c>
      <c r="AJ9" s="57"/>
      <c r="AK9" s="57"/>
      <c r="AL9" s="57"/>
      <c r="AM9" s="57"/>
      <c r="AN9" s="57">
        <v>31</v>
      </c>
      <c r="AO9" s="57">
        <v>12</v>
      </c>
      <c r="AP9" s="57">
        <v>2011</v>
      </c>
      <c r="AQ9" s="57"/>
      <c r="AR9" s="272">
        <v>31</v>
      </c>
      <c r="AS9" s="273" t="s">
        <v>53</v>
      </c>
      <c r="AT9" s="60">
        <f t="shared" si="4"/>
        <v>407.96</v>
      </c>
      <c r="AU9" s="60">
        <f t="shared" si="0"/>
        <v>277.76</v>
      </c>
      <c r="AV9" s="60">
        <v>82.56</v>
      </c>
      <c r="AW9" s="60">
        <v>82</v>
      </c>
      <c r="AX9" s="60"/>
      <c r="AY9" s="60">
        <f t="shared" si="1"/>
        <v>43.400000000000006</v>
      </c>
      <c r="AZ9" s="60">
        <f t="shared" si="5"/>
        <v>893.68</v>
      </c>
      <c r="BA9" s="60">
        <v>0</v>
      </c>
      <c r="BB9" s="60">
        <f t="shared" si="2"/>
        <v>868</v>
      </c>
    </row>
    <row r="10" spans="1:54" s="62" customFormat="1" ht="17.25" customHeight="1">
      <c r="A10" s="26" t="s">
        <v>46</v>
      </c>
      <c r="B10" s="50">
        <v>4</v>
      </c>
      <c r="C10" s="53" t="s">
        <v>65</v>
      </c>
      <c r="D10" s="23" t="s">
        <v>66</v>
      </c>
      <c r="E10" s="23" t="s">
        <v>67</v>
      </c>
      <c r="F10" s="53" t="s">
        <v>68</v>
      </c>
      <c r="G10" s="53"/>
      <c r="H10" s="87">
        <v>14</v>
      </c>
      <c r="I10" s="87">
        <v>1</v>
      </c>
      <c r="J10" s="87">
        <v>1966</v>
      </c>
      <c r="K10" s="87">
        <f t="shared" si="3"/>
        <v>45</v>
      </c>
      <c r="L10" s="1" t="s">
        <v>1539</v>
      </c>
      <c r="M10" s="270"/>
      <c r="N10" s="270"/>
      <c r="O10" s="270"/>
      <c r="P10" s="53"/>
      <c r="Q10" s="53">
        <v>1269</v>
      </c>
      <c r="R10" s="53"/>
      <c r="S10" s="53" t="s">
        <v>69</v>
      </c>
      <c r="T10" s="56">
        <v>11030020</v>
      </c>
      <c r="U10" s="271" t="s">
        <v>70</v>
      </c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7">
        <v>8</v>
      </c>
      <c r="AG10" s="57">
        <v>9</v>
      </c>
      <c r="AH10" s="57">
        <v>2011</v>
      </c>
      <c r="AI10" s="93">
        <v>0.54513888888888895</v>
      </c>
      <c r="AJ10" s="57"/>
      <c r="AK10" s="57"/>
      <c r="AL10" s="57"/>
      <c r="AM10" s="57"/>
      <c r="AN10" s="57">
        <v>12</v>
      </c>
      <c r="AO10" s="57">
        <v>12</v>
      </c>
      <c r="AP10" s="57">
        <v>2011</v>
      </c>
      <c r="AQ10" s="67">
        <v>0.52083333333333337</v>
      </c>
      <c r="AR10" s="272">
        <v>11</v>
      </c>
      <c r="AS10" s="273" t="s">
        <v>71</v>
      </c>
      <c r="AT10" s="60">
        <f t="shared" si="4"/>
        <v>144.76</v>
      </c>
      <c r="AU10" s="60">
        <f t="shared" si="0"/>
        <v>98.56</v>
      </c>
      <c r="AV10" s="60">
        <v>85.21</v>
      </c>
      <c r="AW10" s="60">
        <v>96</v>
      </c>
      <c r="AX10" s="60"/>
      <c r="AY10" s="60">
        <f t="shared" si="1"/>
        <v>15.4</v>
      </c>
      <c r="AZ10" s="60">
        <f t="shared" si="5"/>
        <v>439.92999999999995</v>
      </c>
      <c r="BA10" s="60">
        <v>0</v>
      </c>
      <c r="BB10" s="60">
        <f t="shared" si="2"/>
        <v>308</v>
      </c>
    </row>
    <row r="11" spans="1:54" s="62" customFormat="1" ht="17.25" customHeight="1">
      <c r="A11" s="26" t="s">
        <v>46</v>
      </c>
      <c r="B11" s="50">
        <v>5</v>
      </c>
      <c r="C11" s="53" t="s">
        <v>72</v>
      </c>
      <c r="D11" s="23" t="s">
        <v>73</v>
      </c>
      <c r="E11" s="23" t="s">
        <v>74</v>
      </c>
      <c r="F11" s="53" t="s">
        <v>75</v>
      </c>
      <c r="G11" s="53"/>
      <c r="H11" s="87">
        <v>24</v>
      </c>
      <c r="I11" s="87">
        <v>2</v>
      </c>
      <c r="J11" s="87">
        <v>1954</v>
      </c>
      <c r="K11" s="87">
        <f t="shared" si="3"/>
        <v>57</v>
      </c>
      <c r="L11" s="1" t="s">
        <v>1539</v>
      </c>
      <c r="M11" s="270"/>
      <c r="N11" s="270"/>
      <c r="O11" s="270"/>
      <c r="P11" s="53"/>
      <c r="Q11" s="53">
        <v>1290</v>
      </c>
      <c r="R11" s="53"/>
      <c r="S11" s="53" t="s">
        <v>58</v>
      </c>
      <c r="T11" s="56">
        <v>11030020</v>
      </c>
      <c r="U11" s="271" t="s">
        <v>76</v>
      </c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7">
        <v>13</v>
      </c>
      <c r="AG11" s="57">
        <v>9</v>
      </c>
      <c r="AH11" s="57">
        <v>2011</v>
      </c>
      <c r="AI11" s="93">
        <v>0.57291666666666663</v>
      </c>
      <c r="AJ11" s="57"/>
      <c r="AK11" s="57"/>
      <c r="AL11" s="57"/>
      <c r="AM11" s="57"/>
      <c r="AN11" s="57">
        <v>13</v>
      </c>
      <c r="AO11" s="57">
        <v>12</v>
      </c>
      <c r="AP11" s="57">
        <v>2011</v>
      </c>
      <c r="AQ11" s="67">
        <v>0.52083333333333337</v>
      </c>
      <c r="AR11" s="272">
        <v>12</v>
      </c>
      <c r="AS11" s="273" t="s">
        <v>71</v>
      </c>
      <c r="AT11" s="60">
        <f t="shared" si="4"/>
        <v>157.91999999999999</v>
      </c>
      <c r="AU11" s="60">
        <f t="shared" si="0"/>
        <v>107.52</v>
      </c>
      <c r="AV11" s="60">
        <v>88.63</v>
      </c>
      <c r="AW11" s="60">
        <v>66</v>
      </c>
      <c r="AX11" s="60"/>
      <c r="AY11" s="60">
        <f t="shared" si="1"/>
        <v>16.8</v>
      </c>
      <c r="AZ11" s="60">
        <f t="shared" si="5"/>
        <v>436.87</v>
      </c>
      <c r="BA11" s="60">
        <v>0</v>
      </c>
      <c r="BB11" s="60">
        <f t="shared" si="2"/>
        <v>336</v>
      </c>
    </row>
    <row r="12" spans="1:54" s="62" customFormat="1" ht="17.25" customHeight="1">
      <c r="A12" s="26" t="s">
        <v>46</v>
      </c>
      <c r="B12" s="50">
        <v>6</v>
      </c>
      <c r="C12" s="53" t="s">
        <v>77</v>
      </c>
      <c r="D12" s="23" t="s">
        <v>78</v>
      </c>
      <c r="E12" s="23" t="s">
        <v>79</v>
      </c>
      <c r="F12" s="53" t="s">
        <v>80</v>
      </c>
      <c r="G12" s="53"/>
      <c r="H12" s="87">
        <v>1</v>
      </c>
      <c r="I12" s="87">
        <v>1</v>
      </c>
      <c r="J12" s="87">
        <v>1962</v>
      </c>
      <c r="K12" s="87">
        <f t="shared" si="3"/>
        <v>49</v>
      </c>
      <c r="L12" s="1" t="s">
        <v>1539</v>
      </c>
      <c r="M12" s="270"/>
      <c r="N12" s="270"/>
      <c r="O12" s="270"/>
      <c r="P12" s="53"/>
      <c r="Q12" s="53">
        <v>1301</v>
      </c>
      <c r="R12" s="53"/>
      <c r="S12" s="53" t="s">
        <v>58</v>
      </c>
      <c r="T12" s="56">
        <v>11030020</v>
      </c>
      <c r="U12" s="271" t="s">
        <v>59</v>
      </c>
      <c r="V12" s="56"/>
      <c r="W12" s="56"/>
      <c r="X12" s="56"/>
      <c r="Y12" s="56"/>
      <c r="Z12" s="56"/>
      <c r="AA12" s="56"/>
      <c r="AB12" s="56"/>
      <c r="AC12" s="56"/>
      <c r="AD12" s="56"/>
      <c r="AE12" s="56"/>
      <c r="AF12" s="57">
        <v>16</v>
      </c>
      <c r="AG12" s="57">
        <v>9</v>
      </c>
      <c r="AH12" s="57">
        <v>2011</v>
      </c>
      <c r="AI12" s="93">
        <v>0.65625</v>
      </c>
      <c r="AJ12" s="57"/>
      <c r="AK12" s="57"/>
      <c r="AL12" s="57"/>
      <c r="AM12" s="57"/>
      <c r="AN12" s="57">
        <v>30</v>
      </c>
      <c r="AO12" s="57">
        <v>12</v>
      </c>
      <c r="AP12" s="57">
        <v>2011</v>
      </c>
      <c r="AQ12" s="67">
        <v>0.52083333333333337</v>
      </c>
      <c r="AR12" s="272">
        <v>29</v>
      </c>
      <c r="AS12" s="273" t="s">
        <v>71</v>
      </c>
      <c r="AT12" s="60">
        <f t="shared" si="4"/>
        <v>381.64</v>
      </c>
      <c r="AU12" s="60">
        <f t="shared" si="0"/>
        <v>259.84000000000003</v>
      </c>
      <c r="AV12" s="60">
        <v>78.38</v>
      </c>
      <c r="AW12" s="60">
        <v>96</v>
      </c>
      <c r="AX12" s="60"/>
      <c r="AY12" s="60">
        <f t="shared" si="1"/>
        <v>40.6</v>
      </c>
      <c r="AZ12" s="60">
        <f t="shared" si="5"/>
        <v>856.46</v>
      </c>
      <c r="BA12" s="60">
        <v>0</v>
      </c>
      <c r="BB12" s="60">
        <f t="shared" si="2"/>
        <v>812</v>
      </c>
    </row>
    <row r="13" spans="1:54" s="62" customFormat="1" ht="17.25" customHeight="1">
      <c r="A13" s="26" t="s">
        <v>46</v>
      </c>
      <c r="B13" s="50">
        <v>7</v>
      </c>
      <c r="C13" s="53" t="s">
        <v>81</v>
      </c>
      <c r="D13" s="23" t="s">
        <v>82</v>
      </c>
      <c r="E13" s="23" t="s">
        <v>83</v>
      </c>
      <c r="F13" s="53" t="s">
        <v>84</v>
      </c>
      <c r="G13" s="53"/>
      <c r="H13" s="87">
        <v>10</v>
      </c>
      <c r="I13" s="87">
        <v>10</v>
      </c>
      <c r="J13" s="87">
        <v>1994</v>
      </c>
      <c r="K13" s="87">
        <f t="shared" si="3"/>
        <v>17</v>
      </c>
      <c r="L13" s="1" t="s">
        <v>1539</v>
      </c>
      <c r="M13" s="270"/>
      <c r="N13" s="270"/>
      <c r="O13" s="270"/>
      <c r="P13" s="53"/>
      <c r="Q13" s="53">
        <v>1302</v>
      </c>
      <c r="R13" s="53"/>
      <c r="S13" s="53" t="s">
        <v>69</v>
      </c>
      <c r="T13" s="56">
        <v>11030020</v>
      </c>
      <c r="U13" s="271" t="s">
        <v>85</v>
      </c>
      <c r="V13" s="56"/>
      <c r="W13" s="56"/>
      <c r="X13" s="56"/>
      <c r="Y13" s="56"/>
      <c r="Z13" s="56"/>
      <c r="AA13" s="56"/>
      <c r="AB13" s="56"/>
      <c r="AC13" s="56"/>
      <c r="AD13" s="56"/>
      <c r="AE13" s="56"/>
      <c r="AF13" s="57">
        <v>16</v>
      </c>
      <c r="AG13" s="57">
        <v>9</v>
      </c>
      <c r="AH13" s="57">
        <v>2011</v>
      </c>
      <c r="AI13" s="93">
        <v>0.69791666666666663</v>
      </c>
      <c r="AJ13" s="57"/>
      <c r="AK13" s="57"/>
      <c r="AL13" s="57"/>
      <c r="AM13" s="57"/>
      <c r="AN13" s="57">
        <v>15</v>
      </c>
      <c r="AO13" s="57">
        <v>12</v>
      </c>
      <c r="AP13" s="57">
        <v>2011</v>
      </c>
      <c r="AQ13" s="67">
        <v>0.52083333333333337</v>
      </c>
      <c r="AR13" s="272">
        <v>14</v>
      </c>
      <c r="AS13" s="273" t="s">
        <v>71</v>
      </c>
      <c r="AT13" s="60">
        <f t="shared" si="4"/>
        <v>184.23999999999998</v>
      </c>
      <c r="AU13" s="60">
        <f t="shared" si="0"/>
        <v>125.44</v>
      </c>
      <c r="AV13" s="60">
        <v>96.25</v>
      </c>
      <c r="AW13" s="60">
        <v>86</v>
      </c>
      <c r="AX13" s="60"/>
      <c r="AY13" s="60">
        <f t="shared" si="1"/>
        <v>19.600000000000001</v>
      </c>
      <c r="AZ13" s="60">
        <f t="shared" si="5"/>
        <v>511.53</v>
      </c>
      <c r="BA13" s="60">
        <v>0</v>
      </c>
      <c r="BB13" s="60">
        <f t="shared" si="2"/>
        <v>392</v>
      </c>
    </row>
    <row r="14" spans="1:54" s="62" customFormat="1" ht="17.25" customHeight="1">
      <c r="A14" s="26" t="s">
        <v>46</v>
      </c>
      <c r="B14" s="50">
        <v>8</v>
      </c>
      <c r="C14" s="53" t="s">
        <v>86</v>
      </c>
      <c r="D14" s="23" t="s">
        <v>87</v>
      </c>
      <c r="E14" s="23" t="s">
        <v>88</v>
      </c>
      <c r="F14" s="53" t="s">
        <v>89</v>
      </c>
      <c r="G14" s="53"/>
      <c r="H14" s="87">
        <v>5</v>
      </c>
      <c r="I14" s="87">
        <v>8</v>
      </c>
      <c r="J14" s="87">
        <v>1982</v>
      </c>
      <c r="K14" s="87">
        <f t="shared" si="3"/>
        <v>29</v>
      </c>
      <c r="L14" s="1" t="s">
        <v>1539</v>
      </c>
      <c r="M14" s="270"/>
      <c r="N14" s="270"/>
      <c r="O14" s="270"/>
      <c r="P14" s="53"/>
      <c r="Q14" s="53">
        <v>1315</v>
      </c>
      <c r="R14" s="53"/>
      <c r="S14" s="53" t="s">
        <v>58</v>
      </c>
      <c r="T14" s="56">
        <v>11030020</v>
      </c>
      <c r="U14" s="271" t="s">
        <v>64</v>
      </c>
      <c r="V14" s="56" t="s">
        <v>90</v>
      </c>
      <c r="W14" s="56"/>
      <c r="X14" s="56"/>
      <c r="Y14" s="56"/>
      <c r="Z14" s="56"/>
      <c r="AA14" s="56"/>
      <c r="AB14" s="56"/>
      <c r="AC14" s="56"/>
      <c r="AD14" s="56"/>
      <c r="AE14" s="56"/>
      <c r="AF14" s="57">
        <v>20</v>
      </c>
      <c r="AG14" s="57">
        <v>9</v>
      </c>
      <c r="AH14" s="57">
        <v>2011</v>
      </c>
      <c r="AI14" s="93">
        <v>0.66666666666666663</v>
      </c>
      <c r="AJ14" s="57"/>
      <c r="AK14" s="57"/>
      <c r="AL14" s="57"/>
      <c r="AM14" s="57"/>
      <c r="AN14" s="57">
        <v>19</v>
      </c>
      <c r="AO14" s="57">
        <v>12</v>
      </c>
      <c r="AP14" s="57">
        <v>2011</v>
      </c>
      <c r="AQ14" s="67">
        <v>0.52083333333333337</v>
      </c>
      <c r="AR14" s="272">
        <v>18</v>
      </c>
      <c r="AS14" s="273" t="s">
        <v>71</v>
      </c>
      <c r="AT14" s="60">
        <f t="shared" si="4"/>
        <v>236.88</v>
      </c>
      <c r="AU14" s="60">
        <f t="shared" si="0"/>
        <v>161.28</v>
      </c>
      <c r="AV14" s="60">
        <v>96.72</v>
      </c>
      <c r="AW14" s="60">
        <v>64</v>
      </c>
      <c r="AX14" s="60"/>
      <c r="AY14" s="60">
        <f t="shared" si="1"/>
        <v>25.200000000000003</v>
      </c>
      <c r="AZ14" s="60">
        <f t="shared" si="5"/>
        <v>584.08000000000004</v>
      </c>
      <c r="BA14" s="60">
        <v>0</v>
      </c>
      <c r="BB14" s="60">
        <f t="shared" si="2"/>
        <v>504</v>
      </c>
    </row>
    <row r="15" spans="1:54" s="62" customFormat="1" ht="17.25" customHeight="1">
      <c r="A15" s="26" t="s">
        <v>46</v>
      </c>
      <c r="B15" s="50">
        <v>9</v>
      </c>
      <c r="C15" s="53" t="s">
        <v>91</v>
      </c>
      <c r="D15" s="23" t="s">
        <v>55</v>
      </c>
      <c r="E15" s="23" t="s">
        <v>92</v>
      </c>
      <c r="F15" s="53" t="s">
        <v>93</v>
      </c>
      <c r="G15" s="53"/>
      <c r="H15" s="87">
        <v>26</v>
      </c>
      <c r="I15" s="87">
        <v>12</v>
      </c>
      <c r="J15" s="87">
        <v>1970</v>
      </c>
      <c r="K15" s="87">
        <f t="shared" si="3"/>
        <v>41</v>
      </c>
      <c r="L15" s="1" t="s">
        <v>1539</v>
      </c>
      <c r="M15" s="270"/>
      <c r="N15" s="270"/>
      <c r="O15" s="270"/>
      <c r="P15" s="53"/>
      <c r="Q15" s="53">
        <v>1331</v>
      </c>
      <c r="R15" s="53"/>
      <c r="S15" s="53" t="s">
        <v>94</v>
      </c>
      <c r="T15" s="56">
        <v>11030020</v>
      </c>
      <c r="U15" s="271" t="s">
        <v>95</v>
      </c>
      <c r="V15" s="56"/>
      <c r="W15" s="56"/>
      <c r="X15" s="56"/>
      <c r="Y15" s="56"/>
      <c r="Z15" s="56"/>
      <c r="AA15" s="56"/>
      <c r="AB15" s="56"/>
      <c r="AC15" s="56"/>
      <c r="AD15" s="56"/>
      <c r="AE15" s="56"/>
      <c r="AF15" s="57">
        <v>23</v>
      </c>
      <c r="AG15" s="57">
        <v>9</v>
      </c>
      <c r="AH15" s="57">
        <v>2011</v>
      </c>
      <c r="AI15" s="93">
        <v>0.61111111111111105</v>
      </c>
      <c r="AJ15" s="57"/>
      <c r="AK15" s="57"/>
      <c r="AL15" s="57"/>
      <c r="AM15" s="57"/>
      <c r="AN15" s="57">
        <v>16</v>
      </c>
      <c r="AO15" s="57">
        <v>12</v>
      </c>
      <c r="AP15" s="57">
        <v>2011</v>
      </c>
      <c r="AQ15" s="67">
        <v>0.52083333333333337</v>
      </c>
      <c r="AR15" s="272">
        <v>15</v>
      </c>
      <c r="AS15" s="273" t="s">
        <v>71</v>
      </c>
      <c r="AT15" s="60">
        <f t="shared" si="4"/>
        <v>197.39999999999998</v>
      </c>
      <c r="AU15" s="60">
        <f t="shared" si="0"/>
        <v>134.4</v>
      </c>
      <c r="AV15" s="60">
        <v>94.12</v>
      </c>
      <c r="AW15" s="60">
        <v>62</v>
      </c>
      <c r="AX15" s="60"/>
      <c r="AY15" s="60">
        <f t="shared" si="1"/>
        <v>21</v>
      </c>
      <c r="AZ15" s="60">
        <f t="shared" si="5"/>
        <v>508.91999999999996</v>
      </c>
      <c r="BA15" s="60">
        <v>0</v>
      </c>
      <c r="BB15" s="60">
        <f t="shared" si="2"/>
        <v>420</v>
      </c>
    </row>
    <row r="16" spans="1:54" s="62" customFormat="1" ht="17.25" customHeight="1">
      <c r="A16" s="26" t="s">
        <v>46</v>
      </c>
      <c r="B16" s="50">
        <v>10</v>
      </c>
      <c r="C16" s="53" t="s">
        <v>96</v>
      </c>
      <c r="D16" s="23" t="s">
        <v>97</v>
      </c>
      <c r="E16" s="23" t="s">
        <v>98</v>
      </c>
      <c r="F16" s="53" t="s">
        <v>99</v>
      </c>
      <c r="G16" s="53"/>
      <c r="H16" s="87">
        <v>17</v>
      </c>
      <c r="I16" s="87">
        <v>7</v>
      </c>
      <c r="J16" s="87">
        <v>1969</v>
      </c>
      <c r="K16" s="87">
        <f t="shared" si="3"/>
        <v>42</v>
      </c>
      <c r="L16" s="1" t="s">
        <v>100</v>
      </c>
      <c r="M16" s="270"/>
      <c r="N16" s="270"/>
      <c r="O16" s="270"/>
      <c r="P16" s="53"/>
      <c r="Q16" s="53">
        <v>1332</v>
      </c>
      <c r="R16" s="53"/>
      <c r="S16" s="53" t="s">
        <v>58</v>
      </c>
      <c r="T16" s="56">
        <v>11030020</v>
      </c>
      <c r="U16" s="271" t="s">
        <v>101</v>
      </c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7">
        <v>25</v>
      </c>
      <c r="AG16" s="57">
        <v>9</v>
      </c>
      <c r="AH16" s="57">
        <v>2011</v>
      </c>
      <c r="AI16" s="93">
        <v>5.2083333333333336E-2</v>
      </c>
      <c r="AJ16" s="57"/>
      <c r="AK16" s="57"/>
      <c r="AL16" s="57"/>
      <c r="AM16" s="57"/>
      <c r="AN16" s="57">
        <v>19</v>
      </c>
      <c r="AO16" s="57">
        <v>12</v>
      </c>
      <c r="AP16" s="57">
        <v>2011</v>
      </c>
      <c r="AQ16" s="67">
        <v>0.52083333333333337</v>
      </c>
      <c r="AR16" s="272">
        <v>18</v>
      </c>
      <c r="AS16" s="273" t="s">
        <v>71</v>
      </c>
      <c r="AT16" s="60">
        <f t="shared" si="4"/>
        <v>236.88</v>
      </c>
      <c r="AU16" s="60">
        <f t="shared" si="0"/>
        <v>161.28</v>
      </c>
      <c r="AV16" s="60">
        <v>84.38</v>
      </c>
      <c r="AW16" s="60">
        <v>84</v>
      </c>
      <c r="AX16" s="60"/>
      <c r="AY16" s="60">
        <f t="shared" si="1"/>
        <v>25.200000000000003</v>
      </c>
      <c r="AZ16" s="60">
        <f t="shared" si="5"/>
        <v>591.74</v>
      </c>
      <c r="BA16" s="60">
        <v>0</v>
      </c>
      <c r="BB16" s="60">
        <f t="shared" si="2"/>
        <v>504</v>
      </c>
    </row>
    <row r="17" spans="1:54" s="62" customFormat="1" ht="17.25" customHeight="1">
      <c r="A17" s="26" t="s">
        <v>46</v>
      </c>
      <c r="B17" s="50">
        <v>11</v>
      </c>
      <c r="C17" s="53" t="s">
        <v>102</v>
      </c>
      <c r="D17" s="23" t="s">
        <v>103</v>
      </c>
      <c r="E17" s="23" t="s">
        <v>104</v>
      </c>
      <c r="F17" s="53" t="s">
        <v>105</v>
      </c>
      <c r="G17" s="53"/>
      <c r="H17" s="87">
        <v>4</v>
      </c>
      <c r="I17" s="87">
        <v>5</v>
      </c>
      <c r="J17" s="87">
        <v>1974</v>
      </c>
      <c r="K17" s="87">
        <f t="shared" si="3"/>
        <v>37</v>
      </c>
      <c r="L17" s="1" t="s">
        <v>1539</v>
      </c>
      <c r="M17" s="270"/>
      <c r="N17" s="270"/>
      <c r="O17" s="270"/>
      <c r="P17" s="53"/>
      <c r="Q17" s="53">
        <v>1383</v>
      </c>
      <c r="R17" s="53"/>
      <c r="S17" s="53" t="s">
        <v>94</v>
      </c>
      <c r="T17" s="56">
        <v>11030020</v>
      </c>
      <c r="U17" s="271" t="s">
        <v>85</v>
      </c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7">
        <v>3</v>
      </c>
      <c r="AG17" s="57">
        <v>10</v>
      </c>
      <c r="AH17" s="57">
        <v>2011</v>
      </c>
      <c r="AI17" s="93">
        <v>0.50694444444444442</v>
      </c>
      <c r="AJ17" s="57"/>
      <c r="AK17" s="57"/>
      <c r="AL17" s="57"/>
      <c r="AM17" s="57"/>
      <c r="AN17" s="57">
        <v>6</v>
      </c>
      <c r="AO17" s="57">
        <v>12</v>
      </c>
      <c r="AP17" s="57">
        <v>2011</v>
      </c>
      <c r="AQ17" s="67">
        <v>0.52083333333333337</v>
      </c>
      <c r="AR17" s="272">
        <v>5</v>
      </c>
      <c r="AS17" s="273" t="s">
        <v>71</v>
      </c>
      <c r="AT17" s="60">
        <f t="shared" si="4"/>
        <v>65.8</v>
      </c>
      <c r="AU17" s="60">
        <f t="shared" si="0"/>
        <v>44.800000000000004</v>
      </c>
      <c r="AV17" s="60">
        <v>128.62</v>
      </c>
      <c r="AW17" s="60">
        <v>92</v>
      </c>
      <c r="AX17" s="60"/>
      <c r="AY17" s="60">
        <f t="shared" si="1"/>
        <v>7</v>
      </c>
      <c r="AZ17" s="60">
        <f t="shared" si="5"/>
        <v>338.22</v>
      </c>
      <c r="BA17" s="60">
        <v>0</v>
      </c>
      <c r="BB17" s="60">
        <f t="shared" si="2"/>
        <v>140</v>
      </c>
    </row>
    <row r="18" spans="1:54" s="62" customFormat="1" ht="17.25" customHeight="1">
      <c r="A18" s="26" t="s">
        <v>46</v>
      </c>
      <c r="B18" s="50">
        <v>12</v>
      </c>
      <c r="C18" s="53" t="s">
        <v>106</v>
      </c>
      <c r="D18" s="23" t="s">
        <v>107</v>
      </c>
      <c r="E18" s="23" t="s">
        <v>108</v>
      </c>
      <c r="F18" s="53" t="s">
        <v>109</v>
      </c>
      <c r="G18" s="53"/>
      <c r="H18" s="87">
        <v>25</v>
      </c>
      <c r="I18" s="87">
        <v>1</v>
      </c>
      <c r="J18" s="87">
        <v>1989</v>
      </c>
      <c r="K18" s="87">
        <f t="shared" si="3"/>
        <v>22</v>
      </c>
      <c r="L18" s="1" t="s">
        <v>1539</v>
      </c>
      <c r="M18" s="270"/>
      <c r="N18" s="270"/>
      <c r="O18" s="270"/>
      <c r="P18" s="53"/>
      <c r="Q18" s="53">
        <v>1405</v>
      </c>
      <c r="R18" s="53"/>
      <c r="S18" s="53" t="s">
        <v>69</v>
      </c>
      <c r="T18" s="56">
        <v>11030020</v>
      </c>
      <c r="U18" s="271" t="s">
        <v>110</v>
      </c>
      <c r="V18" s="56"/>
      <c r="W18" s="56"/>
      <c r="X18" s="56"/>
      <c r="Y18" s="56"/>
      <c r="Z18" s="56"/>
      <c r="AA18" s="56"/>
      <c r="AB18" s="56"/>
      <c r="AC18" s="56"/>
      <c r="AD18" s="56"/>
      <c r="AE18" s="56"/>
      <c r="AF18" s="57">
        <v>10</v>
      </c>
      <c r="AG18" s="57">
        <v>10</v>
      </c>
      <c r="AH18" s="57">
        <v>2011</v>
      </c>
      <c r="AI18" s="93">
        <v>0.48958333333333331</v>
      </c>
      <c r="AJ18" s="57"/>
      <c r="AK18" s="57"/>
      <c r="AL18" s="57"/>
      <c r="AM18" s="57"/>
      <c r="AN18" s="57">
        <v>9</v>
      </c>
      <c r="AO18" s="57">
        <v>12</v>
      </c>
      <c r="AP18" s="57">
        <v>2011</v>
      </c>
      <c r="AQ18" s="67">
        <v>0.52083333333333337</v>
      </c>
      <c r="AR18" s="272">
        <v>8</v>
      </c>
      <c r="AS18" s="273" t="s">
        <v>71</v>
      </c>
      <c r="AT18" s="60">
        <f t="shared" si="4"/>
        <v>105.28</v>
      </c>
      <c r="AU18" s="60">
        <f t="shared" si="0"/>
        <v>71.680000000000007</v>
      </c>
      <c r="AV18" s="60">
        <v>78.38</v>
      </c>
      <c r="AW18" s="60">
        <v>56</v>
      </c>
      <c r="AX18" s="60"/>
      <c r="AY18" s="60">
        <f t="shared" si="1"/>
        <v>11.200000000000001</v>
      </c>
      <c r="AZ18" s="60">
        <f t="shared" si="5"/>
        <v>322.54000000000002</v>
      </c>
      <c r="BA18" s="60">
        <v>0</v>
      </c>
      <c r="BB18" s="60">
        <f t="shared" si="2"/>
        <v>224</v>
      </c>
    </row>
    <row r="19" spans="1:54" s="62" customFormat="1" ht="17.25" customHeight="1">
      <c r="A19" s="26" t="s">
        <v>46</v>
      </c>
      <c r="B19" s="50">
        <v>13</v>
      </c>
      <c r="C19" s="53" t="s">
        <v>111</v>
      </c>
      <c r="D19" s="23" t="s">
        <v>112</v>
      </c>
      <c r="E19" s="23" t="s">
        <v>113</v>
      </c>
      <c r="F19" s="53" t="s">
        <v>114</v>
      </c>
      <c r="G19" s="53"/>
      <c r="H19" s="87">
        <v>19</v>
      </c>
      <c r="I19" s="87">
        <v>10</v>
      </c>
      <c r="J19" s="87">
        <v>2008</v>
      </c>
      <c r="K19" s="87">
        <f t="shared" si="3"/>
        <v>3</v>
      </c>
      <c r="L19" s="1" t="s">
        <v>1539</v>
      </c>
      <c r="M19" s="270"/>
      <c r="N19" s="270"/>
      <c r="O19" s="270"/>
      <c r="P19" s="53"/>
      <c r="Q19" s="53">
        <v>1411</v>
      </c>
      <c r="R19" s="53"/>
      <c r="S19" s="53" t="s">
        <v>115</v>
      </c>
      <c r="T19" s="56">
        <v>11030020</v>
      </c>
      <c r="U19" s="271" t="s">
        <v>116</v>
      </c>
      <c r="V19" s="56" t="s">
        <v>117</v>
      </c>
      <c r="W19" s="56"/>
      <c r="X19" s="56"/>
      <c r="Y19" s="56"/>
      <c r="Z19" s="56"/>
      <c r="AA19" s="56"/>
      <c r="AB19" s="56"/>
      <c r="AC19" s="56"/>
      <c r="AD19" s="56"/>
      <c r="AE19" s="56"/>
      <c r="AF19" s="57">
        <v>11</v>
      </c>
      <c r="AG19" s="57">
        <v>10</v>
      </c>
      <c r="AH19" s="57">
        <v>2011</v>
      </c>
      <c r="AI19" s="93">
        <v>0.47222222222222227</v>
      </c>
      <c r="AJ19" s="57"/>
      <c r="AK19" s="57"/>
      <c r="AL19" s="57"/>
      <c r="AM19" s="57"/>
      <c r="AN19" s="57">
        <v>31</v>
      </c>
      <c r="AO19" s="57">
        <v>12</v>
      </c>
      <c r="AP19" s="57">
        <v>2011</v>
      </c>
      <c r="AQ19" s="57"/>
      <c r="AR19" s="272">
        <v>31</v>
      </c>
      <c r="AS19" s="273" t="s">
        <v>53</v>
      </c>
      <c r="AT19" s="60">
        <f t="shared" si="4"/>
        <v>407.96</v>
      </c>
      <c r="AU19" s="60">
        <f t="shared" si="0"/>
        <v>277.76</v>
      </c>
      <c r="AV19" s="60">
        <v>96.31</v>
      </c>
      <c r="AW19" s="60">
        <v>86</v>
      </c>
      <c r="AX19" s="60"/>
      <c r="AY19" s="60">
        <f t="shared" si="1"/>
        <v>43.400000000000006</v>
      </c>
      <c r="AZ19" s="60">
        <f t="shared" si="5"/>
        <v>911.43</v>
      </c>
      <c r="BA19" s="60">
        <v>0</v>
      </c>
      <c r="BB19" s="60">
        <f t="shared" si="2"/>
        <v>868</v>
      </c>
    </row>
    <row r="20" spans="1:54" s="62" customFormat="1" ht="17.25" customHeight="1">
      <c r="A20" s="26" t="s">
        <v>46</v>
      </c>
      <c r="B20" s="50">
        <v>14</v>
      </c>
      <c r="C20" s="53" t="s">
        <v>118</v>
      </c>
      <c r="D20" s="23" t="s">
        <v>119</v>
      </c>
      <c r="E20" s="23" t="s">
        <v>120</v>
      </c>
      <c r="F20" s="53" t="s">
        <v>121</v>
      </c>
      <c r="G20" s="53"/>
      <c r="H20" s="87">
        <v>29</v>
      </c>
      <c r="I20" s="87">
        <v>8</v>
      </c>
      <c r="J20" s="87">
        <v>1992</v>
      </c>
      <c r="K20" s="87">
        <f t="shared" si="3"/>
        <v>19</v>
      </c>
      <c r="L20" s="1" t="s">
        <v>100</v>
      </c>
      <c r="M20" s="270"/>
      <c r="N20" s="270"/>
      <c r="O20" s="270"/>
      <c r="P20" s="53"/>
      <c r="Q20" s="53">
        <v>1419</v>
      </c>
      <c r="R20" s="53"/>
      <c r="S20" s="53" t="s">
        <v>58</v>
      </c>
      <c r="T20" s="56">
        <v>11030020</v>
      </c>
      <c r="U20" s="271" t="s">
        <v>95</v>
      </c>
      <c r="V20" s="56"/>
      <c r="W20" s="56"/>
      <c r="X20" s="56"/>
      <c r="Y20" s="56"/>
      <c r="Z20" s="56"/>
      <c r="AA20" s="56"/>
      <c r="AB20" s="56"/>
      <c r="AC20" s="56"/>
      <c r="AD20" s="56"/>
      <c r="AE20" s="56"/>
      <c r="AF20" s="57">
        <v>13</v>
      </c>
      <c r="AG20" s="57">
        <v>10</v>
      </c>
      <c r="AH20" s="57">
        <v>2011</v>
      </c>
      <c r="AI20" s="93">
        <v>0.42708333333333331</v>
      </c>
      <c r="AJ20" s="57"/>
      <c r="AK20" s="57"/>
      <c r="AL20" s="57"/>
      <c r="AM20" s="57"/>
      <c r="AN20" s="57">
        <v>12</v>
      </c>
      <c r="AO20" s="57">
        <v>12</v>
      </c>
      <c r="AP20" s="57">
        <v>2011</v>
      </c>
      <c r="AQ20" s="67">
        <v>0.52083333333333337</v>
      </c>
      <c r="AR20" s="272">
        <v>11</v>
      </c>
      <c r="AS20" s="273" t="s">
        <v>71</v>
      </c>
      <c r="AT20" s="60">
        <f t="shared" si="4"/>
        <v>144.76</v>
      </c>
      <c r="AU20" s="60">
        <f t="shared" si="0"/>
        <v>98.56</v>
      </c>
      <c r="AV20" s="60">
        <v>72.44</v>
      </c>
      <c r="AW20" s="60">
        <v>76</v>
      </c>
      <c r="AX20" s="60"/>
      <c r="AY20" s="60">
        <f t="shared" si="1"/>
        <v>15.4</v>
      </c>
      <c r="AZ20" s="60">
        <f t="shared" si="5"/>
        <v>407.15999999999997</v>
      </c>
      <c r="BA20" s="60">
        <v>0</v>
      </c>
      <c r="BB20" s="60">
        <f t="shared" si="2"/>
        <v>308</v>
      </c>
    </row>
    <row r="21" spans="1:54" s="62" customFormat="1" ht="17.25" customHeight="1">
      <c r="A21" s="26" t="s">
        <v>46</v>
      </c>
      <c r="B21" s="50">
        <v>15</v>
      </c>
      <c r="C21" s="53" t="s">
        <v>122</v>
      </c>
      <c r="D21" s="23" t="s">
        <v>123</v>
      </c>
      <c r="E21" s="23" t="s">
        <v>124</v>
      </c>
      <c r="F21" s="53" t="s">
        <v>125</v>
      </c>
      <c r="G21" s="53"/>
      <c r="H21" s="87">
        <v>30</v>
      </c>
      <c r="I21" s="87">
        <v>3</v>
      </c>
      <c r="J21" s="87">
        <v>1955</v>
      </c>
      <c r="K21" s="87">
        <f t="shared" si="3"/>
        <v>56</v>
      </c>
      <c r="L21" s="1" t="s">
        <v>1539</v>
      </c>
      <c r="M21" s="270"/>
      <c r="N21" s="270"/>
      <c r="O21" s="270"/>
      <c r="P21" s="53"/>
      <c r="Q21" s="53">
        <v>1424</v>
      </c>
      <c r="R21" s="53"/>
      <c r="S21" s="53" t="s">
        <v>69</v>
      </c>
      <c r="T21" s="56">
        <v>11030020</v>
      </c>
      <c r="U21" s="271" t="s">
        <v>126</v>
      </c>
      <c r="V21" s="56"/>
      <c r="W21" s="56"/>
      <c r="X21" s="56"/>
      <c r="Y21" s="56"/>
      <c r="Z21" s="56"/>
      <c r="AA21" s="56"/>
      <c r="AB21" s="56"/>
      <c r="AC21" s="56"/>
      <c r="AD21" s="56"/>
      <c r="AE21" s="56"/>
      <c r="AF21" s="57">
        <v>13</v>
      </c>
      <c r="AG21" s="57">
        <v>10</v>
      </c>
      <c r="AH21" s="57">
        <v>2011</v>
      </c>
      <c r="AI21" s="93">
        <v>0.64583333333333337</v>
      </c>
      <c r="AJ21" s="57"/>
      <c r="AK21" s="57"/>
      <c r="AL21" s="57"/>
      <c r="AM21" s="57"/>
      <c r="AN21" s="57">
        <v>30</v>
      </c>
      <c r="AO21" s="57">
        <v>12</v>
      </c>
      <c r="AP21" s="57">
        <v>2011</v>
      </c>
      <c r="AQ21" s="67">
        <v>0.52083333333333337</v>
      </c>
      <c r="AR21" s="272">
        <v>29</v>
      </c>
      <c r="AS21" s="273" t="s">
        <v>71</v>
      </c>
      <c r="AT21" s="60">
        <f t="shared" si="4"/>
        <v>381.64</v>
      </c>
      <c r="AU21" s="60">
        <f t="shared" si="0"/>
        <v>259.84000000000003</v>
      </c>
      <c r="AV21" s="60">
        <v>91.2</v>
      </c>
      <c r="AW21" s="60">
        <v>86</v>
      </c>
      <c r="AX21" s="60"/>
      <c r="AY21" s="60">
        <f t="shared" si="1"/>
        <v>40.6</v>
      </c>
      <c r="AZ21" s="60">
        <f t="shared" si="5"/>
        <v>859.28000000000009</v>
      </c>
      <c r="BA21" s="60">
        <v>0</v>
      </c>
      <c r="BB21" s="60">
        <f t="shared" si="2"/>
        <v>812</v>
      </c>
    </row>
    <row r="22" spans="1:54" s="62" customFormat="1" ht="17.25" customHeight="1">
      <c r="A22" s="26" t="s">
        <v>46</v>
      </c>
      <c r="B22" s="50">
        <v>16</v>
      </c>
      <c r="C22" s="53" t="s">
        <v>127</v>
      </c>
      <c r="D22" s="23" t="s">
        <v>55</v>
      </c>
      <c r="E22" s="23" t="s">
        <v>128</v>
      </c>
      <c r="F22" s="53" t="s">
        <v>129</v>
      </c>
      <c r="G22" s="53"/>
      <c r="H22" s="87">
        <v>13</v>
      </c>
      <c r="I22" s="87">
        <v>1</v>
      </c>
      <c r="J22" s="87">
        <v>1984</v>
      </c>
      <c r="K22" s="87">
        <f t="shared" si="3"/>
        <v>27</v>
      </c>
      <c r="L22" s="1" t="s">
        <v>1539</v>
      </c>
      <c r="M22" s="270"/>
      <c r="N22" s="270"/>
      <c r="O22" s="270"/>
      <c r="P22" s="53"/>
      <c r="Q22" s="53">
        <v>1433</v>
      </c>
      <c r="R22" s="53"/>
      <c r="S22" s="53" t="s">
        <v>69</v>
      </c>
      <c r="T22" s="56">
        <v>11030020</v>
      </c>
      <c r="U22" s="271" t="s">
        <v>130</v>
      </c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7">
        <v>17</v>
      </c>
      <c r="AG22" s="57">
        <v>10</v>
      </c>
      <c r="AH22" s="57">
        <v>2011</v>
      </c>
      <c r="AI22" s="93">
        <v>0.95138888888888884</v>
      </c>
      <c r="AJ22" s="57"/>
      <c r="AK22" s="57"/>
      <c r="AL22" s="57"/>
      <c r="AM22" s="57"/>
      <c r="AN22" s="57">
        <v>29</v>
      </c>
      <c r="AO22" s="57">
        <v>12</v>
      </c>
      <c r="AP22" s="57">
        <v>2011</v>
      </c>
      <c r="AQ22" s="67">
        <v>0.52083333333333337</v>
      </c>
      <c r="AR22" s="272">
        <v>28</v>
      </c>
      <c r="AS22" s="273" t="s">
        <v>71</v>
      </c>
      <c r="AT22" s="60">
        <f t="shared" si="4"/>
        <v>368.47999999999996</v>
      </c>
      <c r="AU22" s="60">
        <f t="shared" si="0"/>
        <v>250.88</v>
      </c>
      <c r="AV22" s="60">
        <v>54.69</v>
      </c>
      <c r="AW22" s="60">
        <v>96</v>
      </c>
      <c r="AX22" s="60"/>
      <c r="AY22" s="60">
        <f t="shared" si="1"/>
        <v>39.200000000000003</v>
      </c>
      <c r="AZ22" s="60">
        <f t="shared" si="5"/>
        <v>809.25</v>
      </c>
      <c r="BA22" s="60">
        <v>0</v>
      </c>
      <c r="BB22" s="60">
        <f t="shared" si="2"/>
        <v>784</v>
      </c>
    </row>
    <row r="23" spans="1:54" s="62" customFormat="1" ht="17.25" customHeight="1">
      <c r="A23" s="26" t="s">
        <v>46</v>
      </c>
      <c r="B23" s="50">
        <v>17</v>
      </c>
      <c r="C23" s="53" t="s">
        <v>131</v>
      </c>
      <c r="D23" s="23" t="s">
        <v>132</v>
      </c>
      <c r="E23" s="23" t="s">
        <v>133</v>
      </c>
      <c r="F23" s="53" t="s">
        <v>134</v>
      </c>
      <c r="G23" s="53"/>
      <c r="H23" s="87">
        <v>7</v>
      </c>
      <c r="I23" s="87">
        <v>11</v>
      </c>
      <c r="J23" s="87">
        <v>2001</v>
      </c>
      <c r="K23" s="87">
        <f t="shared" si="3"/>
        <v>10</v>
      </c>
      <c r="L23" s="1" t="s">
        <v>1539</v>
      </c>
      <c r="M23" s="270"/>
      <c r="N23" s="270"/>
      <c r="O23" s="270"/>
      <c r="P23" s="53"/>
      <c r="Q23" s="53">
        <v>1441</v>
      </c>
      <c r="R23" s="53"/>
      <c r="S23" s="53" t="s">
        <v>117</v>
      </c>
      <c r="T23" s="56">
        <v>11030020</v>
      </c>
      <c r="U23" s="271" t="s">
        <v>135</v>
      </c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7">
        <v>18</v>
      </c>
      <c r="AG23" s="57">
        <v>10</v>
      </c>
      <c r="AH23" s="57">
        <v>2011</v>
      </c>
      <c r="AI23" s="93">
        <v>0.54861111111111105</v>
      </c>
      <c r="AJ23" s="57"/>
      <c r="AK23" s="57"/>
      <c r="AL23" s="57"/>
      <c r="AM23" s="57"/>
      <c r="AN23" s="57">
        <v>16</v>
      </c>
      <c r="AO23" s="57">
        <v>12</v>
      </c>
      <c r="AP23" s="57">
        <v>2011</v>
      </c>
      <c r="AQ23" s="67">
        <v>0.52083333333333337</v>
      </c>
      <c r="AR23" s="272">
        <v>15</v>
      </c>
      <c r="AS23" s="273" t="s">
        <v>71</v>
      </c>
      <c r="AT23" s="60">
        <f t="shared" si="4"/>
        <v>197.39999999999998</v>
      </c>
      <c r="AU23" s="60">
        <f t="shared" si="0"/>
        <v>134.4</v>
      </c>
      <c r="AV23" s="60">
        <v>86.95</v>
      </c>
      <c r="AW23" s="60">
        <v>72</v>
      </c>
      <c r="AX23" s="60"/>
      <c r="AY23" s="60">
        <f t="shared" si="1"/>
        <v>21</v>
      </c>
      <c r="AZ23" s="60">
        <f t="shared" si="5"/>
        <v>511.74999999999994</v>
      </c>
      <c r="BA23" s="60">
        <v>0</v>
      </c>
      <c r="BB23" s="60">
        <f t="shared" si="2"/>
        <v>420</v>
      </c>
    </row>
    <row r="24" spans="1:54" s="62" customFormat="1" ht="17.25" customHeight="1">
      <c r="A24" s="26" t="s">
        <v>46</v>
      </c>
      <c r="B24" s="50">
        <v>18</v>
      </c>
      <c r="C24" s="53" t="s">
        <v>136</v>
      </c>
      <c r="D24" s="23" t="s">
        <v>137</v>
      </c>
      <c r="E24" s="23" t="s">
        <v>138</v>
      </c>
      <c r="F24" s="53" t="s">
        <v>139</v>
      </c>
      <c r="G24" s="53"/>
      <c r="H24" s="87">
        <v>14</v>
      </c>
      <c r="I24" s="87">
        <v>1</v>
      </c>
      <c r="J24" s="87">
        <v>1960</v>
      </c>
      <c r="K24" s="87">
        <f t="shared" si="3"/>
        <v>51</v>
      </c>
      <c r="L24" s="1" t="s">
        <v>1539</v>
      </c>
      <c r="M24" s="270"/>
      <c r="N24" s="270"/>
      <c r="O24" s="270"/>
      <c r="P24" s="53"/>
      <c r="Q24" s="53">
        <v>1442</v>
      </c>
      <c r="R24" s="53"/>
      <c r="S24" s="53" t="s">
        <v>58</v>
      </c>
      <c r="T24" s="56">
        <v>11030020</v>
      </c>
      <c r="U24" s="271" t="s">
        <v>140</v>
      </c>
      <c r="V24" s="56"/>
      <c r="W24" s="56"/>
      <c r="X24" s="56"/>
      <c r="Y24" s="56"/>
      <c r="Z24" s="56"/>
      <c r="AA24" s="56"/>
      <c r="AB24" s="56"/>
      <c r="AC24" s="56"/>
      <c r="AD24" s="56"/>
      <c r="AE24" s="56"/>
      <c r="AF24" s="57">
        <v>18</v>
      </c>
      <c r="AG24" s="57">
        <v>10</v>
      </c>
      <c r="AH24" s="57">
        <v>2011</v>
      </c>
      <c r="AI24" s="93">
        <v>0.58333333333333337</v>
      </c>
      <c r="AJ24" s="57"/>
      <c r="AK24" s="57"/>
      <c r="AL24" s="57"/>
      <c r="AM24" s="57"/>
      <c r="AN24" s="57">
        <v>31</v>
      </c>
      <c r="AO24" s="57">
        <v>12</v>
      </c>
      <c r="AP24" s="57">
        <v>2011</v>
      </c>
      <c r="AQ24" s="57"/>
      <c r="AR24" s="272">
        <v>31</v>
      </c>
      <c r="AS24" s="273" t="s">
        <v>53</v>
      </c>
      <c r="AT24" s="60">
        <f t="shared" si="4"/>
        <v>407.96</v>
      </c>
      <c r="AU24" s="60">
        <f t="shared" si="0"/>
        <v>277.76</v>
      </c>
      <c r="AV24" s="60">
        <v>95.68</v>
      </c>
      <c r="AW24" s="60">
        <v>92</v>
      </c>
      <c r="AX24" s="60"/>
      <c r="AY24" s="60">
        <f t="shared" si="1"/>
        <v>43.400000000000006</v>
      </c>
      <c r="AZ24" s="60">
        <f t="shared" si="5"/>
        <v>916.80000000000007</v>
      </c>
      <c r="BA24" s="60">
        <v>0</v>
      </c>
      <c r="BB24" s="60">
        <f t="shared" si="2"/>
        <v>868</v>
      </c>
    </row>
    <row r="25" spans="1:54" s="62" customFormat="1" ht="17.25" customHeight="1">
      <c r="A25" s="26" t="s">
        <v>46</v>
      </c>
      <c r="B25" s="50">
        <v>19</v>
      </c>
      <c r="C25" s="53" t="s">
        <v>141</v>
      </c>
      <c r="D25" s="23" t="s">
        <v>142</v>
      </c>
      <c r="E25" s="23" t="s">
        <v>143</v>
      </c>
      <c r="F25" s="53" t="s">
        <v>144</v>
      </c>
      <c r="G25" s="53"/>
      <c r="H25" s="87">
        <v>21</v>
      </c>
      <c r="I25" s="87">
        <v>10</v>
      </c>
      <c r="J25" s="87">
        <v>1989</v>
      </c>
      <c r="K25" s="87">
        <f t="shared" si="3"/>
        <v>22</v>
      </c>
      <c r="L25" s="1" t="s">
        <v>100</v>
      </c>
      <c r="M25" s="270"/>
      <c r="N25" s="270"/>
      <c r="O25" s="270"/>
      <c r="P25" s="53"/>
      <c r="Q25" s="53">
        <v>1445</v>
      </c>
      <c r="R25" s="53"/>
      <c r="S25" s="53" t="s">
        <v>69</v>
      </c>
      <c r="T25" s="56">
        <v>11030020</v>
      </c>
      <c r="U25" s="271" t="s">
        <v>145</v>
      </c>
      <c r="V25" s="56"/>
      <c r="W25" s="56"/>
      <c r="X25" s="56"/>
      <c r="Y25" s="56"/>
      <c r="Z25" s="56"/>
      <c r="AA25" s="56"/>
      <c r="AB25" s="56"/>
      <c r="AC25" s="56"/>
      <c r="AD25" s="56"/>
      <c r="AE25" s="56"/>
      <c r="AF25" s="57">
        <v>18</v>
      </c>
      <c r="AG25" s="57">
        <v>10</v>
      </c>
      <c r="AH25" s="57">
        <v>2011</v>
      </c>
      <c r="AI25" s="93">
        <v>0.64583333333333337</v>
      </c>
      <c r="AJ25" s="57"/>
      <c r="AK25" s="57"/>
      <c r="AL25" s="57"/>
      <c r="AM25" s="57"/>
      <c r="AN25" s="57">
        <v>31</v>
      </c>
      <c r="AO25" s="57">
        <v>12</v>
      </c>
      <c r="AP25" s="57">
        <v>2011</v>
      </c>
      <c r="AQ25" s="57"/>
      <c r="AR25" s="272">
        <v>31</v>
      </c>
      <c r="AS25" s="273" t="s">
        <v>53</v>
      </c>
      <c r="AT25" s="60">
        <f t="shared" si="4"/>
        <v>407.96</v>
      </c>
      <c r="AU25" s="60">
        <f t="shared" si="0"/>
        <v>277.76</v>
      </c>
      <c r="AV25" s="60">
        <v>96.38</v>
      </c>
      <c r="AW25" s="60">
        <v>64</v>
      </c>
      <c r="AX25" s="60"/>
      <c r="AY25" s="60">
        <f t="shared" si="1"/>
        <v>43.400000000000006</v>
      </c>
      <c r="AZ25" s="60">
        <f t="shared" si="5"/>
        <v>889.5</v>
      </c>
      <c r="BA25" s="60">
        <v>0</v>
      </c>
      <c r="BB25" s="60">
        <f t="shared" si="2"/>
        <v>868</v>
      </c>
    </row>
    <row r="26" spans="1:54" s="62" customFormat="1" ht="17.25" customHeight="1">
      <c r="A26" s="26" t="s">
        <v>46</v>
      </c>
      <c r="B26" s="50">
        <v>20</v>
      </c>
      <c r="C26" s="53" t="s">
        <v>146</v>
      </c>
      <c r="D26" s="23" t="s">
        <v>147</v>
      </c>
      <c r="E26" s="23" t="s">
        <v>148</v>
      </c>
      <c r="F26" s="53" t="s">
        <v>149</v>
      </c>
      <c r="G26" s="53"/>
      <c r="H26" s="87">
        <v>14</v>
      </c>
      <c r="I26" s="87">
        <v>1</v>
      </c>
      <c r="J26" s="87">
        <v>1947</v>
      </c>
      <c r="K26" s="87">
        <f t="shared" si="3"/>
        <v>64</v>
      </c>
      <c r="L26" s="1" t="s">
        <v>1539</v>
      </c>
      <c r="M26" s="270"/>
      <c r="N26" s="270"/>
      <c r="O26" s="270"/>
      <c r="P26" s="53"/>
      <c r="Q26" s="53">
        <v>1451</v>
      </c>
      <c r="R26" s="53"/>
      <c r="S26" s="53" t="s">
        <v>58</v>
      </c>
      <c r="T26" s="56">
        <v>11030020</v>
      </c>
      <c r="U26" s="271" t="s">
        <v>140</v>
      </c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7">
        <v>19</v>
      </c>
      <c r="AG26" s="57">
        <v>10</v>
      </c>
      <c r="AH26" s="57">
        <v>2011</v>
      </c>
      <c r="AI26" s="93">
        <v>0.56597222222222221</v>
      </c>
      <c r="AJ26" s="57"/>
      <c r="AK26" s="57"/>
      <c r="AL26" s="57"/>
      <c r="AM26" s="57"/>
      <c r="AN26" s="57">
        <v>31</v>
      </c>
      <c r="AO26" s="57">
        <v>12</v>
      </c>
      <c r="AP26" s="57">
        <v>2011</v>
      </c>
      <c r="AQ26" s="57"/>
      <c r="AR26" s="272">
        <v>31</v>
      </c>
      <c r="AS26" s="273" t="s">
        <v>53</v>
      </c>
      <c r="AT26" s="60">
        <f t="shared" si="4"/>
        <v>407.96</v>
      </c>
      <c r="AU26" s="60">
        <f t="shared" si="0"/>
        <v>277.76</v>
      </c>
      <c r="AV26" s="60">
        <v>82.94</v>
      </c>
      <c r="AW26" s="60">
        <v>62</v>
      </c>
      <c r="AX26" s="60"/>
      <c r="AY26" s="60">
        <f t="shared" si="1"/>
        <v>43.400000000000006</v>
      </c>
      <c r="AZ26" s="60">
        <f t="shared" si="5"/>
        <v>874.06000000000006</v>
      </c>
      <c r="BA26" s="60">
        <v>0</v>
      </c>
      <c r="BB26" s="60">
        <f t="shared" si="2"/>
        <v>868</v>
      </c>
    </row>
    <row r="27" spans="1:54" s="62" customFormat="1" ht="17.25" customHeight="1">
      <c r="A27" s="26" t="s">
        <v>46</v>
      </c>
      <c r="B27" s="50">
        <v>21</v>
      </c>
      <c r="C27" s="53" t="s">
        <v>150</v>
      </c>
      <c r="D27" s="23" t="s">
        <v>151</v>
      </c>
      <c r="E27" s="23" t="s">
        <v>152</v>
      </c>
      <c r="F27" s="53" t="s">
        <v>153</v>
      </c>
      <c r="G27" s="53"/>
      <c r="H27" s="87">
        <v>1</v>
      </c>
      <c r="I27" s="87">
        <v>6</v>
      </c>
      <c r="J27" s="87">
        <v>1964</v>
      </c>
      <c r="K27" s="87">
        <f t="shared" si="3"/>
        <v>47</v>
      </c>
      <c r="L27" s="1" t="s">
        <v>100</v>
      </c>
      <c r="M27" s="270"/>
      <c r="N27" s="270"/>
      <c r="O27" s="270"/>
      <c r="P27" s="53"/>
      <c r="Q27" s="53">
        <v>1453</v>
      </c>
      <c r="R27" s="53"/>
      <c r="S27" s="53" t="s">
        <v>58</v>
      </c>
      <c r="T27" s="56">
        <v>11030020</v>
      </c>
      <c r="U27" s="271" t="s">
        <v>154</v>
      </c>
      <c r="V27" s="56" t="s">
        <v>51</v>
      </c>
      <c r="W27" s="56"/>
      <c r="X27" s="56"/>
      <c r="Y27" s="56"/>
      <c r="Z27" s="56"/>
      <c r="AA27" s="56"/>
      <c r="AB27" s="56"/>
      <c r="AC27" s="56"/>
      <c r="AD27" s="56"/>
      <c r="AE27" s="56"/>
      <c r="AF27" s="57">
        <v>20</v>
      </c>
      <c r="AG27" s="57">
        <v>10</v>
      </c>
      <c r="AH27" s="57">
        <v>2011</v>
      </c>
      <c r="AI27" s="93">
        <v>5.5555555555555552E-2</v>
      </c>
      <c r="AJ27" s="57"/>
      <c r="AK27" s="57"/>
      <c r="AL27" s="57">
        <v>2011</v>
      </c>
      <c r="AM27" s="57"/>
      <c r="AN27" s="57">
        <v>15</v>
      </c>
      <c r="AO27" s="57">
        <v>12</v>
      </c>
      <c r="AP27" s="57">
        <v>2011</v>
      </c>
      <c r="AQ27" s="67">
        <v>0.52083333333333337</v>
      </c>
      <c r="AR27" s="272">
        <v>14</v>
      </c>
      <c r="AS27" s="273" t="s">
        <v>71</v>
      </c>
      <c r="AT27" s="60">
        <f t="shared" si="4"/>
        <v>184.23999999999998</v>
      </c>
      <c r="AU27" s="60">
        <f t="shared" si="0"/>
        <v>125.44</v>
      </c>
      <c r="AV27" s="60">
        <v>86.31</v>
      </c>
      <c r="AW27" s="60">
        <v>96</v>
      </c>
      <c r="AX27" s="60"/>
      <c r="AY27" s="60">
        <f t="shared" si="1"/>
        <v>19.600000000000001</v>
      </c>
      <c r="AZ27" s="60">
        <f t="shared" si="5"/>
        <v>511.59</v>
      </c>
      <c r="BA27" s="60">
        <v>0</v>
      </c>
      <c r="BB27" s="60">
        <f t="shared" si="2"/>
        <v>392</v>
      </c>
    </row>
    <row r="28" spans="1:54" s="62" customFormat="1" ht="17.25" customHeight="1">
      <c r="A28" s="26" t="s">
        <v>46</v>
      </c>
      <c r="B28" s="50">
        <v>22</v>
      </c>
      <c r="C28" s="53" t="s">
        <v>155</v>
      </c>
      <c r="D28" s="23" t="s">
        <v>156</v>
      </c>
      <c r="E28" s="23" t="s">
        <v>157</v>
      </c>
      <c r="F28" s="53" t="s">
        <v>158</v>
      </c>
      <c r="G28" s="53"/>
      <c r="H28" s="87">
        <v>17</v>
      </c>
      <c r="I28" s="87">
        <v>7</v>
      </c>
      <c r="J28" s="87">
        <v>1937</v>
      </c>
      <c r="K28" s="87">
        <f t="shared" si="3"/>
        <v>74</v>
      </c>
      <c r="L28" s="1" t="s">
        <v>1539</v>
      </c>
      <c r="M28" s="270"/>
      <c r="N28" s="270"/>
      <c r="O28" s="270"/>
      <c r="P28" s="53"/>
      <c r="Q28" s="53">
        <v>1454</v>
      </c>
      <c r="R28" s="53"/>
      <c r="S28" s="53" t="s">
        <v>69</v>
      </c>
      <c r="T28" s="56">
        <v>11030020</v>
      </c>
      <c r="U28" s="271" t="s">
        <v>70</v>
      </c>
      <c r="V28" s="56" t="s">
        <v>159</v>
      </c>
      <c r="W28" s="56"/>
      <c r="X28" s="56"/>
      <c r="Y28" s="56"/>
      <c r="Z28" s="56"/>
      <c r="AA28" s="56"/>
      <c r="AB28" s="56"/>
      <c r="AC28" s="56"/>
      <c r="AD28" s="56"/>
      <c r="AE28" s="56"/>
      <c r="AF28" s="57">
        <v>20</v>
      </c>
      <c r="AG28" s="57">
        <v>10</v>
      </c>
      <c r="AH28" s="57">
        <v>2011</v>
      </c>
      <c r="AI28" s="93">
        <v>0.46180555555555558</v>
      </c>
      <c r="AJ28" s="57"/>
      <c r="AK28" s="57"/>
      <c r="AL28" s="57"/>
      <c r="AM28" s="57"/>
      <c r="AN28" s="57">
        <v>9</v>
      </c>
      <c r="AO28" s="57">
        <v>12</v>
      </c>
      <c r="AP28" s="57">
        <v>2011</v>
      </c>
      <c r="AQ28" s="67">
        <v>0.52083333333333337</v>
      </c>
      <c r="AR28" s="272">
        <v>8</v>
      </c>
      <c r="AS28" s="273" t="s">
        <v>71</v>
      </c>
      <c r="AT28" s="60">
        <f t="shared" si="4"/>
        <v>105.28</v>
      </c>
      <c r="AU28" s="60">
        <f t="shared" si="0"/>
        <v>71.680000000000007</v>
      </c>
      <c r="AV28" s="60">
        <v>92.32</v>
      </c>
      <c r="AW28" s="60">
        <v>96</v>
      </c>
      <c r="AX28" s="60"/>
      <c r="AY28" s="60">
        <f t="shared" si="1"/>
        <v>11.200000000000001</v>
      </c>
      <c r="AZ28" s="60">
        <f t="shared" si="5"/>
        <v>376.47999999999996</v>
      </c>
      <c r="BA28" s="60">
        <v>0</v>
      </c>
      <c r="BB28" s="60">
        <f t="shared" si="2"/>
        <v>224</v>
      </c>
    </row>
    <row r="29" spans="1:54" s="62" customFormat="1" ht="17.25" customHeight="1">
      <c r="A29" s="26" t="s">
        <v>46</v>
      </c>
      <c r="B29" s="50">
        <v>23</v>
      </c>
      <c r="C29" s="53" t="s">
        <v>160</v>
      </c>
      <c r="D29" s="23" t="s">
        <v>161</v>
      </c>
      <c r="E29" s="23" t="s">
        <v>162</v>
      </c>
      <c r="F29" s="53" t="s">
        <v>163</v>
      </c>
      <c r="G29" s="53"/>
      <c r="H29" s="87">
        <v>23</v>
      </c>
      <c r="I29" s="87">
        <v>4</v>
      </c>
      <c r="J29" s="87">
        <v>2003</v>
      </c>
      <c r="K29" s="87">
        <f t="shared" si="3"/>
        <v>8</v>
      </c>
      <c r="L29" s="1" t="s">
        <v>1539</v>
      </c>
      <c r="M29" s="270"/>
      <c r="N29" s="270"/>
      <c r="O29" s="270"/>
      <c r="P29" s="53"/>
      <c r="Q29" s="53">
        <v>1462</v>
      </c>
      <c r="R29" s="53"/>
      <c r="S29" s="53" t="s">
        <v>117</v>
      </c>
      <c r="T29" s="56">
        <v>11030020</v>
      </c>
      <c r="U29" s="271" t="s">
        <v>164</v>
      </c>
      <c r="V29" s="56"/>
      <c r="W29" s="56"/>
      <c r="X29" s="56"/>
      <c r="Y29" s="56"/>
      <c r="Z29" s="56"/>
      <c r="AA29" s="56"/>
      <c r="AB29" s="56"/>
      <c r="AC29" s="56"/>
      <c r="AD29" s="56"/>
      <c r="AE29" s="56"/>
      <c r="AF29" s="57">
        <v>21</v>
      </c>
      <c r="AG29" s="57">
        <v>10</v>
      </c>
      <c r="AH29" s="57">
        <v>2011</v>
      </c>
      <c r="AI29" s="93">
        <v>0.75</v>
      </c>
      <c r="AJ29" s="57"/>
      <c r="AK29" s="57"/>
      <c r="AL29" s="57"/>
      <c r="AM29" s="57"/>
      <c r="AN29" s="57">
        <v>20</v>
      </c>
      <c r="AO29" s="57">
        <v>12</v>
      </c>
      <c r="AP29" s="57">
        <v>2011</v>
      </c>
      <c r="AQ29" s="67">
        <v>0.52083333333333337</v>
      </c>
      <c r="AR29" s="272">
        <v>19</v>
      </c>
      <c r="AS29" s="273" t="s">
        <v>71</v>
      </c>
      <c r="AT29" s="60">
        <f t="shared" si="4"/>
        <v>250.04</v>
      </c>
      <c r="AU29" s="60">
        <f t="shared" si="0"/>
        <v>170.24</v>
      </c>
      <c r="AV29" s="60">
        <v>92.28</v>
      </c>
      <c r="AW29" s="60">
        <v>92</v>
      </c>
      <c r="AX29" s="60"/>
      <c r="AY29" s="60">
        <f t="shared" si="1"/>
        <v>26.6</v>
      </c>
      <c r="AZ29" s="60">
        <f t="shared" si="5"/>
        <v>631.16</v>
      </c>
      <c r="BA29" s="60">
        <v>0</v>
      </c>
      <c r="BB29" s="60">
        <f t="shared" si="2"/>
        <v>532</v>
      </c>
    </row>
    <row r="30" spans="1:54" s="62" customFormat="1" ht="17.25" customHeight="1">
      <c r="A30" s="26" t="s">
        <v>46</v>
      </c>
      <c r="B30" s="50">
        <v>24</v>
      </c>
      <c r="C30" s="53" t="s">
        <v>165</v>
      </c>
      <c r="D30" s="23" t="s">
        <v>166</v>
      </c>
      <c r="E30" s="23" t="s">
        <v>167</v>
      </c>
      <c r="F30" s="53" t="s">
        <v>168</v>
      </c>
      <c r="G30" s="53"/>
      <c r="H30" s="87">
        <v>1</v>
      </c>
      <c r="I30" s="87">
        <v>9</v>
      </c>
      <c r="J30" s="87">
        <v>1986</v>
      </c>
      <c r="K30" s="87">
        <f t="shared" si="3"/>
        <v>25</v>
      </c>
      <c r="L30" s="1" t="s">
        <v>1539</v>
      </c>
      <c r="M30" s="270"/>
      <c r="N30" s="270"/>
      <c r="O30" s="270"/>
      <c r="P30" s="53"/>
      <c r="Q30" s="53">
        <v>1464</v>
      </c>
      <c r="R30" s="53"/>
      <c r="S30" s="53" t="s">
        <v>169</v>
      </c>
      <c r="T30" s="56">
        <v>11030020</v>
      </c>
      <c r="U30" s="271" t="s">
        <v>170</v>
      </c>
      <c r="V30" s="56"/>
      <c r="W30" s="56"/>
      <c r="X30" s="56"/>
      <c r="Y30" s="56"/>
      <c r="Z30" s="56"/>
      <c r="AA30" s="56"/>
      <c r="AB30" s="56"/>
      <c r="AC30" s="56"/>
      <c r="AD30" s="56"/>
      <c r="AE30" s="56"/>
      <c r="AF30" s="57">
        <v>22</v>
      </c>
      <c r="AG30" s="57">
        <v>10</v>
      </c>
      <c r="AH30" s="57">
        <v>2011</v>
      </c>
      <c r="AI30" s="93">
        <v>2.5694444444444447E-2</v>
      </c>
      <c r="AJ30" s="57"/>
      <c r="AK30" s="57"/>
      <c r="AL30" s="57"/>
      <c r="AM30" s="57"/>
      <c r="AN30" s="57">
        <v>28</v>
      </c>
      <c r="AO30" s="57">
        <v>12</v>
      </c>
      <c r="AP30" s="57">
        <v>2011</v>
      </c>
      <c r="AQ30" s="67">
        <v>0.52083333333333337</v>
      </c>
      <c r="AR30" s="272">
        <v>27</v>
      </c>
      <c r="AS30" s="273" t="s">
        <v>71</v>
      </c>
      <c r="AT30" s="60">
        <f t="shared" si="4"/>
        <v>355.32</v>
      </c>
      <c r="AU30" s="60">
        <f t="shared" si="0"/>
        <v>241.92000000000002</v>
      </c>
      <c r="AV30" s="60">
        <v>62.31</v>
      </c>
      <c r="AW30" s="60">
        <v>96</v>
      </c>
      <c r="AX30" s="60"/>
      <c r="AY30" s="60">
        <f t="shared" si="1"/>
        <v>37.800000000000004</v>
      </c>
      <c r="AZ30" s="60">
        <f t="shared" si="5"/>
        <v>793.34999999999991</v>
      </c>
      <c r="BA30" s="60">
        <v>0</v>
      </c>
      <c r="BB30" s="60">
        <f t="shared" si="2"/>
        <v>756</v>
      </c>
    </row>
    <row r="31" spans="1:54" s="62" customFormat="1" ht="17.25" customHeight="1">
      <c r="A31" s="26" t="s">
        <v>46</v>
      </c>
      <c r="B31" s="50">
        <v>25</v>
      </c>
      <c r="C31" s="53" t="s">
        <v>171</v>
      </c>
      <c r="D31" s="23" t="s">
        <v>172</v>
      </c>
      <c r="E31" s="23" t="s">
        <v>173</v>
      </c>
      <c r="F31" s="53" t="s">
        <v>174</v>
      </c>
      <c r="G31" s="53"/>
      <c r="H31" s="87">
        <v>28</v>
      </c>
      <c r="I31" s="87">
        <v>1</v>
      </c>
      <c r="J31" s="87">
        <v>1997</v>
      </c>
      <c r="K31" s="87">
        <f t="shared" si="3"/>
        <v>14</v>
      </c>
      <c r="L31" s="1" t="s">
        <v>100</v>
      </c>
      <c r="M31" s="270"/>
      <c r="N31" s="270"/>
      <c r="O31" s="270"/>
      <c r="P31" s="53"/>
      <c r="Q31" s="53">
        <v>1467</v>
      </c>
      <c r="R31" s="53"/>
      <c r="S31" s="53" t="s">
        <v>169</v>
      </c>
      <c r="T31" s="56">
        <v>11030020</v>
      </c>
      <c r="U31" s="271" t="s">
        <v>135</v>
      </c>
      <c r="V31" s="56"/>
      <c r="W31" s="56"/>
      <c r="X31" s="56"/>
      <c r="Y31" s="56"/>
      <c r="Z31" s="56"/>
      <c r="AA31" s="56"/>
      <c r="AB31" s="56"/>
      <c r="AC31" s="56"/>
      <c r="AD31" s="56"/>
      <c r="AE31" s="56"/>
      <c r="AF31" s="57">
        <v>24</v>
      </c>
      <c r="AG31" s="57">
        <v>10</v>
      </c>
      <c r="AH31" s="57">
        <v>2011</v>
      </c>
      <c r="AI31" s="93">
        <v>0.46180555555555558</v>
      </c>
      <c r="AJ31" s="57"/>
      <c r="AK31" s="57"/>
      <c r="AL31" s="57"/>
      <c r="AM31" s="57"/>
      <c r="AN31" s="57">
        <v>23</v>
      </c>
      <c r="AO31" s="57">
        <v>12</v>
      </c>
      <c r="AP31" s="57">
        <v>2011</v>
      </c>
      <c r="AQ31" s="67">
        <v>0.52083333333333337</v>
      </c>
      <c r="AR31" s="272">
        <v>22</v>
      </c>
      <c r="AS31" s="273" t="s">
        <v>71</v>
      </c>
      <c r="AT31" s="60">
        <f t="shared" si="4"/>
        <v>289.52</v>
      </c>
      <c r="AU31" s="60">
        <f t="shared" si="0"/>
        <v>197.12</v>
      </c>
      <c r="AV31" s="60">
        <v>100.21</v>
      </c>
      <c r="AW31" s="60">
        <v>82</v>
      </c>
      <c r="AX31" s="60"/>
      <c r="AY31" s="60">
        <f t="shared" si="1"/>
        <v>30.8</v>
      </c>
      <c r="AZ31" s="60">
        <f t="shared" si="5"/>
        <v>699.65</v>
      </c>
      <c r="BA31" s="60">
        <v>0</v>
      </c>
      <c r="BB31" s="60">
        <f t="shared" si="2"/>
        <v>616</v>
      </c>
    </row>
    <row r="32" spans="1:54" s="62" customFormat="1" ht="17.25" customHeight="1">
      <c r="A32" s="26" t="s">
        <v>46</v>
      </c>
      <c r="B32" s="50">
        <v>26</v>
      </c>
      <c r="C32" s="53" t="s">
        <v>175</v>
      </c>
      <c r="D32" s="23" t="s">
        <v>61</v>
      </c>
      <c r="E32" s="23" t="s">
        <v>176</v>
      </c>
      <c r="F32" s="53" t="s">
        <v>177</v>
      </c>
      <c r="G32" s="53"/>
      <c r="H32" s="87">
        <v>26</v>
      </c>
      <c r="I32" s="87">
        <v>3</v>
      </c>
      <c r="J32" s="87">
        <v>1956</v>
      </c>
      <c r="K32" s="87">
        <f t="shared" si="3"/>
        <v>55</v>
      </c>
      <c r="L32" s="1" t="s">
        <v>1539</v>
      </c>
      <c r="M32" s="270"/>
      <c r="N32" s="270"/>
      <c r="O32" s="270"/>
      <c r="P32" s="53"/>
      <c r="Q32" s="53">
        <v>1474</v>
      </c>
      <c r="R32" s="53"/>
      <c r="S32" s="53" t="s">
        <v>58</v>
      </c>
      <c r="T32" s="56">
        <v>11030020</v>
      </c>
      <c r="U32" s="271" t="s">
        <v>95</v>
      </c>
      <c r="V32" s="56"/>
      <c r="W32" s="56"/>
      <c r="X32" s="56"/>
      <c r="Y32" s="56"/>
      <c r="Z32" s="56"/>
      <c r="AA32" s="56"/>
      <c r="AB32" s="56"/>
      <c r="AC32" s="56"/>
      <c r="AD32" s="56"/>
      <c r="AE32" s="56"/>
      <c r="AF32" s="57">
        <v>24</v>
      </c>
      <c r="AG32" s="57">
        <v>10</v>
      </c>
      <c r="AH32" s="57">
        <v>2011</v>
      </c>
      <c r="AI32" s="93">
        <v>0.59375</v>
      </c>
      <c r="AJ32" s="57"/>
      <c r="AK32" s="57"/>
      <c r="AL32" s="57"/>
      <c r="AM32" s="57"/>
      <c r="AN32" s="57">
        <v>19</v>
      </c>
      <c r="AO32" s="57">
        <v>12</v>
      </c>
      <c r="AP32" s="57">
        <v>2011</v>
      </c>
      <c r="AQ32" s="67">
        <v>0.52083333333333337</v>
      </c>
      <c r="AR32" s="272">
        <v>18</v>
      </c>
      <c r="AS32" s="273" t="s">
        <v>71</v>
      </c>
      <c r="AT32" s="60">
        <f t="shared" si="4"/>
        <v>236.88</v>
      </c>
      <c r="AU32" s="60">
        <f t="shared" si="0"/>
        <v>161.28</v>
      </c>
      <c r="AV32" s="60">
        <v>64.28</v>
      </c>
      <c r="AW32" s="60">
        <v>88</v>
      </c>
      <c r="AX32" s="60"/>
      <c r="AY32" s="60">
        <f t="shared" si="1"/>
        <v>25.200000000000003</v>
      </c>
      <c r="AZ32" s="60">
        <f t="shared" si="5"/>
        <v>575.64</v>
      </c>
      <c r="BA32" s="60">
        <v>0</v>
      </c>
      <c r="BB32" s="60">
        <f t="shared" si="2"/>
        <v>504</v>
      </c>
    </row>
    <row r="33" spans="1:54" s="62" customFormat="1" ht="17.25" customHeight="1">
      <c r="A33" s="26" t="s">
        <v>46</v>
      </c>
      <c r="B33" s="50">
        <v>27</v>
      </c>
      <c r="C33" s="53" t="s">
        <v>178</v>
      </c>
      <c r="D33" s="23" t="s">
        <v>179</v>
      </c>
      <c r="E33" s="23" t="s">
        <v>180</v>
      </c>
      <c r="F33" s="53" t="s">
        <v>181</v>
      </c>
      <c r="G33" s="53"/>
      <c r="H33" s="87">
        <v>3</v>
      </c>
      <c r="I33" s="87">
        <v>10</v>
      </c>
      <c r="J33" s="87">
        <v>1965</v>
      </c>
      <c r="K33" s="87">
        <f t="shared" si="3"/>
        <v>46</v>
      </c>
      <c r="L33" s="1" t="s">
        <v>1539</v>
      </c>
      <c r="M33" s="270"/>
      <c r="N33" s="270"/>
      <c r="O33" s="270"/>
      <c r="P33" s="53"/>
      <c r="Q33" s="53">
        <v>1475</v>
      </c>
      <c r="R33" s="53"/>
      <c r="S33" s="53" t="s">
        <v>69</v>
      </c>
      <c r="T33" s="56">
        <v>11030020</v>
      </c>
      <c r="U33" s="271" t="s">
        <v>182</v>
      </c>
      <c r="V33" s="56" t="s">
        <v>183</v>
      </c>
      <c r="W33" s="56"/>
      <c r="X33" s="56"/>
      <c r="Y33" s="56"/>
      <c r="Z33" s="56"/>
      <c r="AA33" s="56"/>
      <c r="AB33" s="56"/>
      <c r="AC33" s="56"/>
      <c r="AD33" s="56"/>
      <c r="AE33" s="56"/>
      <c r="AF33" s="57">
        <v>24</v>
      </c>
      <c r="AG33" s="57">
        <v>10</v>
      </c>
      <c r="AH33" s="57">
        <v>2011</v>
      </c>
      <c r="AI33" s="93">
        <v>0.66666666666666663</v>
      </c>
      <c r="AJ33" s="57"/>
      <c r="AK33" s="57"/>
      <c r="AL33" s="57"/>
      <c r="AM33" s="57"/>
      <c r="AN33" s="57">
        <v>31</v>
      </c>
      <c r="AO33" s="57">
        <v>12</v>
      </c>
      <c r="AP33" s="57">
        <v>2011</v>
      </c>
      <c r="AQ33" s="67"/>
      <c r="AR33" s="272">
        <v>31</v>
      </c>
      <c r="AS33" s="273" t="s">
        <v>53</v>
      </c>
      <c r="AT33" s="60">
        <f t="shared" si="4"/>
        <v>407.96</v>
      </c>
      <c r="AU33" s="60">
        <f t="shared" si="0"/>
        <v>277.76</v>
      </c>
      <c r="AV33" s="60">
        <v>82.21</v>
      </c>
      <c r="AW33" s="60">
        <v>72</v>
      </c>
      <c r="AX33" s="60"/>
      <c r="AY33" s="60">
        <f t="shared" si="1"/>
        <v>43.400000000000006</v>
      </c>
      <c r="AZ33" s="60">
        <f t="shared" si="5"/>
        <v>883.33</v>
      </c>
      <c r="BA33" s="60">
        <v>0</v>
      </c>
      <c r="BB33" s="60">
        <f t="shared" si="2"/>
        <v>868</v>
      </c>
    </row>
    <row r="34" spans="1:54" s="62" customFormat="1" ht="17.25" customHeight="1">
      <c r="A34" s="26" t="s">
        <v>46</v>
      </c>
      <c r="B34" s="50">
        <v>28</v>
      </c>
      <c r="C34" s="53" t="s">
        <v>184</v>
      </c>
      <c r="D34" s="23" t="s">
        <v>185</v>
      </c>
      <c r="E34" s="23" t="s">
        <v>186</v>
      </c>
      <c r="F34" s="53" t="s">
        <v>187</v>
      </c>
      <c r="G34" s="53"/>
      <c r="H34" s="87">
        <v>20</v>
      </c>
      <c r="I34" s="87">
        <v>4</v>
      </c>
      <c r="J34" s="87">
        <v>1974</v>
      </c>
      <c r="K34" s="87">
        <f t="shared" si="3"/>
        <v>37</v>
      </c>
      <c r="L34" s="1" t="s">
        <v>100</v>
      </c>
      <c r="M34" s="270"/>
      <c r="N34" s="270"/>
      <c r="O34" s="270"/>
      <c r="P34" s="53"/>
      <c r="Q34" s="53">
        <v>1490</v>
      </c>
      <c r="R34" s="53"/>
      <c r="S34" s="53" t="s">
        <v>58</v>
      </c>
      <c r="T34" s="56">
        <v>11030020</v>
      </c>
      <c r="U34" s="271" t="s">
        <v>85</v>
      </c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7">
        <v>27</v>
      </c>
      <c r="AG34" s="57">
        <v>10</v>
      </c>
      <c r="AH34" s="57">
        <v>2011</v>
      </c>
      <c r="AI34" s="93">
        <v>0.60763888888888895</v>
      </c>
      <c r="AJ34" s="57"/>
      <c r="AK34" s="57"/>
      <c r="AL34" s="57"/>
      <c r="AM34" s="57"/>
      <c r="AN34" s="57">
        <v>26</v>
      </c>
      <c r="AO34" s="57">
        <v>12</v>
      </c>
      <c r="AP34" s="57">
        <v>2011</v>
      </c>
      <c r="AQ34" s="67">
        <v>0.52083333333333337</v>
      </c>
      <c r="AR34" s="272">
        <v>25</v>
      </c>
      <c r="AS34" s="273" t="s">
        <v>71</v>
      </c>
      <c r="AT34" s="60">
        <f t="shared" si="4"/>
        <v>329</v>
      </c>
      <c r="AU34" s="60">
        <f t="shared" si="0"/>
        <v>224</v>
      </c>
      <c r="AV34" s="60">
        <v>78.25</v>
      </c>
      <c r="AW34" s="60">
        <v>94</v>
      </c>
      <c r="AX34" s="60"/>
      <c r="AY34" s="60">
        <f t="shared" si="1"/>
        <v>35</v>
      </c>
      <c r="AZ34" s="60">
        <f t="shared" si="5"/>
        <v>760.25</v>
      </c>
      <c r="BA34" s="60">
        <v>0</v>
      </c>
      <c r="BB34" s="60">
        <f t="shared" si="2"/>
        <v>700</v>
      </c>
    </row>
    <row r="35" spans="1:54" s="62" customFormat="1" ht="17.25" customHeight="1">
      <c r="A35" s="26" t="s">
        <v>46</v>
      </c>
      <c r="B35" s="50">
        <v>29</v>
      </c>
      <c r="C35" s="53" t="s">
        <v>188</v>
      </c>
      <c r="D35" s="23" t="s">
        <v>189</v>
      </c>
      <c r="E35" s="23" t="s">
        <v>190</v>
      </c>
      <c r="F35" s="53" t="s">
        <v>191</v>
      </c>
      <c r="G35" s="53"/>
      <c r="H35" s="87">
        <v>1</v>
      </c>
      <c r="I35" s="87">
        <v>9</v>
      </c>
      <c r="J35" s="87">
        <v>1975</v>
      </c>
      <c r="K35" s="87">
        <f t="shared" si="3"/>
        <v>36</v>
      </c>
      <c r="L35" s="1" t="s">
        <v>1539</v>
      </c>
      <c r="M35" s="270"/>
      <c r="N35" s="270"/>
      <c r="O35" s="270"/>
      <c r="P35" s="53"/>
      <c r="Q35" s="53">
        <v>1496</v>
      </c>
      <c r="R35" s="53"/>
      <c r="S35" s="53" t="s">
        <v>69</v>
      </c>
      <c r="T35" s="56">
        <v>11030020</v>
      </c>
      <c r="U35" s="271" t="s">
        <v>70</v>
      </c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7">
        <v>28</v>
      </c>
      <c r="AG35" s="57">
        <v>10</v>
      </c>
      <c r="AH35" s="57">
        <v>2011</v>
      </c>
      <c r="AI35" s="93">
        <v>0.59722222222222221</v>
      </c>
      <c r="AJ35" s="57"/>
      <c r="AK35" s="57"/>
      <c r="AL35" s="57"/>
      <c r="AM35" s="57"/>
      <c r="AN35" s="57">
        <v>4</v>
      </c>
      <c r="AO35" s="57">
        <v>12</v>
      </c>
      <c r="AP35" s="57">
        <v>2011</v>
      </c>
      <c r="AQ35" s="67">
        <v>0.52083333333333337</v>
      </c>
      <c r="AR35" s="272">
        <v>3</v>
      </c>
      <c r="AS35" s="273" t="s">
        <v>71</v>
      </c>
      <c r="AT35" s="60">
        <f t="shared" si="4"/>
        <v>39.479999999999997</v>
      </c>
      <c r="AU35" s="60">
        <f t="shared" si="0"/>
        <v>26.88</v>
      </c>
      <c r="AV35" s="60">
        <v>52.26</v>
      </c>
      <c r="AW35" s="60">
        <v>68</v>
      </c>
      <c r="AX35" s="60"/>
      <c r="AY35" s="60">
        <f t="shared" si="1"/>
        <v>4.2</v>
      </c>
      <c r="AZ35" s="60">
        <f t="shared" si="5"/>
        <v>190.82</v>
      </c>
      <c r="BA35" s="60">
        <v>0</v>
      </c>
      <c r="BB35" s="60">
        <f t="shared" si="2"/>
        <v>84</v>
      </c>
    </row>
    <row r="36" spans="1:54" s="62" customFormat="1" ht="17.25" customHeight="1">
      <c r="A36" s="26" t="s">
        <v>46</v>
      </c>
      <c r="B36" s="50">
        <v>30</v>
      </c>
      <c r="C36" s="53" t="s">
        <v>192</v>
      </c>
      <c r="D36" s="23" t="s">
        <v>193</v>
      </c>
      <c r="E36" s="23" t="s">
        <v>194</v>
      </c>
      <c r="F36" s="53" t="s">
        <v>195</v>
      </c>
      <c r="G36" s="53"/>
      <c r="H36" s="87">
        <v>11</v>
      </c>
      <c r="I36" s="87">
        <v>6</v>
      </c>
      <c r="J36" s="87">
        <v>1974</v>
      </c>
      <c r="K36" s="87">
        <f t="shared" si="3"/>
        <v>37</v>
      </c>
      <c r="L36" s="1" t="s">
        <v>100</v>
      </c>
      <c r="M36" s="270"/>
      <c r="N36" s="270"/>
      <c r="O36" s="270"/>
      <c r="P36" s="53"/>
      <c r="Q36" s="53">
        <v>1461</v>
      </c>
      <c r="R36" s="53"/>
      <c r="S36" s="53" t="s">
        <v>58</v>
      </c>
      <c r="T36" s="56">
        <v>11030020</v>
      </c>
      <c r="U36" s="271" t="s">
        <v>85</v>
      </c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7">
        <v>21</v>
      </c>
      <c r="AG36" s="57">
        <v>10</v>
      </c>
      <c r="AH36" s="57">
        <v>2011</v>
      </c>
      <c r="AI36" s="93">
        <v>0.5625</v>
      </c>
      <c r="AJ36" s="57"/>
      <c r="AK36" s="57"/>
      <c r="AL36" s="57"/>
      <c r="AM36" s="57"/>
      <c r="AN36" s="57">
        <v>31</v>
      </c>
      <c r="AO36" s="57">
        <v>12</v>
      </c>
      <c r="AP36" s="57">
        <v>2011</v>
      </c>
      <c r="AQ36" s="57"/>
      <c r="AR36" s="272">
        <v>31</v>
      </c>
      <c r="AS36" s="273" t="s">
        <v>53</v>
      </c>
      <c r="AT36" s="60">
        <f t="shared" si="4"/>
        <v>407.96</v>
      </c>
      <c r="AU36" s="60">
        <f t="shared" si="0"/>
        <v>277.76</v>
      </c>
      <c r="AV36" s="60">
        <v>98.84</v>
      </c>
      <c r="AW36" s="60">
        <v>44</v>
      </c>
      <c r="AX36" s="60"/>
      <c r="AY36" s="60">
        <f t="shared" si="1"/>
        <v>43.400000000000006</v>
      </c>
      <c r="AZ36" s="60">
        <f t="shared" si="5"/>
        <v>871.96</v>
      </c>
      <c r="BA36" s="60">
        <v>0</v>
      </c>
      <c r="BB36" s="60">
        <f t="shared" si="2"/>
        <v>868</v>
      </c>
    </row>
    <row r="37" spans="1:54" s="62" customFormat="1" ht="17.25" customHeight="1">
      <c r="A37" s="26" t="s">
        <v>46</v>
      </c>
      <c r="B37" s="50">
        <v>31</v>
      </c>
      <c r="C37" s="53" t="s">
        <v>196</v>
      </c>
      <c r="D37" s="23" t="s">
        <v>123</v>
      </c>
      <c r="E37" s="23" t="s">
        <v>197</v>
      </c>
      <c r="F37" s="53" t="s">
        <v>198</v>
      </c>
      <c r="G37" s="53"/>
      <c r="H37" s="87">
        <v>4</v>
      </c>
      <c r="I37" s="87">
        <v>7</v>
      </c>
      <c r="J37" s="87">
        <v>1960</v>
      </c>
      <c r="K37" s="87">
        <f t="shared" si="3"/>
        <v>51</v>
      </c>
      <c r="L37" s="1" t="s">
        <v>1539</v>
      </c>
      <c r="M37" s="270"/>
      <c r="N37" s="270"/>
      <c r="O37" s="270"/>
      <c r="P37" s="53"/>
      <c r="Q37" s="53">
        <v>1507</v>
      </c>
      <c r="R37" s="53"/>
      <c r="S37" s="53" t="s">
        <v>58</v>
      </c>
      <c r="T37" s="56">
        <v>11030020</v>
      </c>
      <c r="U37" s="271" t="s">
        <v>95</v>
      </c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7">
        <v>31</v>
      </c>
      <c r="AG37" s="57">
        <v>10</v>
      </c>
      <c r="AH37" s="57">
        <v>2011</v>
      </c>
      <c r="AI37" s="93">
        <v>0.5625</v>
      </c>
      <c r="AJ37" s="57"/>
      <c r="AK37" s="57"/>
      <c r="AL37" s="57"/>
      <c r="AM37" s="57"/>
      <c r="AN37" s="57">
        <v>31</v>
      </c>
      <c r="AO37" s="57">
        <v>12</v>
      </c>
      <c r="AP37" s="57">
        <v>2011</v>
      </c>
      <c r="AQ37" s="57"/>
      <c r="AR37" s="272">
        <v>31</v>
      </c>
      <c r="AS37" s="273" t="s">
        <v>53</v>
      </c>
      <c r="AT37" s="60">
        <f t="shared" si="4"/>
        <v>407.96</v>
      </c>
      <c r="AU37" s="60">
        <f t="shared" si="0"/>
        <v>277.76</v>
      </c>
      <c r="AV37" s="60">
        <v>76.989999999999995</v>
      </c>
      <c r="AW37" s="60">
        <v>78</v>
      </c>
      <c r="AX37" s="60"/>
      <c r="AY37" s="60">
        <f t="shared" si="1"/>
        <v>43.400000000000006</v>
      </c>
      <c r="AZ37" s="60">
        <f t="shared" si="5"/>
        <v>884.11</v>
      </c>
      <c r="BA37" s="60">
        <v>0</v>
      </c>
      <c r="BB37" s="60">
        <f t="shared" si="2"/>
        <v>868</v>
      </c>
    </row>
    <row r="38" spans="1:54" s="62" customFormat="1" ht="17.25" customHeight="1">
      <c r="A38" s="26" t="s">
        <v>46</v>
      </c>
      <c r="B38" s="50">
        <v>32</v>
      </c>
      <c r="C38" s="53" t="s">
        <v>199</v>
      </c>
      <c r="D38" s="23" t="s">
        <v>200</v>
      </c>
      <c r="E38" s="23" t="s">
        <v>201</v>
      </c>
      <c r="F38" s="53" t="s">
        <v>202</v>
      </c>
      <c r="G38" s="53"/>
      <c r="H38" s="87">
        <v>22</v>
      </c>
      <c r="I38" s="87">
        <v>10</v>
      </c>
      <c r="J38" s="87">
        <v>1950</v>
      </c>
      <c r="K38" s="87">
        <f t="shared" si="3"/>
        <v>61</v>
      </c>
      <c r="L38" s="1" t="s">
        <v>1539</v>
      </c>
      <c r="M38" s="270"/>
      <c r="N38" s="270"/>
      <c r="O38" s="270"/>
      <c r="P38" s="53"/>
      <c r="Q38" s="53">
        <v>1510</v>
      </c>
      <c r="R38" s="53"/>
      <c r="S38" s="53" t="s">
        <v>69</v>
      </c>
      <c r="T38" s="56">
        <v>11030020</v>
      </c>
      <c r="U38" s="271" t="s">
        <v>85</v>
      </c>
      <c r="V38" s="56" t="s">
        <v>90</v>
      </c>
      <c r="W38" s="56"/>
      <c r="X38" s="56"/>
      <c r="Y38" s="56"/>
      <c r="Z38" s="56"/>
      <c r="AA38" s="56"/>
      <c r="AB38" s="56"/>
      <c r="AC38" s="56"/>
      <c r="AD38" s="56"/>
      <c r="AE38" s="56"/>
      <c r="AF38" s="57">
        <v>1</v>
      </c>
      <c r="AG38" s="57">
        <v>11</v>
      </c>
      <c r="AH38" s="57">
        <v>2011</v>
      </c>
      <c r="AI38" s="93">
        <v>0.49652777777777773</v>
      </c>
      <c r="AJ38" s="57"/>
      <c r="AK38" s="57"/>
      <c r="AL38" s="57"/>
      <c r="AM38" s="57"/>
      <c r="AN38" s="57">
        <v>31</v>
      </c>
      <c r="AO38" s="57">
        <v>12</v>
      </c>
      <c r="AP38" s="57">
        <v>2011</v>
      </c>
      <c r="AQ38" s="57"/>
      <c r="AR38" s="272">
        <v>31</v>
      </c>
      <c r="AS38" s="273" t="s">
        <v>53</v>
      </c>
      <c r="AT38" s="60">
        <f t="shared" si="4"/>
        <v>407.96</v>
      </c>
      <c r="AU38" s="60">
        <f t="shared" si="0"/>
        <v>277.76</v>
      </c>
      <c r="AV38" s="60">
        <v>68.819999999999993</v>
      </c>
      <c r="AW38" s="60">
        <v>92</v>
      </c>
      <c r="AX38" s="60"/>
      <c r="AY38" s="60">
        <f t="shared" si="1"/>
        <v>43.400000000000006</v>
      </c>
      <c r="AZ38" s="60">
        <f t="shared" si="5"/>
        <v>889.93999999999994</v>
      </c>
      <c r="BA38" s="60">
        <v>0</v>
      </c>
      <c r="BB38" s="60">
        <f t="shared" si="2"/>
        <v>868</v>
      </c>
    </row>
    <row r="39" spans="1:54" s="62" customFormat="1" ht="17.25" customHeight="1">
      <c r="A39" s="26" t="s">
        <v>46</v>
      </c>
      <c r="B39" s="50">
        <v>33</v>
      </c>
      <c r="C39" s="53" t="s">
        <v>203</v>
      </c>
      <c r="D39" s="23" t="s">
        <v>204</v>
      </c>
      <c r="E39" s="23" t="s">
        <v>205</v>
      </c>
      <c r="F39" s="53" t="s">
        <v>206</v>
      </c>
      <c r="G39" s="53"/>
      <c r="H39" s="87">
        <v>5</v>
      </c>
      <c r="I39" s="87">
        <v>9</v>
      </c>
      <c r="J39" s="87">
        <v>1953</v>
      </c>
      <c r="K39" s="87">
        <f t="shared" si="3"/>
        <v>58</v>
      </c>
      <c r="L39" s="1" t="s">
        <v>1539</v>
      </c>
      <c r="M39" s="270"/>
      <c r="N39" s="270"/>
      <c r="O39" s="270"/>
      <c r="P39" s="53"/>
      <c r="Q39" s="53">
        <v>1511</v>
      </c>
      <c r="R39" s="53"/>
      <c r="S39" s="53" t="s">
        <v>169</v>
      </c>
      <c r="T39" s="56">
        <v>11030020</v>
      </c>
      <c r="U39" s="271" t="s">
        <v>207</v>
      </c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7">
        <v>1</v>
      </c>
      <c r="AG39" s="57">
        <v>11</v>
      </c>
      <c r="AH39" s="57">
        <v>2011</v>
      </c>
      <c r="AI39" s="93">
        <v>0.51736111111111105</v>
      </c>
      <c r="AJ39" s="57"/>
      <c r="AK39" s="57"/>
      <c r="AL39" s="57"/>
      <c r="AM39" s="57"/>
      <c r="AN39" s="57">
        <v>13</v>
      </c>
      <c r="AO39" s="57">
        <v>12</v>
      </c>
      <c r="AP39" s="57">
        <v>2011</v>
      </c>
      <c r="AQ39" s="67">
        <v>0.52083333333333337</v>
      </c>
      <c r="AR39" s="272">
        <v>12</v>
      </c>
      <c r="AS39" s="273" t="s">
        <v>71</v>
      </c>
      <c r="AT39" s="60">
        <f t="shared" ref="AT39:AT70" si="6">AR39*28*0.47</f>
        <v>157.91999999999999</v>
      </c>
      <c r="AU39" s="60">
        <f t="shared" ref="AU39:AU70" si="7">AR39*28*0.32</f>
        <v>107.52</v>
      </c>
      <c r="AV39" s="60">
        <v>68.38</v>
      </c>
      <c r="AW39" s="60">
        <v>64</v>
      </c>
      <c r="AX39" s="60"/>
      <c r="AY39" s="60">
        <f t="shared" ref="AY39:AY70" si="8">AR39*28*0.05</f>
        <v>16.8</v>
      </c>
      <c r="AZ39" s="60">
        <f t="shared" si="5"/>
        <v>414.62</v>
      </c>
      <c r="BA39" s="60">
        <v>0</v>
      </c>
      <c r="BB39" s="60">
        <f t="shared" ref="BB39:BB70" si="9">AR39*28</f>
        <v>336</v>
      </c>
    </row>
    <row r="40" spans="1:54" s="62" customFormat="1" ht="17.25" customHeight="1">
      <c r="A40" s="26" t="s">
        <v>46</v>
      </c>
      <c r="B40" s="50">
        <v>34</v>
      </c>
      <c r="C40" s="53" t="s">
        <v>208</v>
      </c>
      <c r="D40" s="23" t="s">
        <v>137</v>
      </c>
      <c r="E40" s="23" t="s">
        <v>209</v>
      </c>
      <c r="F40" s="53" t="s">
        <v>210</v>
      </c>
      <c r="G40" s="53"/>
      <c r="H40" s="87">
        <v>28</v>
      </c>
      <c r="I40" s="87">
        <v>1</v>
      </c>
      <c r="J40" s="87">
        <v>1986</v>
      </c>
      <c r="K40" s="87">
        <f t="shared" si="3"/>
        <v>25</v>
      </c>
      <c r="L40" s="1" t="s">
        <v>100</v>
      </c>
      <c r="M40" s="270"/>
      <c r="N40" s="270"/>
      <c r="O40" s="270"/>
      <c r="P40" s="53"/>
      <c r="Q40" s="53">
        <v>1519</v>
      </c>
      <c r="R40" s="53"/>
      <c r="S40" s="53" t="s">
        <v>58</v>
      </c>
      <c r="T40" s="56">
        <v>11030020</v>
      </c>
      <c r="U40" s="271" t="s">
        <v>211</v>
      </c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7">
        <v>2</v>
      </c>
      <c r="AG40" s="57">
        <v>11</v>
      </c>
      <c r="AH40" s="57">
        <v>2011</v>
      </c>
      <c r="AI40" s="93">
        <v>0.60416666666666663</v>
      </c>
      <c r="AJ40" s="57"/>
      <c r="AK40" s="57"/>
      <c r="AL40" s="57"/>
      <c r="AM40" s="57"/>
      <c r="AN40" s="57">
        <v>12</v>
      </c>
      <c r="AO40" s="57">
        <v>12</v>
      </c>
      <c r="AP40" s="57">
        <v>2011</v>
      </c>
      <c r="AQ40" s="57"/>
      <c r="AR40" s="272">
        <v>11</v>
      </c>
      <c r="AS40" s="273" t="s">
        <v>53</v>
      </c>
      <c r="AT40" s="60">
        <f t="shared" si="6"/>
        <v>144.76</v>
      </c>
      <c r="AU40" s="60">
        <f t="shared" si="7"/>
        <v>98.56</v>
      </c>
      <c r="AV40" s="60">
        <v>46.32</v>
      </c>
      <c r="AW40" s="60">
        <v>94</v>
      </c>
      <c r="AX40" s="60"/>
      <c r="AY40" s="60">
        <f t="shared" si="8"/>
        <v>15.4</v>
      </c>
      <c r="AZ40" s="60">
        <f t="shared" si="5"/>
        <v>399.03999999999996</v>
      </c>
      <c r="BA40" s="60">
        <v>0</v>
      </c>
      <c r="BB40" s="60">
        <f t="shared" si="9"/>
        <v>308</v>
      </c>
    </row>
    <row r="41" spans="1:54" s="62" customFormat="1" ht="17.25" customHeight="1">
      <c r="A41" s="26" t="s">
        <v>46</v>
      </c>
      <c r="B41" s="50">
        <v>35</v>
      </c>
      <c r="C41" s="53" t="s">
        <v>212</v>
      </c>
      <c r="D41" s="23" t="s">
        <v>213</v>
      </c>
      <c r="E41" s="23" t="s">
        <v>214</v>
      </c>
      <c r="F41" s="53" t="s">
        <v>215</v>
      </c>
      <c r="G41" s="53"/>
      <c r="H41" s="87">
        <v>9</v>
      </c>
      <c r="I41" s="87">
        <v>4</v>
      </c>
      <c r="J41" s="87">
        <v>1972</v>
      </c>
      <c r="K41" s="87">
        <f t="shared" si="3"/>
        <v>39</v>
      </c>
      <c r="L41" s="1" t="s">
        <v>1539</v>
      </c>
      <c r="M41" s="270"/>
      <c r="N41" s="270"/>
      <c r="O41" s="270"/>
      <c r="P41" s="53"/>
      <c r="Q41" s="53">
        <v>1520</v>
      </c>
      <c r="R41" s="53"/>
      <c r="S41" s="53" t="s">
        <v>51</v>
      </c>
      <c r="T41" s="56">
        <v>11030020</v>
      </c>
      <c r="U41" s="271" t="s">
        <v>216</v>
      </c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7">
        <v>2</v>
      </c>
      <c r="AG41" s="57">
        <v>11</v>
      </c>
      <c r="AH41" s="57">
        <v>2011</v>
      </c>
      <c r="AI41" s="93">
        <v>0.64583333333333337</v>
      </c>
      <c r="AJ41" s="57"/>
      <c r="AK41" s="57"/>
      <c r="AL41" s="57"/>
      <c r="AM41" s="57"/>
      <c r="AN41" s="57">
        <v>31</v>
      </c>
      <c r="AO41" s="57">
        <v>12</v>
      </c>
      <c r="AP41" s="57">
        <v>2011</v>
      </c>
      <c r="AQ41" s="57"/>
      <c r="AR41" s="272">
        <v>31</v>
      </c>
      <c r="AS41" s="273" t="s">
        <v>53</v>
      </c>
      <c r="AT41" s="60">
        <f t="shared" si="6"/>
        <v>407.96</v>
      </c>
      <c r="AU41" s="60">
        <f t="shared" si="7"/>
        <v>277.76</v>
      </c>
      <c r="AV41" s="60">
        <v>78.959999999999994</v>
      </c>
      <c r="AW41" s="60">
        <v>84</v>
      </c>
      <c r="AX41" s="60"/>
      <c r="AY41" s="60">
        <f t="shared" si="8"/>
        <v>43.400000000000006</v>
      </c>
      <c r="AZ41" s="60">
        <f t="shared" si="5"/>
        <v>892.08</v>
      </c>
      <c r="BA41" s="60">
        <v>0</v>
      </c>
      <c r="BB41" s="60">
        <f t="shared" si="9"/>
        <v>868</v>
      </c>
    </row>
    <row r="42" spans="1:54" s="62" customFormat="1" ht="17.25" customHeight="1">
      <c r="A42" s="26" t="s">
        <v>46</v>
      </c>
      <c r="B42" s="50">
        <v>36</v>
      </c>
      <c r="C42" s="53" t="s">
        <v>217</v>
      </c>
      <c r="D42" s="23" t="s">
        <v>218</v>
      </c>
      <c r="E42" s="23" t="s">
        <v>219</v>
      </c>
      <c r="F42" s="53" t="s">
        <v>220</v>
      </c>
      <c r="G42" s="53"/>
      <c r="H42" s="87">
        <v>2</v>
      </c>
      <c r="I42" s="87">
        <v>8</v>
      </c>
      <c r="J42" s="87">
        <v>1988</v>
      </c>
      <c r="K42" s="87">
        <f t="shared" si="3"/>
        <v>23</v>
      </c>
      <c r="L42" s="1" t="s">
        <v>1539</v>
      </c>
      <c r="M42" s="270"/>
      <c r="N42" s="270"/>
      <c r="O42" s="270"/>
      <c r="P42" s="53"/>
      <c r="Q42" s="53">
        <v>1521</v>
      </c>
      <c r="R42" s="53"/>
      <c r="S42" s="53" t="s">
        <v>58</v>
      </c>
      <c r="T42" s="56">
        <v>11030020</v>
      </c>
      <c r="U42" s="271" t="s">
        <v>85</v>
      </c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7">
        <v>2</v>
      </c>
      <c r="AG42" s="57">
        <v>11</v>
      </c>
      <c r="AH42" s="57">
        <v>2011</v>
      </c>
      <c r="AI42" s="93">
        <v>0.66666666666666663</v>
      </c>
      <c r="AJ42" s="57"/>
      <c r="AK42" s="57"/>
      <c r="AL42" s="57"/>
      <c r="AM42" s="57"/>
      <c r="AN42" s="57">
        <v>30</v>
      </c>
      <c r="AO42" s="57">
        <v>12</v>
      </c>
      <c r="AP42" s="57">
        <v>2011</v>
      </c>
      <c r="AQ42" s="67">
        <v>0.52083333333333337</v>
      </c>
      <c r="AR42" s="272">
        <v>29</v>
      </c>
      <c r="AS42" s="273" t="s">
        <v>71</v>
      </c>
      <c r="AT42" s="60">
        <f t="shared" si="6"/>
        <v>381.64</v>
      </c>
      <c r="AU42" s="60">
        <f t="shared" si="7"/>
        <v>259.84000000000003</v>
      </c>
      <c r="AV42" s="60">
        <v>78.12</v>
      </c>
      <c r="AW42" s="60">
        <v>82</v>
      </c>
      <c r="AX42" s="60"/>
      <c r="AY42" s="60">
        <f t="shared" si="8"/>
        <v>40.6</v>
      </c>
      <c r="AZ42" s="60">
        <f t="shared" si="5"/>
        <v>842.2</v>
      </c>
      <c r="BA42" s="60">
        <v>0</v>
      </c>
      <c r="BB42" s="60">
        <f t="shared" si="9"/>
        <v>812</v>
      </c>
    </row>
    <row r="43" spans="1:54" s="62" customFormat="1" ht="17.25" customHeight="1">
      <c r="A43" s="26" t="s">
        <v>46</v>
      </c>
      <c r="B43" s="50">
        <v>37</v>
      </c>
      <c r="C43" s="53" t="s">
        <v>221</v>
      </c>
      <c r="D43" s="23" t="s">
        <v>222</v>
      </c>
      <c r="E43" s="23" t="s">
        <v>223</v>
      </c>
      <c r="F43" s="53" t="s">
        <v>224</v>
      </c>
      <c r="G43" s="53"/>
      <c r="H43" s="87">
        <v>18</v>
      </c>
      <c r="I43" s="87">
        <v>8</v>
      </c>
      <c r="J43" s="87">
        <v>1951</v>
      </c>
      <c r="K43" s="87">
        <f t="shared" si="3"/>
        <v>60</v>
      </c>
      <c r="L43" s="1" t="s">
        <v>100</v>
      </c>
      <c r="M43" s="270"/>
      <c r="N43" s="270"/>
      <c r="O43" s="270"/>
      <c r="P43" s="53"/>
      <c r="Q43" s="53">
        <v>1526</v>
      </c>
      <c r="R43" s="53"/>
      <c r="S43" s="53" t="s">
        <v>169</v>
      </c>
      <c r="T43" s="56">
        <v>11030020</v>
      </c>
      <c r="U43" s="271" t="s">
        <v>225</v>
      </c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7">
        <v>3</v>
      </c>
      <c r="AG43" s="57">
        <v>11</v>
      </c>
      <c r="AH43" s="57">
        <v>2011</v>
      </c>
      <c r="AI43" s="93">
        <v>0.625</v>
      </c>
      <c r="AJ43" s="57"/>
      <c r="AK43" s="57"/>
      <c r="AL43" s="57"/>
      <c r="AM43" s="57"/>
      <c r="AN43" s="57">
        <v>10</v>
      </c>
      <c r="AO43" s="57">
        <v>12</v>
      </c>
      <c r="AP43" s="57">
        <v>2011</v>
      </c>
      <c r="AQ43" s="67">
        <v>0.52083333333333337</v>
      </c>
      <c r="AR43" s="272">
        <v>9</v>
      </c>
      <c r="AS43" s="273" t="s">
        <v>71</v>
      </c>
      <c r="AT43" s="60">
        <f t="shared" si="6"/>
        <v>118.44</v>
      </c>
      <c r="AU43" s="60">
        <f t="shared" si="7"/>
        <v>80.64</v>
      </c>
      <c r="AV43" s="60">
        <v>98.36</v>
      </c>
      <c r="AW43" s="60">
        <v>64</v>
      </c>
      <c r="AX43" s="60"/>
      <c r="AY43" s="60">
        <f t="shared" si="8"/>
        <v>12.600000000000001</v>
      </c>
      <c r="AZ43" s="60">
        <f t="shared" si="5"/>
        <v>374.04</v>
      </c>
      <c r="BA43" s="60">
        <v>0</v>
      </c>
      <c r="BB43" s="60">
        <f t="shared" si="9"/>
        <v>252</v>
      </c>
    </row>
    <row r="44" spans="1:54" s="62" customFormat="1" ht="17.25" customHeight="1">
      <c r="A44" s="26" t="s">
        <v>46</v>
      </c>
      <c r="B44" s="50">
        <v>38</v>
      </c>
      <c r="C44" s="53" t="s">
        <v>226</v>
      </c>
      <c r="D44" s="23" t="s">
        <v>227</v>
      </c>
      <c r="E44" s="23" t="s">
        <v>228</v>
      </c>
      <c r="F44" s="53" t="s">
        <v>229</v>
      </c>
      <c r="G44" s="53"/>
      <c r="H44" s="87">
        <v>20</v>
      </c>
      <c r="I44" s="87">
        <v>4</v>
      </c>
      <c r="J44" s="87">
        <v>1996</v>
      </c>
      <c r="K44" s="87">
        <f t="shared" si="3"/>
        <v>15</v>
      </c>
      <c r="L44" s="1" t="s">
        <v>100</v>
      </c>
      <c r="M44" s="270"/>
      <c r="N44" s="270"/>
      <c r="O44" s="270"/>
      <c r="P44" s="53"/>
      <c r="Q44" s="53">
        <v>1530</v>
      </c>
      <c r="R44" s="53"/>
      <c r="S44" s="53" t="s">
        <v>169</v>
      </c>
      <c r="T44" s="56">
        <v>11030020</v>
      </c>
      <c r="U44" s="271" t="s">
        <v>230</v>
      </c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7">
        <v>4</v>
      </c>
      <c r="AG44" s="57">
        <v>11</v>
      </c>
      <c r="AH44" s="57">
        <v>2011</v>
      </c>
      <c r="AI44" s="93">
        <v>0.59722222222222221</v>
      </c>
      <c r="AJ44" s="57"/>
      <c r="AK44" s="57"/>
      <c r="AL44" s="57"/>
      <c r="AM44" s="57"/>
      <c r="AN44" s="57">
        <v>19</v>
      </c>
      <c r="AO44" s="57">
        <v>12</v>
      </c>
      <c r="AP44" s="57">
        <v>2011</v>
      </c>
      <c r="AQ44" s="67">
        <v>0.52083333333333337</v>
      </c>
      <c r="AR44" s="272">
        <v>18</v>
      </c>
      <c r="AS44" s="273" t="s">
        <v>71</v>
      </c>
      <c r="AT44" s="60">
        <f t="shared" si="6"/>
        <v>236.88</v>
      </c>
      <c r="AU44" s="60">
        <f t="shared" si="7"/>
        <v>161.28</v>
      </c>
      <c r="AV44" s="60">
        <v>64.44</v>
      </c>
      <c r="AW44" s="60">
        <v>66</v>
      </c>
      <c r="AX44" s="60"/>
      <c r="AY44" s="60">
        <f t="shared" si="8"/>
        <v>25.200000000000003</v>
      </c>
      <c r="AZ44" s="60">
        <f t="shared" si="5"/>
        <v>553.79999999999995</v>
      </c>
      <c r="BA44" s="60">
        <v>0</v>
      </c>
      <c r="BB44" s="60">
        <f t="shared" si="9"/>
        <v>504</v>
      </c>
    </row>
    <row r="45" spans="1:54" s="62" customFormat="1" ht="17.25" customHeight="1">
      <c r="A45" s="26" t="s">
        <v>46</v>
      </c>
      <c r="B45" s="50">
        <v>39</v>
      </c>
      <c r="C45" s="53" t="s">
        <v>231</v>
      </c>
      <c r="D45" s="23" t="s">
        <v>232</v>
      </c>
      <c r="E45" s="23" t="s">
        <v>233</v>
      </c>
      <c r="F45" s="53" t="s">
        <v>234</v>
      </c>
      <c r="G45" s="53"/>
      <c r="H45" s="87">
        <v>20</v>
      </c>
      <c r="I45" s="87">
        <v>7</v>
      </c>
      <c r="J45" s="87">
        <v>1977</v>
      </c>
      <c r="K45" s="87">
        <f t="shared" si="3"/>
        <v>34</v>
      </c>
      <c r="L45" s="1" t="s">
        <v>1539</v>
      </c>
      <c r="M45" s="270"/>
      <c r="N45" s="270"/>
      <c r="O45" s="270"/>
      <c r="P45" s="53"/>
      <c r="Q45" s="53">
        <v>1531</v>
      </c>
      <c r="R45" s="53"/>
      <c r="S45" s="53" t="s">
        <v>69</v>
      </c>
      <c r="T45" s="56">
        <v>11030020</v>
      </c>
      <c r="U45" s="271" t="s">
        <v>235</v>
      </c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7">
        <v>4</v>
      </c>
      <c r="AG45" s="57">
        <v>11</v>
      </c>
      <c r="AH45" s="57">
        <v>2011</v>
      </c>
      <c r="AI45" s="93">
        <v>0.65972222222222221</v>
      </c>
      <c r="AJ45" s="57"/>
      <c r="AK45" s="57"/>
      <c r="AL45" s="57"/>
      <c r="AM45" s="57"/>
      <c r="AN45" s="57">
        <v>2</v>
      </c>
      <c r="AO45" s="57">
        <v>12</v>
      </c>
      <c r="AP45" s="57">
        <v>2011</v>
      </c>
      <c r="AQ45" s="67">
        <v>0.52083333333333337</v>
      </c>
      <c r="AR45" s="272">
        <v>1</v>
      </c>
      <c r="AS45" s="273" t="s">
        <v>71</v>
      </c>
      <c r="AT45" s="60">
        <f t="shared" si="6"/>
        <v>13.16</v>
      </c>
      <c r="AU45" s="60">
        <f t="shared" si="7"/>
        <v>8.9600000000000009</v>
      </c>
      <c r="AV45" s="60">
        <v>22.45</v>
      </c>
      <c r="AW45" s="60">
        <v>25</v>
      </c>
      <c r="AX45" s="60"/>
      <c r="AY45" s="60">
        <f t="shared" si="8"/>
        <v>1.4000000000000001</v>
      </c>
      <c r="AZ45" s="60">
        <f t="shared" si="5"/>
        <v>70.97</v>
      </c>
      <c r="BA45" s="60">
        <v>0</v>
      </c>
      <c r="BB45" s="60">
        <f t="shared" si="9"/>
        <v>28</v>
      </c>
    </row>
    <row r="46" spans="1:54" s="62" customFormat="1" ht="17.25" customHeight="1">
      <c r="A46" s="26" t="s">
        <v>46</v>
      </c>
      <c r="B46" s="50">
        <v>40</v>
      </c>
      <c r="C46" s="53" t="s">
        <v>236</v>
      </c>
      <c r="D46" s="23" t="s">
        <v>237</v>
      </c>
      <c r="E46" s="23" t="s">
        <v>238</v>
      </c>
      <c r="F46" s="53" t="s">
        <v>239</v>
      </c>
      <c r="G46" s="53"/>
      <c r="H46" s="87">
        <v>2</v>
      </c>
      <c r="I46" s="87">
        <v>1</v>
      </c>
      <c r="J46" s="87">
        <v>1965</v>
      </c>
      <c r="K46" s="87">
        <f t="shared" si="3"/>
        <v>46</v>
      </c>
      <c r="L46" s="1" t="s">
        <v>1539</v>
      </c>
      <c r="M46" s="270"/>
      <c r="N46" s="270"/>
      <c r="O46" s="270"/>
      <c r="P46" s="53"/>
      <c r="Q46" s="53">
        <v>1538</v>
      </c>
      <c r="R46" s="53"/>
      <c r="S46" s="53" t="s">
        <v>94</v>
      </c>
      <c r="T46" s="56">
        <v>11030020</v>
      </c>
      <c r="U46" s="271" t="s">
        <v>240</v>
      </c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7">
        <v>7</v>
      </c>
      <c r="AG46" s="57">
        <v>11</v>
      </c>
      <c r="AH46" s="57">
        <v>2011</v>
      </c>
      <c r="AI46" s="93">
        <v>0.51736111111111105</v>
      </c>
      <c r="AJ46" s="57"/>
      <c r="AK46" s="57"/>
      <c r="AL46" s="57"/>
      <c r="AM46" s="57"/>
      <c r="AN46" s="57">
        <v>9</v>
      </c>
      <c r="AO46" s="57">
        <v>12</v>
      </c>
      <c r="AP46" s="57">
        <v>2011</v>
      </c>
      <c r="AQ46" s="67">
        <v>0.52083333333333337</v>
      </c>
      <c r="AR46" s="272">
        <v>8</v>
      </c>
      <c r="AS46" s="273" t="s">
        <v>71</v>
      </c>
      <c r="AT46" s="60">
        <f t="shared" si="6"/>
        <v>105.28</v>
      </c>
      <c r="AU46" s="60">
        <f t="shared" si="7"/>
        <v>71.680000000000007</v>
      </c>
      <c r="AV46" s="60">
        <v>22.36</v>
      </c>
      <c r="AW46" s="60">
        <v>92</v>
      </c>
      <c r="AX46" s="60"/>
      <c r="AY46" s="60">
        <f t="shared" si="8"/>
        <v>11.200000000000001</v>
      </c>
      <c r="AZ46" s="60">
        <f t="shared" si="5"/>
        <v>302.52</v>
      </c>
      <c r="BA46" s="60">
        <v>0</v>
      </c>
      <c r="BB46" s="60">
        <f t="shared" si="9"/>
        <v>224</v>
      </c>
    </row>
    <row r="47" spans="1:54" s="62" customFormat="1" ht="17.25" customHeight="1">
      <c r="A47" s="26" t="s">
        <v>46</v>
      </c>
      <c r="B47" s="50">
        <v>41</v>
      </c>
      <c r="C47" s="53" t="s">
        <v>241</v>
      </c>
      <c r="D47" s="23" t="s">
        <v>142</v>
      </c>
      <c r="E47" s="23" t="s">
        <v>242</v>
      </c>
      <c r="F47" s="53" t="s">
        <v>243</v>
      </c>
      <c r="G47" s="53"/>
      <c r="H47" s="87">
        <v>27</v>
      </c>
      <c r="I47" s="87">
        <v>11</v>
      </c>
      <c r="J47" s="87">
        <v>1988</v>
      </c>
      <c r="K47" s="87">
        <f t="shared" si="3"/>
        <v>23</v>
      </c>
      <c r="L47" s="1" t="s">
        <v>100</v>
      </c>
      <c r="M47" s="270"/>
      <c r="N47" s="270"/>
      <c r="O47" s="270"/>
      <c r="P47" s="53"/>
      <c r="Q47" s="53">
        <v>1539</v>
      </c>
      <c r="R47" s="53"/>
      <c r="S47" s="53" t="s">
        <v>69</v>
      </c>
      <c r="T47" s="56">
        <v>11030020</v>
      </c>
      <c r="U47" s="271" t="s">
        <v>70</v>
      </c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7">
        <v>7</v>
      </c>
      <c r="AG47" s="57">
        <v>11</v>
      </c>
      <c r="AH47" s="57">
        <v>2011</v>
      </c>
      <c r="AI47" s="93">
        <v>0.52430555555555558</v>
      </c>
      <c r="AJ47" s="57"/>
      <c r="AK47" s="57"/>
      <c r="AL47" s="57"/>
      <c r="AM47" s="57"/>
      <c r="AN47" s="57">
        <v>16</v>
      </c>
      <c r="AO47" s="57">
        <v>12</v>
      </c>
      <c r="AP47" s="57">
        <v>2011</v>
      </c>
      <c r="AQ47" s="67">
        <v>0.52083333333333337</v>
      </c>
      <c r="AR47" s="272">
        <v>15</v>
      </c>
      <c r="AS47" s="273" t="s">
        <v>71</v>
      </c>
      <c r="AT47" s="60">
        <f t="shared" si="6"/>
        <v>197.39999999999998</v>
      </c>
      <c r="AU47" s="60">
        <f t="shared" si="7"/>
        <v>134.4</v>
      </c>
      <c r="AV47" s="60">
        <v>66.25</v>
      </c>
      <c r="AW47" s="60">
        <v>88</v>
      </c>
      <c r="AX47" s="60"/>
      <c r="AY47" s="60">
        <f t="shared" si="8"/>
        <v>21</v>
      </c>
      <c r="AZ47" s="60">
        <f t="shared" si="5"/>
        <v>507.04999999999995</v>
      </c>
      <c r="BA47" s="60">
        <v>0</v>
      </c>
      <c r="BB47" s="60">
        <f t="shared" si="9"/>
        <v>420</v>
      </c>
    </row>
    <row r="48" spans="1:54" s="62" customFormat="1" ht="17.25" customHeight="1">
      <c r="A48" s="26" t="s">
        <v>46</v>
      </c>
      <c r="B48" s="50">
        <v>42</v>
      </c>
      <c r="C48" s="53" t="s">
        <v>244</v>
      </c>
      <c r="D48" s="23" t="s">
        <v>61</v>
      </c>
      <c r="E48" s="23" t="s">
        <v>245</v>
      </c>
      <c r="F48" s="53" t="s">
        <v>246</v>
      </c>
      <c r="G48" s="53"/>
      <c r="H48" s="87">
        <v>29</v>
      </c>
      <c r="I48" s="87">
        <v>10</v>
      </c>
      <c r="J48" s="87">
        <v>1958</v>
      </c>
      <c r="K48" s="87">
        <f t="shared" si="3"/>
        <v>53</v>
      </c>
      <c r="L48" s="1" t="s">
        <v>1539</v>
      </c>
      <c r="M48" s="270"/>
      <c r="N48" s="270"/>
      <c r="O48" s="270"/>
      <c r="P48" s="53"/>
      <c r="Q48" s="53">
        <v>1541</v>
      </c>
      <c r="R48" s="53"/>
      <c r="S48" s="53" t="s">
        <v>58</v>
      </c>
      <c r="T48" s="56">
        <v>11030020</v>
      </c>
      <c r="U48" s="271" t="s">
        <v>135</v>
      </c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7">
        <v>7</v>
      </c>
      <c r="AG48" s="57">
        <v>11</v>
      </c>
      <c r="AH48" s="57">
        <v>2011</v>
      </c>
      <c r="AI48" s="93">
        <v>0.55902777777777779</v>
      </c>
      <c r="AJ48" s="57"/>
      <c r="AK48" s="57"/>
      <c r="AL48" s="57"/>
      <c r="AM48" s="57"/>
      <c r="AN48" s="57">
        <v>5</v>
      </c>
      <c r="AO48" s="57">
        <v>12</v>
      </c>
      <c r="AP48" s="57">
        <v>2011</v>
      </c>
      <c r="AQ48" s="67">
        <v>0.52083333333333337</v>
      </c>
      <c r="AR48" s="272">
        <v>4</v>
      </c>
      <c r="AS48" s="273" t="s">
        <v>71</v>
      </c>
      <c r="AT48" s="60">
        <f t="shared" si="6"/>
        <v>52.64</v>
      </c>
      <c r="AU48" s="60">
        <f t="shared" si="7"/>
        <v>35.840000000000003</v>
      </c>
      <c r="AV48" s="60">
        <v>82.74</v>
      </c>
      <c r="AW48" s="60">
        <v>52</v>
      </c>
      <c r="AX48" s="60"/>
      <c r="AY48" s="60">
        <f t="shared" si="8"/>
        <v>5.6000000000000005</v>
      </c>
      <c r="AZ48" s="60">
        <f t="shared" si="5"/>
        <v>228.82</v>
      </c>
      <c r="BA48" s="60">
        <v>0</v>
      </c>
      <c r="BB48" s="60">
        <f t="shared" si="9"/>
        <v>112</v>
      </c>
    </row>
    <row r="49" spans="1:54" s="62" customFormat="1" ht="17.25" customHeight="1">
      <c r="A49" s="26" t="s">
        <v>46</v>
      </c>
      <c r="B49" s="50">
        <v>43</v>
      </c>
      <c r="C49" s="53" t="s">
        <v>247</v>
      </c>
      <c r="D49" s="23" t="s">
        <v>248</v>
      </c>
      <c r="E49" s="23" t="s">
        <v>249</v>
      </c>
      <c r="F49" s="53" t="s">
        <v>250</v>
      </c>
      <c r="G49" s="53"/>
      <c r="H49" s="87">
        <v>5</v>
      </c>
      <c r="I49" s="87">
        <v>10</v>
      </c>
      <c r="J49" s="87">
        <v>1979</v>
      </c>
      <c r="K49" s="87">
        <f t="shared" si="3"/>
        <v>32</v>
      </c>
      <c r="L49" s="1" t="s">
        <v>1539</v>
      </c>
      <c r="M49" s="270"/>
      <c r="N49" s="270"/>
      <c r="O49" s="270"/>
      <c r="P49" s="53"/>
      <c r="Q49" s="53">
        <v>1548</v>
      </c>
      <c r="R49" s="53"/>
      <c r="S49" s="53" t="s">
        <v>58</v>
      </c>
      <c r="T49" s="56">
        <v>11030020</v>
      </c>
      <c r="U49" s="271" t="s">
        <v>251</v>
      </c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7">
        <v>7</v>
      </c>
      <c r="AG49" s="57">
        <v>11</v>
      </c>
      <c r="AH49" s="57">
        <v>2011</v>
      </c>
      <c r="AI49" s="93">
        <v>0.65625</v>
      </c>
      <c r="AJ49" s="57"/>
      <c r="AK49" s="57"/>
      <c r="AL49" s="57"/>
      <c r="AM49" s="57"/>
      <c r="AN49" s="57">
        <v>9</v>
      </c>
      <c r="AO49" s="57">
        <v>12</v>
      </c>
      <c r="AP49" s="57">
        <v>2011</v>
      </c>
      <c r="AQ49" s="67">
        <v>0.52083333333333337</v>
      </c>
      <c r="AR49" s="272">
        <v>8</v>
      </c>
      <c r="AS49" s="273" t="s">
        <v>71</v>
      </c>
      <c r="AT49" s="60">
        <f t="shared" si="6"/>
        <v>105.28</v>
      </c>
      <c r="AU49" s="60">
        <f t="shared" si="7"/>
        <v>71.680000000000007</v>
      </c>
      <c r="AV49" s="60">
        <v>14.62</v>
      </c>
      <c r="AW49" s="60">
        <v>98</v>
      </c>
      <c r="AX49" s="60"/>
      <c r="AY49" s="60">
        <f t="shared" si="8"/>
        <v>11.200000000000001</v>
      </c>
      <c r="AZ49" s="60">
        <f t="shared" si="5"/>
        <v>300.78000000000003</v>
      </c>
      <c r="BA49" s="60">
        <v>0</v>
      </c>
      <c r="BB49" s="60">
        <f t="shared" si="9"/>
        <v>224</v>
      </c>
    </row>
    <row r="50" spans="1:54" s="62" customFormat="1" ht="17.25" customHeight="1">
      <c r="A50" s="26" t="s">
        <v>46</v>
      </c>
      <c r="B50" s="50">
        <v>44</v>
      </c>
      <c r="C50" s="53" t="s">
        <v>252</v>
      </c>
      <c r="D50" s="23" t="s">
        <v>179</v>
      </c>
      <c r="E50" s="23" t="s">
        <v>253</v>
      </c>
      <c r="F50" s="53" t="s">
        <v>254</v>
      </c>
      <c r="G50" s="53"/>
      <c r="H50" s="87">
        <v>4</v>
      </c>
      <c r="I50" s="87">
        <v>11</v>
      </c>
      <c r="J50" s="87">
        <v>1956</v>
      </c>
      <c r="K50" s="87">
        <f t="shared" si="3"/>
        <v>55</v>
      </c>
      <c r="L50" s="1" t="s">
        <v>1539</v>
      </c>
      <c r="M50" s="270"/>
      <c r="N50" s="270"/>
      <c r="O50" s="270"/>
      <c r="P50" s="53"/>
      <c r="Q50" s="53">
        <v>1550</v>
      </c>
      <c r="R50" s="53"/>
      <c r="S50" s="53" t="s">
        <v>169</v>
      </c>
      <c r="T50" s="56">
        <v>11030020</v>
      </c>
      <c r="U50" s="271" t="s">
        <v>255</v>
      </c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7">
        <v>8</v>
      </c>
      <c r="AG50" s="57">
        <v>11</v>
      </c>
      <c r="AH50" s="57">
        <v>2011</v>
      </c>
      <c r="AI50" s="93">
        <v>0.55902777777777779</v>
      </c>
      <c r="AJ50" s="57"/>
      <c r="AK50" s="57"/>
      <c r="AL50" s="57"/>
      <c r="AM50" s="57"/>
      <c r="AN50" s="57">
        <v>23</v>
      </c>
      <c r="AO50" s="57">
        <v>12</v>
      </c>
      <c r="AP50" s="57">
        <v>2011</v>
      </c>
      <c r="AQ50" s="67">
        <v>0.52083333333333337</v>
      </c>
      <c r="AR50" s="272">
        <v>22</v>
      </c>
      <c r="AS50" s="273" t="s">
        <v>71</v>
      </c>
      <c r="AT50" s="60">
        <f t="shared" si="6"/>
        <v>289.52</v>
      </c>
      <c r="AU50" s="60">
        <f t="shared" si="7"/>
        <v>197.12</v>
      </c>
      <c r="AV50" s="60">
        <v>96.42</v>
      </c>
      <c r="AW50" s="60">
        <v>62</v>
      </c>
      <c r="AX50" s="60"/>
      <c r="AY50" s="60">
        <f t="shared" si="8"/>
        <v>30.8</v>
      </c>
      <c r="AZ50" s="60">
        <f t="shared" si="5"/>
        <v>675.8599999999999</v>
      </c>
      <c r="BA50" s="60">
        <v>0</v>
      </c>
      <c r="BB50" s="60">
        <f t="shared" si="9"/>
        <v>616</v>
      </c>
    </row>
    <row r="51" spans="1:54" s="62" customFormat="1" ht="17.25" customHeight="1">
      <c r="A51" s="26" t="s">
        <v>46</v>
      </c>
      <c r="B51" s="50">
        <v>45</v>
      </c>
      <c r="C51" s="53" t="s">
        <v>256</v>
      </c>
      <c r="D51" s="23" t="s">
        <v>257</v>
      </c>
      <c r="E51" s="23" t="s">
        <v>258</v>
      </c>
      <c r="F51" s="53" t="s">
        <v>259</v>
      </c>
      <c r="G51" s="53"/>
      <c r="H51" s="87">
        <v>27</v>
      </c>
      <c r="I51" s="87">
        <v>3</v>
      </c>
      <c r="J51" s="87">
        <v>1996</v>
      </c>
      <c r="K51" s="87">
        <f t="shared" si="3"/>
        <v>15</v>
      </c>
      <c r="L51" s="1" t="s">
        <v>100</v>
      </c>
      <c r="M51" s="270"/>
      <c r="N51" s="270"/>
      <c r="O51" s="270"/>
      <c r="P51" s="53"/>
      <c r="Q51" s="53">
        <v>1551</v>
      </c>
      <c r="R51" s="53"/>
      <c r="S51" s="53" t="s">
        <v>169</v>
      </c>
      <c r="T51" s="56">
        <v>11030020</v>
      </c>
      <c r="U51" s="271" t="s">
        <v>135</v>
      </c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7">
        <v>9</v>
      </c>
      <c r="AG51" s="57">
        <v>11</v>
      </c>
      <c r="AH51" s="57">
        <v>2011</v>
      </c>
      <c r="AI51" s="93">
        <v>0.44444444444444442</v>
      </c>
      <c r="AJ51" s="57"/>
      <c r="AK51" s="57"/>
      <c r="AL51" s="57"/>
      <c r="AM51" s="57"/>
      <c r="AN51" s="57">
        <v>20</v>
      </c>
      <c r="AO51" s="57">
        <v>12</v>
      </c>
      <c r="AP51" s="57">
        <v>2011</v>
      </c>
      <c r="AQ51" s="67">
        <v>0.52083333333333337</v>
      </c>
      <c r="AR51" s="272">
        <v>19</v>
      </c>
      <c r="AS51" s="273" t="s">
        <v>71</v>
      </c>
      <c r="AT51" s="60">
        <f t="shared" si="6"/>
        <v>250.04</v>
      </c>
      <c r="AU51" s="60">
        <f t="shared" si="7"/>
        <v>170.24</v>
      </c>
      <c r="AV51" s="60">
        <v>100.94</v>
      </c>
      <c r="AW51" s="60">
        <v>84</v>
      </c>
      <c r="AX51" s="60"/>
      <c r="AY51" s="60">
        <f t="shared" si="8"/>
        <v>26.6</v>
      </c>
      <c r="AZ51" s="60">
        <f t="shared" si="5"/>
        <v>631.82000000000005</v>
      </c>
      <c r="BA51" s="60">
        <v>0</v>
      </c>
      <c r="BB51" s="60">
        <f t="shared" si="9"/>
        <v>532</v>
      </c>
    </row>
    <row r="52" spans="1:54" s="62" customFormat="1" ht="17.25" customHeight="1">
      <c r="A52" s="26" t="s">
        <v>46</v>
      </c>
      <c r="B52" s="50">
        <v>46</v>
      </c>
      <c r="C52" s="53" t="s">
        <v>260</v>
      </c>
      <c r="D52" s="23" t="s">
        <v>261</v>
      </c>
      <c r="E52" s="23" t="s">
        <v>262</v>
      </c>
      <c r="F52" s="53" t="s">
        <v>263</v>
      </c>
      <c r="G52" s="53"/>
      <c r="H52" s="87">
        <v>1</v>
      </c>
      <c r="I52" s="87">
        <v>7</v>
      </c>
      <c r="J52" s="87">
        <v>1950</v>
      </c>
      <c r="K52" s="87">
        <f t="shared" si="3"/>
        <v>61</v>
      </c>
      <c r="L52" s="1" t="s">
        <v>1539</v>
      </c>
      <c r="M52" s="270"/>
      <c r="N52" s="270"/>
      <c r="O52" s="270"/>
      <c r="P52" s="53"/>
      <c r="Q52" s="53">
        <v>1552</v>
      </c>
      <c r="R52" s="53"/>
      <c r="S52" s="53" t="s">
        <v>94</v>
      </c>
      <c r="T52" s="56">
        <v>11030020</v>
      </c>
      <c r="U52" s="271" t="s">
        <v>264</v>
      </c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7">
        <v>9</v>
      </c>
      <c r="AG52" s="57">
        <v>11</v>
      </c>
      <c r="AH52" s="57">
        <v>2011</v>
      </c>
      <c r="AI52" s="93">
        <v>0.5229166666666667</v>
      </c>
      <c r="AJ52" s="57"/>
      <c r="AK52" s="57"/>
      <c r="AL52" s="57"/>
      <c r="AM52" s="57"/>
      <c r="AN52" s="57">
        <v>15</v>
      </c>
      <c r="AO52" s="57">
        <v>12</v>
      </c>
      <c r="AP52" s="57">
        <v>2011</v>
      </c>
      <c r="AQ52" s="67">
        <v>0.52083333333333337</v>
      </c>
      <c r="AR52" s="272">
        <v>14</v>
      </c>
      <c r="AS52" s="273" t="s">
        <v>71</v>
      </c>
      <c r="AT52" s="60">
        <f t="shared" si="6"/>
        <v>184.23999999999998</v>
      </c>
      <c r="AU52" s="60">
        <f t="shared" si="7"/>
        <v>125.44</v>
      </c>
      <c r="AV52" s="60">
        <v>58.22</v>
      </c>
      <c r="AW52" s="60">
        <v>72</v>
      </c>
      <c r="AX52" s="60"/>
      <c r="AY52" s="60">
        <f t="shared" si="8"/>
        <v>19.600000000000001</v>
      </c>
      <c r="AZ52" s="60">
        <f t="shared" si="5"/>
        <v>459.5</v>
      </c>
      <c r="BA52" s="60">
        <v>0</v>
      </c>
      <c r="BB52" s="60">
        <f t="shared" si="9"/>
        <v>392</v>
      </c>
    </row>
    <row r="53" spans="1:54" s="62" customFormat="1" ht="17.25" customHeight="1">
      <c r="A53" s="26" t="s">
        <v>46</v>
      </c>
      <c r="B53" s="50">
        <v>47</v>
      </c>
      <c r="C53" s="53" t="s">
        <v>265</v>
      </c>
      <c r="D53" s="23" t="s">
        <v>266</v>
      </c>
      <c r="E53" s="23" t="s">
        <v>267</v>
      </c>
      <c r="F53" s="53" t="s">
        <v>268</v>
      </c>
      <c r="G53" s="53"/>
      <c r="H53" s="87">
        <v>30</v>
      </c>
      <c r="I53" s="87">
        <v>6</v>
      </c>
      <c r="J53" s="87">
        <v>1959</v>
      </c>
      <c r="K53" s="87">
        <f t="shared" si="3"/>
        <v>52</v>
      </c>
      <c r="L53" s="1" t="s">
        <v>1539</v>
      </c>
      <c r="M53" s="270"/>
      <c r="N53" s="270"/>
      <c r="O53" s="270"/>
      <c r="P53" s="53"/>
      <c r="Q53" s="53">
        <v>1554</v>
      </c>
      <c r="R53" s="53"/>
      <c r="S53" s="53" t="s">
        <v>58</v>
      </c>
      <c r="T53" s="56">
        <v>11030020</v>
      </c>
      <c r="U53" s="271" t="s">
        <v>269</v>
      </c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7">
        <v>10</v>
      </c>
      <c r="AG53" s="57">
        <v>11</v>
      </c>
      <c r="AH53" s="57">
        <v>2011</v>
      </c>
      <c r="AI53" s="93">
        <v>0.5625</v>
      </c>
      <c r="AJ53" s="57"/>
      <c r="AK53" s="57"/>
      <c r="AL53" s="57"/>
      <c r="AM53" s="57"/>
      <c r="AN53" s="57">
        <v>29</v>
      </c>
      <c r="AO53" s="57">
        <v>12</v>
      </c>
      <c r="AP53" s="57">
        <v>2011</v>
      </c>
      <c r="AQ53" s="67">
        <v>0.52083333333333337</v>
      </c>
      <c r="AR53" s="272">
        <v>28</v>
      </c>
      <c r="AS53" s="273" t="s">
        <v>71</v>
      </c>
      <c r="AT53" s="60">
        <f t="shared" si="6"/>
        <v>368.47999999999996</v>
      </c>
      <c r="AU53" s="60">
        <f t="shared" si="7"/>
        <v>250.88</v>
      </c>
      <c r="AV53" s="60">
        <v>64.86</v>
      </c>
      <c r="AW53" s="60">
        <v>64</v>
      </c>
      <c r="AX53" s="60"/>
      <c r="AY53" s="60">
        <f t="shared" si="8"/>
        <v>39.200000000000003</v>
      </c>
      <c r="AZ53" s="60">
        <f t="shared" si="5"/>
        <v>787.42</v>
      </c>
      <c r="BA53" s="60">
        <v>0</v>
      </c>
      <c r="BB53" s="60">
        <f t="shared" si="9"/>
        <v>784</v>
      </c>
    </row>
    <row r="54" spans="1:54" s="62" customFormat="1" ht="17.25" customHeight="1">
      <c r="A54" s="26" t="s">
        <v>46</v>
      </c>
      <c r="B54" s="50">
        <v>48</v>
      </c>
      <c r="C54" s="53" t="s">
        <v>270</v>
      </c>
      <c r="D54" s="23" t="s">
        <v>55</v>
      </c>
      <c r="E54" s="23" t="s">
        <v>271</v>
      </c>
      <c r="F54" s="53" t="s">
        <v>272</v>
      </c>
      <c r="G54" s="53"/>
      <c r="H54" s="87">
        <v>11</v>
      </c>
      <c r="I54" s="87">
        <v>12</v>
      </c>
      <c r="J54" s="87">
        <v>1987</v>
      </c>
      <c r="K54" s="87">
        <f t="shared" si="3"/>
        <v>24</v>
      </c>
      <c r="L54" s="1" t="s">
        <v>1539</v>
      </c>
      <c r="M54" s="270"/>
      <c r="N54" s="270"/>
      <c r="O54" s="270"/>
      <c r="P54" s="53"/>
      <c r="Q54" s="53">
        <v>1557</v>
      </c>
      <c r="R54" s="53"/>
      <c r="S54" s="53" t="s">
        <v>69</v>
      </c>
      <c r="T54" s="56">
        <v>11030020</v>
      </c>
      <c r="U54" s="271" t="s">
        <v>70</v>
      </c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7">
        <v>11</v>
      </c>
      <c r="AG54" s="57">
        <v>11</v>
      </c>
      <c r="AH54" s="57">
        <v>2011</v>
      </c>
      <c r="AI54" s="93">
        <v>0.49305555555555558</v>
      </c>
      <c r="AJ54" s="57"/>
      <c r="AK54" s="57"/>
      <c r="AL54" s="57"/>
      <c r="AM54" s="57"/>
      <c r="AN54" s="57">
        <v>4</v>
      </c>
      <c r="AO54" s="57">
        <v>12</v>
      </c>
      <c r="AP54" s="57">
        <v>2011</v>
      </c>
      <c r="AQ54" s="67">
        <v>0.52083333333333337</v>
      </c>
      <c r="AR54" s="272">
        <v>3</v>
      </c>
      <c r="AS54" s="273" t="s">
        <v>71</v>
      </c>
      <c r="AT54" s="60">
        <f t="shared" si="6"/>
        <v>39.479999999999997</v>
      </c>
      <c r="AU54" s="60">
        <f t="shared" si="7"/>
        <v>26.88</v>
      </c>
      <c r="AV54" s="60">
        <v>48</v>
      </c>
      <c r="AW54" s="60">
        <v>62</v>
      </c>
      <c r="AX54" s="60"/>
      <c r="AY54" s="60">
        <f t="shared" si="8"/>
        <v>4.2</v>
      </c>
      <c r="AZ54" s="60">
        <f t="shared" si="5"/>
        <v>180.56</v>
      </c>
      <c r="BA54" s="60">
        <v>0</v>
      </c>
      <c r="BB54" s="60">
        <f t="shared" si="9"/>
        <v>84</v>
      </c>
    </row>
    <row r="55" spans="1:54" s="62" customFormat="1" ht="17.25" customHeight="1">
      <c r="A55" s="26" t="s">
        <v>46</v>
      </c>
      <c r="B55" s="50">
        <v>49</v>
      </c>
      <c r="C55" s="53" t="s">
        <v>273</v>
      </c>
      <c r="D55" s="23" t="s">
        <v>274</v>
      </c>
      <c r="E55" s="23" t="s">
        <v>275</v>
      </c>
      <c r="F55" s="53" t="s">
        <v>276</v>
      </c>
      <c r="G55" s="53"/>
      <c r="H55" s="87">
        <v>16</v>
      </c>
      <c r="I55" s="87">
        <v>1</v>
      </c>
      <c r="J55" s="87">
        <v>1993</v>
      </c>
      <c r="K55" s="87">
        <f t="shared" si="3"/>
        <v>18</v>
      </c>
      <c r="L55" s="1" t="s">
        <v>100</v>
      </c>
      <c r="M55" s="270"/>
      <c r="N55" s="270"/>
      <c r="O55" s="270"/>
      <c r="P55" s="53"/>
      <c r="Q55" s="53">
        <v>1567</v>
      </c>
      <c r="R55" s="53"/>
      <c r="S55" s="53" t="s">
        <v>58</v>
      </c>
      <c r="T55" s="56">
        <v>11030020</v>
      </c>
      <c r="U55" s="271" t="s">
        <v>277</v>
      </c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7">
        <v>14</v>
      </c>
      <c r="AG55" s="57">
        <v>11</v>
      </c>
      <c r="AH55" s="57">
        <v>2011</v>
      </c>
      <c r="AI55" s="93">
        <v>0.55902777777777779</v>
      </c>
      <c r="AJ55" s="57"/>
      <c r="AK55" s="57"/>
      <c r="AL55" s="57">
        <v>2011</v>
      </c>
      <c r="AM55" s="57"/>
      <c r="AN55" s="57">
        <v>31</v>
      </c>
      <c r="AO55" s="57">
        <v>12</v>
      </c>
      <c r="AP55" s="57">
        <v>2011</v>
      </c>
      <c r="AQ55" s="57"/>
      <c r="AR55" s="272">
        <v>31</v>
      </c>
      <c r="AS55" s="273" t="s">
        <v>53</v>
      </c>
      <c r="AT55" s="60">
        <f t="shared" si="6"/>
        <v>407.96</v>
      </c>
      <c r="AU55" s="60">
        <f t="shared" si="7"/>
        <v>277.76</v>
      </c>
      <c r="AV55" s="60">
        <v>72.86</v>
      </c>
      <c r="AW55" s="60">
        <v>86</v>
      </c>
      <c r="AX55" s="60"/>
      <c r="AY55" s="60">
        <f t="shared" si="8"/>
        <v>43.400000000000006</v>
      </c>
      <c r="AZ55" s="60">
        <f t="shared" si="5"/>
        <v>887.98</v>
      </c>
      <c r="BA55" s="60">
        <v>0</v>
      </c>
      <c r="BB55" s="60">
        <f t="shared" si="9"/>
        <v>868</v>
      </c>
    </row>
    <row r="56" spans="1:54" s="62" customFormat="1" ht="17.25" customHeight="1">
      <c r="A56" s="26" t="s">
        <v>46</v>
      </c>
      <c r="B56" s="50">
        <v>50</v>
      </c>
      <c r="C56" s="53" t="s">
        <v>278</v>
      </c>
      <c r="D56" s="23" t="s">
        <v>279</v>
      </c>
      <c r="E56" s="23" t="s">
        <v>280</v>
      </c>
      <c r="F56" s="53" t="s">
        <v>281</v>
      </c>
      <c r="G56" s="53"/>
      <c r="H56" s="87">
        <v>26</v>
      </c>
      <c r="I56" s="87">
        <v>4</v>
      </c>
      <c r="J56" s="87">
        <v>2009</v>
      </c>
      <c r="K56" s="87">
        <f t="shared" si="3"/>
        <v>2</v>
      </c>
      <c r="L56" s="1" t="s">
        <v>100</v>
      </c>
      <c r="M56" s="270"/>
      <c r="N56" s="270"/>
      <c r="O56" s="270"/>
      <c r="P56" s="53"/>
      <c r="Q56" s="53">
        <v>1580</v>
      </c>
      <c r="R56" s="53"/>
      <c r="S56" s="53" t="s">
        <v>169</v>
      </c>
      <c r="T56" s="56">
        <v>11030020</v>
      </c>
      <c r="U56" s="271" t="s">
        <v>70</v>
      </c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7">
        <v>16</v>
      </c>
      <c r="AG56" s="57">
        <v>11</v>
      </c>
      <c r="AH56" s="57">
        <v>2011</v>
      </c>
      <c r="AI56" s="93">
        <v>0.61805555555555558</v>
      </c>
      <c r="AJ56" s="57"/>
      <c r="AK56" s="57"/>
      <c r="AL56" s="57"/>
      <c r="AM56" s="57"/>
      <c r="AN56" s="57">
        <v>31</v>
      </c>
      <c r="AO56" s="57">
        <v>12</v>
      </c>
      <c r="AP56" s="57">
        <v>2011</v>
      </c>
      <c r="AQ56" s="57"/>
      <c r="AR56" s="272">
        <v>31</v>
      </c>
      <c r="AS56" s="273" t="s">
        <v>53</v>
      </c>
      <c r="AT56" s="60">
        <f t="shared" si="6"/>
        <v>407.96</v>
      </c>
      <c r="AU56" s="60">
        <f t="shared" si="7"/>
        <v>277.76</v>
      </c>
      <c r="AV56" s="60">
        <v>89.66</v>
      </c>
      <c r="AW56" s="60">
        <v>58</v>
      </c>
      <c r="AX56" s="60"/>
      <c r="AY56" s="60">
        <f t="shared" si="8"/>
        <v>43.400000000000006</v>
      </c>
      <c r="AZ56" s="60">
        <f t="shared" si="5"/>
        <v>876.78</v>
      </c>
      <c r="BA56" s="60">
        <v>0</v>
      </c>
      <c r="BB56" s="60">
        <f t="shared" si="9"/>
        <v>868</v>
      </c>
    </row>
    <row r="57" spans="1:54" s="62" customFormat="1" ht="17.25" customHeight="1">
      <c r="A57" s="26" t="s">
        <v>46</v>
      </c>
      <c r="B57" s="50">
        <v>51</v>
      </c>
      <c r="C57" s="53" t="s">
        <v>282</v>
      </c>
      <c r="D57" s="23" t="s">
        <v>161</v>
      </c>
      <c r="E57" s="23" t="s">
        <v>271</v>
      </c>
      <c r="F57" s="53" t="s">
        <v>283</v>
      </c>
      <c r="G57" s="53"/>
      <c r="H57" s="87">
        <v>8</v>
      </c>
      <c r="I57" s="87">
        <v>3</v>
      </c>
      <c r="J57" s="87">
        <v>1959</v>
      </c>
      <c r="K57" s="87">
        <f t="shared" si="3"/>
        <v>52</v>
      </c>
      <c r="L57" s="1" t="s">
        <v>1539</v>
      </c>
      <c r="M57" s="270"/>
      <c r="N57" s="270"/>
      <c r="O57" s="270"/>
      <c r="P57" s="53"/>
      <c r="Q57" s="53">
        <v>1584</v>
      </c>
      <c r="R57" s="53"/>
      <c r="S57" s="53" t="s">
        <v>58</v>
      </c>
      <c r="T57" s="56">
        <v>11030020</v>
      </c>
      <c r="U57" s="271" t="s">
        <v>284</v>
      </c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7">
        <v>17</v>
      </c>
      <c r="AG57" s="57">
        <v>11</v>
      </c>
      <c r="AH57" s="57">
        <v>2011</v>
      </c>
      <c r="AI57" s="93">
        <v>0.44097222222222227</v>
      </c>
      <c r="AJ57" s="57"/>
      <c r="AK57" s="57"/>
      <c r="AL57" s="57"/>
      <c r="AM57" s="57"/>
      <c r="AN57" s="57">
        <v>15</v>
      </c>
      <c r="AO57" s="57">
        <v>12</v>
      </c>
      <c r="AP57" s="57">
        <v>2011</v>
      </c>
      <c r="AQ57" s="67">
        <v>0.52083333333333337</v>
      </c>
      <c r="AR57" s="272">
        <v>14</v>
      </c>
      <c r="AS57" s="273" t="s">
        <v>71</v>
      </c>
      <c r="AT57" s="60">
        <f t="shared" si="6"/>
        <v>184.23999999999998</v>
      </c>
      <c r="AU57" s="60">
        <f t="shared" si="7"/>
        <v>125.44</v>
      </c>
      <c r="AV57" s="60">
        <v>97.68</v>
      </c>
      <c r="AW57" s="60">
        <v>64</v>
      </c>
      <c r="AX57" s="60"/>
      <c r="AY57" s="60">
        <f t="shared" si="8"/>
        <v>19.600000000000001</v>
      </c>
      <c r="AZ57" s="60">
        <f t="shared" si="5"/>
        <v>490.96</v>
      </c>
      <c r="BA57" s="60">
        <v>0</v>
      </c>
      <c r="BB57" s="60">
        <f t="shared" si="9"/>
        <v>392</v>
      </c>
    </row>
    <row r="58" spans="1:54" s="62" customFormat="1" ht="17.25" customHeight="1">
      <c r="A58" s="26" t="s">
        <v>46</v>
      </c>
      <c r="B58" s="50">
        <v>52</v>
      </c>
      <c r="C58" s="53" t="s">
        <v>285</v>
      </c>
      <c r="D58" s="23" t="s">
        <v>286</v>
      </c>
      <c r="E58" s="23" t="s">
        <v>287</v>
      </c>
      <c r="F58" s="53" t="s">
        <v>288</v>
      </c>
      <c r="G58" s="53"/>
      <c r="H58" s="87">
        <v>11</v>
      </c>
      <c r="I58" s="87">
        <v>9</v>
      </c>
      <c r="J58" s="87">
        <v>1981</v>
      </c>
      <c r="K58" s="87">
        <f t="shared" si="3"/>
        <v>30</v>
      </c>
      <c r="L58" s="1" t="s">
        <v>1539</v>
      </c>
      <c r="M58" s="270"/>
      <c r="N58" s="270"/>
      <c r="O58" s="270"/>
      <c r="P58" s="53"/>
      <c r="Q58" s="53">
        <v>1587</v>
      </c>
      <c r="R58" s="53"/>
      <c r="S58" s="53" t="s">
        <v>159</v>
      </c>
      <c r="T58" s="56">
        <v>11030020</v>
      </c>
      <c r="U58" s="271" t="s">
        <v>289</v>
      </c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7">
        <v>17</v>
      </c>
      <c r="AG58" s="57">
        <v>11</v>
      </c>
      <c r="AH58" s="57">
        <v>2011</v>
      </c>
      <c r="AI58" s="93">
        <v>0.46180555555555558</v>
      </c>
      <c r="AJ58" s="57"/>
      <c r="AK58" s="57"/>
      <c r="AL58" s="57"/>
      <c r="AM58" s="57"/>
      <c r="AN58" s="57">
        <v>3</v>
      </c>
      <c r="AO58" s="57">
        <v>12</v>
      </c>
      <c r="AP58" s="57">
        <v>2011</v>
      </c>
      <c r="AQ58" s="67">
        <v>0.52083333333333337</v>
      </c>
      <c r="AR58" s="272">
        <v>2</v>
      </c>
      <c r="AS58" s="273" t="s">
        <v>71</v>
      </c>
      <c r="AT58" s="60">
        <f t="shared" si="6"/>
        <v>26.32</v>
      </c>
      <c r="AU58" s="60">
        <f t="shared" si="7"/>
        <v>17.920000000000002</v>
      </c>
      <c r="AV58" s="60">
        <v>26.24</v>
      </c>
      <c r="AW58" s="60">
        <v>34</v>
      </c>
      <c r="AX58" s="60"/>
      <c r="AY58" s="60">
        <f t="shared" si="8"/>
        <v>2.8000000000000003</v>
      </c>
      <c r="AZ58" s="60">
        <f t="shared" si="5"/>
        <v>107.28</v>
      </c>
      <c r="BA58" s="60">
        <v>0</v>
      </c>
      <c r="BB58" s="60">
        <f t="shared" si="9"/>
        <v>56</v>
      </c>
    </row>
    <row r="59" spans="1:54" s="62" customFormat="1" ht="17.25" customHeight="1">
      <c r="A59" s="26" t="s">
        <v>46</v>
      </c>
      <c r="B59" s="50">
        <v>53</v>
      </c>
      <c r="C59" s="53" t="s">
        <v>290</v>
      </c>
      <c r="D59" s="23" t="s">
        <v>291</v>
      </c>
      <c r="E59" s="23" t="s">
        <v>292</v>
      </c>
      <c r="F59" s="53" t="s">
        <v>293</v>
      </c>
      <c r="G59" s="53"/>
      <c r="H59" s="87">
        <v>21</v>
      </c>
      <c r="I59" s="87">
        <v>6</v>
      </c>
      <c r="J59" s="87">
        <v>1994</v>
      </c>
      <c r="K59" s="87">
        <f t="shared" si="3"/>
        <v>17</v>
      </c>
      <c r="L59" s="1" t="s">
        <v>1539</v>
      </c>
      <c r="M59" s="270"/>
      <c r="N59" s="270"/>
      <c r="O59" s="270"/>
      <c r="P59" s="53"/>
      <c r="Q59" s="53">
        <v>1588</v>
      </c>
      <c r="R59" s="53"/>
      <c r="S59" s="53" t="s">
        <v>94</v>
      </c>
      <c r="T59" s="56">
        <v>11030020</v>
      </c>
      <c r="U59" s="271" t="s">
        <v>70</v>
      </c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7">
        <v>17</v>
      </c>
      <c r="AG59" s="57">
        <v>11</v>
      </c>
      <c r="AH59" s="57">
        <v>2011</v>
      </c>
      <c r="AI59" s="93">
        <v>0.48958333333333331</v>
      </c>
      <c r="AJ59" s="57"/>
      <c r="AK59" s="57"/>
      <c r="AL59" s="57"/>
      <c r="AM59" s="57"/>
      <c r="AN59" s="57">
        <v>30</v>
      </c>
      <c r="AO59" s="57">
        <v>12</v>
      </c>
      <c r="AP59" s="57">
        <v>2011</v>
      </c>
      <c r="AQ59" s="67">
        <v>0.52083333333333337</v>
      </c>
      <c r="AR59" s="272">
        <v>29</v>
      </c>
      <c r="AS59" s="273" t="s">
        <v>71</v>
      </c>
      <c r="AT59" s="60">
        <f t="shared" si="6"/>
        <v>381.64</v>
      </c>
      <c r="AU59" s="60">
        <f t="shared" si="7"/>
        <v>259.84000000000003</v>
      </c>
      <c r="AV59" s="60">
        <v>56.94</v>
      </c>
      <c r="AW59" s="60">
        <v>88</v>
      </c>
      <c r="AX59" s="60"/>
      <c r="AY59" s="60">
        <f t="shared" si="8"/>
        <v>40.6</v>
      </c>
      <c r="AZ59" s="60">
        <f t="shared" si="5"/>
        <v>827.0200000000001</v>
      </c>
      <c r="BA59" s="60">
        <v>0</v>
      </c>
      <c r="BB59" s="60">
        <f t="shared" si="9"/>
        <v>812</v>
      </c>
    </row>
    <row r="60" spans="1:54" s="62" customFormat="1" ht="17.25" customHeight="1">
      <c r="A60" s="26" t="s">
        <v>46</v>
      </c>
      <c r="B60" s="50">
        <v>54</v>
      </c>
      <c r="C60" s="53" t="s">
        <v>294</v>
      </c>
      <c r="D60" s="23" t="s">
        <v>295</v>
      </c>
      <c r="E60" s="23" t="s">
        <v>296</v>
      </c>
      <c r="F60" s="53" t="s">
        <v>297</v>
      </c>
      <c r="G60" s="53"/>
      <c r="H60" s="87">
        <v>13</v>
      </c>
      <c r="I60" s="87">
        <v>3</v>
      </c>
      <c r="J60" s="87">
        <v>1988</v>
      </c>
      <c r="K60" s="87">
        <f t="shared" si="3"/>
        <v>23</v>
      </c>
      <c r="L60" s="1" t="s">
        <v>1539</v>
      </c>
      <c r="M60" s="270"/>
      <c r="N60" s="270"/>
      <c r="O60" s="270"/>
      <c r="P60" s="53"/>
      <c r="Q60" s="53">
        <v>1592</v>
      </c>
      <c r="R60" s="53"/>
      <c r="S60" s="53" t="s">
        <v>69</v>
      </c>
      <c r="T60" s="56">
        <v>11030020</v>
      </c>
      <c r="U60" s="271" t="s">
        <v>298</v>
      </c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7">
        <v>17</v>
      </c>
      <c r="AG60" s="57">
        <v>11</v>
      </c>
      <c r="AH60" s="57">
        <v>2011</v>
      </c>
      <c r="AI60" s="93">
        <v>0.6875</v>
      </c>
      <c r="AJ60" s="57"/>
      <c r="AK60" s="57"/>
      <c r="AL60" s="57"/>
      <c r="AM60" s="57"/>
      <c r="AN60" s="57">
        <v>21</v>
      </c>
      <c r="AO60" s="57">
        <v>12</v>
      </c>
      <c r="AP60" s="57">
        <v>2011</v>
      </c>
      <c r="AQ60" s="67">
        <v>0.52083333333333337</v>
      </c>
      <c r="AR60" s="272">
        <v>20</v>
      </c>
      <c r="AS60" s="273" t="s">
        <v>71</v>
      </c>
      <c r="AT60" s="60">
        <f t="shared" si="6"/>
        <v>263.2</v>
      </c>
      <c r="AU60" s="60">
        <f t="shared" si="7"/>
        <v>179.20000000000002</v>
      </c>
      <c r="AV60" s="60">
        <v>86.32</v>
      </c>
      <c r="AW60" s="60">
        <v>96</v>
      </c>
      <c r="AX60" s="60"/>
      <c r="AY60" s="60">
        <f t="shared" si="8"/>
        <v>28</v>
      </c>
      <c r="AZ60" s="60">
        <f t="shared" si="5"/>
        <v>652.72</v>
      </c>
      <c r="BA60" s="60">
        <v>0</v>
      </c>
      <c r="BB60" s="60">
        <f t="shared" si="9"/>
        <v>560</v>
      </c>
    </row>
    <row r="61" spans="1:54" s="62" customFormat="1" ht="17.25" customHeight="1">
      <c r="A61" s="26" t="s">
        <v>46</v>
      </c>
      <c r="B61" s="50">
        <v>55</v>
      </c>
      <c r="C61" s="53" t="s">
        <v>299</v>
      </c>
      <c r="D61" s="23" t="s">
        <v>300</v>
      </c>
      <c r="E61" s="23" t="s">
        <v>301</v>
      </c>
      <c r="F61" s="53" t="s">
        <v>302</v>
      </c>
      <c r="G61" s="53"/>
      <c r="H61" s="87">
        <v>27</v>
      </c>
      <c r="I61" s="87">
        <v>2</v>
      </c>
      <c r="J61" s="87">
        <v>1974</v>
      </c>
      <c r="K61" s="87">
        <f t="shared" si="3"/>
        <v>37</v>
      </c>
      <c r="L61" s="1" t="s">
        <v>1539</v>
      </c>
      <c r="M61" s="270"/>
      <c r="N61" s="270"/>
      <c r="O61" s="270"/>
      <c r="P61" s="53"/>
      <c r="Q61" s="53">
        <v>1600</v>
      </c>
      <c r="R61" s="53"/>
      <c r="S61" s="53" t="s">
        <v>58</v>
      </c>
      <c r="T61" s="56">
        <v>11030020</v>
      </c>
      <c r="U61" s="271" t="s">
        <v>70</v>
      </c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7">
        <v>21</v>
      </c>
      <c r="AG61" s="57">
        <v>11</v>
      </c>
      <c r="AH61" s="57">
        <v>2011</v>
      </c>
      <c r="AI61" s="93">
        <v>0.54861111111111105</v>
      </c>
      <c r="AJ61" s="57"/>
      <c r="AK61" s="57"/>
      <c r="AL61" s="57"/>
      <c r="AM61" s="57"/>
      <c r="AN61" s="57">
        <v>5</v>
      </c>
      <c r="AO61" s="57">
        <v>12</v>
      </c>
      <c r="AP61" s="57">
        <v>2011</v>
      </c>
      <c r="AQ61" s="67">
        <v>0.52083333333333337</v>
      </c>
      <c r="AR61" s="272">
        <v>4</v>
      </c>
      <c r="AS61" s="273" t="s">
        <v>71</v>
      </c>
      <c r="AT61" s="60">
        <f t="shared" si="6"/>
        <v>52.64</v>
      </c>
      <c r="AU61" s="60">
        <f t="shared" si="7"/>
        <v>35.840000000000003</v>
      </c>
      <c r="AV61" s="60">
        <v>96.82</v>
      </c>
      <c r="AW61" s="60">
        <v>51</v>
      </c>
      <c r="AX61" s="60"/>
      <c r="AY61" s="60">
        <f t="shared" si="8"/>
        <v>5.6000000000000005</v>
      </c>
      <c r="AZ61" s="60">
        <f t="shared" si="5"/>
        <v>241.9</v>
      </c>
      <c r="BA61" s="60">
        <v>0</v>
      </c>
      <c r="BB61" s="60">
        <f t="shared" si="9"/>
        <v>112</v>
      </c>
    </row>
    <row r="62" spans="1:54" s="62" customFormat="1" ht="17.25" customHeight="1">
      <c r="A62" s="26" t="s">
        <v>46</v>
      </c>
      <c r="B62" s="50">
        <v>56</v>
      </c>
      <c r="C62" s="53" t="s">
        <v>303</v>
      </c>
      <c r="D62" s="23" t="s">
        <v>304</v>
      </c>
      <c r="E62" s="23" t="s">
        <v>280</v>
      </c>
      <c r="F62" s="53" t="s">
        <v>305</v>
      </c>
      <c r="G62" s="53"/>
      <c r="H62" s="87">
        <v>20</v>
      </c>
      <c r="I62" s="87">
        <v>10</v>
      </c>
      <c r="J62" s="87">
        <v>2007</v>
      </c>
      <c r="K62" s="87">
        <f t="shared" si="3"/>
        <v>4</v>
      </c>
      <c r="L62" s="1" t="s">
        <v>1539</v>
      </c>
      <c r="M62" s="270"/>
      <c r="N62" s="270"/>
      <c r="O62" s="270"/>
      <c r="P62" s="53"/>
      <c r="Q62" s="53">
        <v>1602</v>
      </c>
      <c r="R62" s="53"/>
      <c r="S62" s="53" t="s">
        <v>169</v>
      </c>
      <c r="T62" s="56">
        <v>11030020</v>
      </c>
      <c r="U62" s="271" t="s">
        <v>70</v>
      </c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7">
        <v>21</v>
      </c>
      <c r="AG62" s="57">
        <v>11</v>
      </c>
      <c r="AH62" s="57">
        <v>2011</v>
      </c>
      <c r="AI62" s="93">
        <v>0.60416666666666663</v>
      </c>
      <c r="AJ62" s="57"/>
      <c r="AK62" s="57"/>
      <c r="AL62" s="57"/>
      <c r="AM62" s="57"/>
      <c r="AN62" s="57">
        <v>31</v>
      </c>
      <c r="AO62" s="57">
        <v>12</v>
      </c>
      <c r="AP62" s="57">
        <v>2011</v>
      </c>
      <c r="AQ62" s="57"/>
      <c r="AR62" s="272">
        <v>31</v>
      </c>
      <c r="AS62" s="273" t="s">
        <v>53</v>
      </c>
      <c r="AT62" s="60">
        <f t="shared" si="6"/>
        <v>407.96</v>
      </c>
      <c r="AU62" s="60">
        <f t="shared" si="7"/>
        <v>277.76</v>
      </c>
      <c r="AV62" s="60">
        <v>68.819999999999993</v>
      </c>
      <c r="AW62" s="60">
        <v>76</v>
      </c>
      <c r="AX62" s="60"/>
      <c r="AY62" s="60">
        <f t="shared" si="8"/>
        <v>43.400000000000006</v>
      </c>
      <c r="AZ62" s="60">
        <f t="shared" si="5"/>
        <v>873.93999999999994</v>
      </c>
      <c r="BA62" s="60">
        <v>0</v>
      </c>
      <c r="BB62" s="60">
        <f t="shared" si="9"/>
        <v>868</v>
      </c>
    </row>
    <row r="63" spans="1:54" s="62" customFormat="1" ht="17.25" customHeight="1">
      <c r="A63" s="26" t="s">
        <v>46</v>
      </c>
      <c r="B63" s="50">
        <v>57</v>
      </c>
      <c r="C63" s="53" t="s">
        <v>306</v>
      </c>
      <c r="D63" s="23" t="s">
        <v>307</v>
      </c>
      <c r="E63" s="23" t="s">
        <v>308</v>
      </c>
      <c r="F63" s="53" t="s">
        <v>309</v>
      </c>
      <c r="G63" s="53"/>
      <c r="H63" s="87">
        <v>21</v>
      </c>
      <c r="I63" s="87">
        <v>7</v>
      </c>
      <c r="J63" s="87">
        <v>1959</v>
      </c>
      <c r="K63" s="87">
        <f t="shared" si="3"/>
        <v>52</v>
      </c>
      <c r="L63" s="1" t="s">
        <v>1539</v>
      </c>
      <c r="M63" s="270"/>
      <c r="N63" s="270"/>
      <c r="O63" s="270"/>
      <c r="P63" s="53"/>
      <c r="Q63" s="53">
        <v>1603</v>
      </c>
      <c r="R63" s="53"/>
      <c r="S63" s="53" t="s">
        <v>69</v>
      </c>
      <c r="T63" s="56">
        <v>11030020</v>
      </c>
      <c r="U63" s="271" t="s">
        <v>310</v>
      </c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7">
        <v>21</v>
      </c>
      <c r="AG63" s="57">
        <v>11</v>
      </c>
      <c r="AH63" s="57">
        <v>2011</v>
      </c>
      <c r="AI63" s="93">
        <v>0.61111111111111105</v>
      </c>
      <c r="AJ63" s="57"/>
      <c r="AK63" s="57"/>
      <c r="AL63" s="57"/>
      <c r="AM63" s="57"/>
      <c r="AN63" s="57">
        <v>31</v>
      </c>
      <c r="AO63" s="57">
        <v>12</v>
      </c>
      <c r="AP63" s="57">
        <v>2011</v>
      </c>
      <c r="AQ63" s="57"/>
      <c r="AR63" s="272">
        <v>31</v>
      </c>
      <c r="AS63" s="273" t="s">
        <v>53</v>
      </c>
      <c r="AT63" s="60">
        <f t="shared" si="6"/>
        <v>407.96</v>
      </c>
      <c r="AU63" s="60">
        <f t="shared" si="7"/>
        <v>277.76</v>
      </c>
      <c r="AV63" s="60">
        <v>97.26</v>
      </c>
      <c r="AW63" s="60">
        <v>46</v>
      </c>
      <c r="AX63" s="60"/>
      <c r="AY63" s="60">
        <f t="shared" si="8"/>
        <v>43.400000000000006</v>
      </c>
      <c r="AZ63" s="60">
        <f t="shared" si="5"/>
        <v>872.38</v>
      </c>
      <c r="BA63" s="60">
        <v>0</v>
      </c>
      <c r="BB63" s="60">
        <f t="shared" si="9"/>
        <v>868</v>
      </c>
    </row>
    <row r="64" spans="1:54" s="62" customFormat="1" ht="17.25" customHeight="1">
      <c r="A64" s="26" t="s">
        <v>46</v>
      </c>
      <c r="B64" s="50">
        <v>58</v>
      </c>
      <c r="C64" s="53" t="s">
        <v>311</v>
      </c>
      <c r="D64" s="23" t="s">
        <v>312</v>
      </c>
      <c r="E64" s="23" t="s">
        <v>313</v>
      </c>
      <c r="F64" s="53" t="s">
        <v>314</v>
      </c>
      <c r="G64" s="53"/>
      <c r="H64" s="87">
        <v>17</v>
      </c>
      <c r="I64" s="87">
        <v>5</v>
      </c>
      <c r="J64" s="87">
        <v>1972</v>
      </c>
      <c r="K64" s="87">
        <f t="shared" si="3"/>
        <v>39</v>
      </c>
      <c r="L64" s="1" t="s">
        <v>1539</v>
      </c>
      <c r="M64" s="270"/>
      <c r="N64" s="270"/>
      <c r="O64" s="270"/>
      <c r="P64" s="53"/>
      <c r="Q64" s="53">
        <v>1604</v>
      </c>
      <c r="R64" s="53"/>
      <c r="S64" s="53" t="s">
        <v>69</v>
      </c>
      <c r="T64" s="56">
        <v>11030020</v>
      </c>
      <c r="U64" s="271" t="s">
        <v>315</v>
      </c>
      <c r="V64" s="56" t="s">
        <v>316</v>
      </c>
      <c r="W64" s="56"/>
      <c r="X64" s="56"/>
      <c r="Y64" s="56"/>
      <c r="Z64" s="56"/>
      <c r="AA64" s="56"/>
      <c r="AB64" s="56"/>
      <c r="AC64" s="56"/>
      <c r="AD64" s="56"/>
      <c r="AE64" s="56"/>
      <c r="AF64" s="57">
        <v>21</v>
      </c>
      <c r="AG64" s="57">
        <v>11</v>
      </c>
      <c r="AH64" s="57">
        <v>2011</v>
      </c>
      <c r="AI64" s="93">
        <v>0.61805555555555558</v>
      </c>
      <c r="AJ64" s="57"/>
      <c r="AK64" s="57"/>
      <c r="AL64" s="57"/>
      <c r="AM64" s="57"/>
      <c r="AN64" s="57">
        <v>31</v>
      </c>
      <c r="AO64" s="57">
        <v>12</v>
      </c>
      <c r="AP64" s="57">
        <v>2011</v>
      </c>
      <c r="AQ64" s="57"/>
      <c r="AR64" s="272">
        <v>31</v>
      </c>
      <c r="AS64" s="273" t="s">
        <v>53</v>
      </c>
      <c r="AT64" s="60">
        <f t="shared" si="6"/>
        <v>407.96</v>
      </c>
      <c r="AU64" s="60">
        <f t="shared" si="7"/>
        <v>277.76</v>
      </c>
      <c r="AV64" s="60">
        <v>98.75</v>
      </c>
      <c r="AW64" s="60">
        <v>88</v>
      </c>
      <c r="AX64" s="60"/>
      <c r="AY64" s="60">
        <f t="shared" si="8"/>
        <v>43.400000000000006</v>
      </c>
      <c r="AZ64" s="60">
        <f t="shared" si="5"/>
        <v>915.87</v>
      </c>
      <c r="BA64" s="60">
        <v>0</v>
      </c>
      <c r="BB64" s="60">
        <f t="shared" si="9"/>
        <v>868</v>
      </c>
    </row>
    <row r="65" spans="1:54" s="62" customFormat="1" ht="17.25" customHeight="1">
      <c r="A65" s="26" t="s">
        <v>46</v>
      </c>
      <c r="B65" s="50">
        <v>59</v>
      </c>
      <c r="C65" s="53" t="s">
        <v>317</v>
      </c>
      <c r="D65" s="23" t="s">
        <v>55</v>
      </c>
      <c r="E65" s="23" t="s">
        <v>318</v>
      </c>
      <c r="F65" s="53" t="s">
        <v>319</v>
      </c>
      <c r="G65" s="53"/>
      <c r="H65" s="87">
        <v>22</v>
      </c>
      <c r="I65" s="87">
        <v>6</v>
      </c>
      <c r="J65" s="87">
        <v>1987</v>
      </c>
      <c r="K65" s="87">
        <f t="shared" si="3"/>
        <v>24</v>
      </c>
      <c r="L65" s="1" t="s">
        <v>1539</v>
      </c>
      <c r="M65" s="270"/>
      <c r="N65" s="270"/>
      <c r="O65" s="270"/>
      <c r="P65" s="53"/>
      <c r="Q65" s="53">
        <v>1605</v>
      </c>
      <c r="R65" s="53"/>
      <c r="S65" s="53" t="s">
        <v>69</v>
      </c>
      <c r="T65" s="56">
        <v>11030020</v>
      </c>
      <c r="U65" s="271" t="s">
        <v>320</v>
      </c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7">
        <v>22</v>
      </c>
      <c r="AG65" s="57">
        <v>11</v>
      </c>
      <c r="AH65" s="57">
        <v>2011</v>
      </c>
      <c r="AI65" s="93">
        <v>0.44444444444444442</v>
      </c>
      <c r="AJ65" s="57"/>
      <c r="AK65" s="57"/>
      <c r="AL65" s="57"/>
      <c r="AM65" s="57"/>
      <c r="AN65" s="57">
        <v>27</v>
      </c>
      <c r="AO65" s="57">
        <v>12</v>
      </c>
      <c r="AP65" s="57">
        <v>2011</v>
      </c>
      <c r="AQ65" s="67">
        <v>0.52083333333333337</v>
      </c>
      <c r="AR65" s="272">
        <v>26</v>
      </c>
      <c r="AS65" s="273" t="s">
        <v>71</v>
      </c>
      <c r="AT65" s="60">
        <f t="shared" si="6"/>
        <v>342.15999999999997</v>
      </c>
      <c r="AU65" s="60">
        <f t="shared" si="7"/>
        <v>232.96</v>
      </c>
      <c r="AV65" s="60">
        <v>86.82</v>
      </c>
      <c r="AW65" s="60">
        <v>92</v>
      </c>
      <c r="AX65" s="60"/>
      <c r="AY65" s="60">
        <f t="shared" si="8"/>
        <v>36.4</v>
      </c>
      <c r="AZ65" s="60">
        <f t="shared" si="5"/>
        <v>790.34</v>
      </c>
      <c r="BA65" s="60">
        <v>0</v>
      </c>
      <c r="BB65" s="60">
        <f t="shared" si="9"/>
        <v>728</v>
      </c>
    </row>
    <row r="66" spans="1:54" s="62" customFormat="1" ht="17.25" customHeight="1">
      <c r="A66" s="26" t="s">
        <v>46</v>
      </c>
      <c r="B66" s="50">
        <v>60</v>
      </c>
      <c r="C66" s="53" t="s">
        <v>321</v>
      </c>
      <c r="D66" s="23" t="s">
        <v>322</v>
      </c>
      <c r="E66" s="23" t="s">
        <v>280</v>
      </c>
      <c r="F66" s="53" t="s">
        <v>323</v>
      </c>
      <c r="G66" s="53"/>
      <c r="H66" s="87">
        <v>20</v>
      </c>
      <c r="I66" s="87">
        <v>10</v>
      </c>
      <c r="J66" s="87">
        <v>2010</v>
      </c>
      <c r="K66" s="87">
        <f t="shared" si="3"/>
        <v>1</v>
      </c>
      <c r="L66" s="1" t="s">
        <v>1539</v>
      </c>
      <c r="M66" s="270"/>
      <c r="N66" s="270"/>
      <c r="O66" s="270"/>
      <c r="P66" s="53"/>
      <c r="Q66" s="53">
        <v>1607</v>
      </c>
      <c r="R66" s="53"/>
      <c r="S66" s="53" t="s">
        <v>169</v>
      </c>
      <c r="T66" s="56">
        <v>11030020</v>
      </c>
      <c r="U66" s="271" t="s">
        <v>324</v>
      </c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7">
        <v>22</v>
      </c>
      <c r="AG66" s="57">
        <v>11</v>
      </c>
      <c r="AH66" s="57">
        <v>2011</v>
      </c>
      <c r="AI66" s="93">
        <v>0.46527777777777773</v>
      </c>
      <c r="AJ66" s="57"/>
      <c r="AK66" s="57"/>
      <c r="AL66" s="57"/>
      <c r="AM66" s="57"/>
      <c r="AN66" s="57">
        <v>31</v>
      </c>
      <c r="AO66" s="57">
        <v>12</v>
      </c>
      <c r="AP66" s="57">
        <v>2011</v>
      </c>
      <c r="AQ66" s="57"/>
      <c r="AR66" s="272">
        <v>31</v>
      </c>
      <c r="AS66" s="273" t="s">
        <v>53</v>
      </c>
      <c r="AT66" s="60">
        <f t="shared" si="6"/>
        <v>407.96</v>
      </c>
      <c r="AU66" s="60">
        <f t="shared" si="7"/>
        <v>277.76</v>
      </c>
      <c r="AV66" s="60">
        <v>69.41</v>
      </c>
      <c r="AW66" s="60">
        <v>84</v>
      </c>
      <c r="AX66" s="60"/>
      <c r="AY66" s="60">
        <f t="shared" si="8"/>
        <v>43.400000000000006</v>
      </c>
      <c r="AZ66" s="60">
        <f t="shared" si="5"/>
        <v>882.53</v>
      </c>
      <c r="BA66" s="60">
        <v>0</v>
      </c>
      <c r="BB66" s="60">
        <f t="shared" si="9"/>
        <v>868</v>
      </c>
    </row>
    <row r="67" spans="1:54" s="62" customFormat="1" ht="17.25" customHeight="1">
      <c r="A67" s="26" t="s">
        <v>46</v>
      </c>
      <c r="B67" s="50">
        <v>61</v>
      </c>
      <c r="C67" s="53" t="s">
        <v>325</v>
      </c>
      <c r="D67" s="23" t="s">
        <v>326</v>
      </c>
      <c r="E67" s="23" t="s">
        <v>327</v>
      </c>
      <c r="F67" s="53" t="s">
        <v>328</v>
      </c>
      <c r="G67" s="53"/>
      <c r="H67" s="87">
        <v>31</v>
      </c>
      <c r="I67" s="87">
        <v>1</v>
      </c>
      <c r="J67" s="87">
        <v>1990</v>
      </c>
      <c r="K67" s="87">
        <f t="shared" si="3"/>
        <v>21</v>
      </c>
      <c r="L67" s="1" t="s">
        <v>100</v>
      </c>
      <c r="M67" s="270"/>
      <c r="N67" s="270"/>
      <c r="O67" s="270"/>
      <c r="P67" s="53"/>
      <c r="Q67" s="53">
        <v>1609</v>
      </c>
      <c r="R67" s="53"/>
      <c r="S67" s="53" t="s">
        <v>69</v>
      </c>
      <c r="T67" s="56">
        <v>11030020</v>
      </c>
      <c r="U67" s="271" t="s">
        <v>329</v>
      </c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7">
        <v>22</v>
      </c>
      <c r="AG67" s="57">
        <v>11</v>
      </c>
      <c r="AH67" s="57">
        <v>2011</v>
      </c>
      <c r="AI67" s="93">
        <v>0.5</v>
      </c>
      <c r="AJ67" s="57"/>
      <c r="AK67" s="57"/>
      <c r="AL67" s="57"/>
      <c r="AM67" s="57"/>
      <c r="AN67" s="57">
        <v>14</v>
      </c>
      <c r="AO67" s="57">
        <v>12</v>
      </c>
      <c r="AP67" s="57">
        <v>2011</v>
      </c>
      <c r="AQ67" s="67">
        <v>0.52083333333333337</v>
      </c>
      <c r="AR67" s="272">
        <v>13</v>
      </c>
      <c r="AS67" s="273" t="s">
        <v>71</v>
      </c>
      <c r="AT67" s="60">
        <f t="shared" si="6"/>
        <v>171.07999999999998</v>
      </c>
      <c r="AU67" s="60">
        <f t="shared" si="7"/>
        <v>116.48</v>
      </c>
      <c r="AV67" s="60">
        <v>88.31</v>
      </c>
      <c r="AW67" s="60">
        <v>66</v>
      </c>
      <c r="AX67" s="60"/>
      <c r="AY67" s="60">
        <f t="shared" si="8"/>
        <v>18.2</v>
      </c>
      <c r="AZ67" s="60">
        <f t="shared" si="5"/>
        <v>460.07</v>
      </c>
      <c r="BA67" s="60">
        <v>0</v>
      </c>
      <c r="BB67" s="60">
        <f t="shared" si="9"/>
        <v>364</v>
      </c>
    </row>
    <row r="68" spans="1:54" s="62" customFormat="1" ht="17.25" customHeight="1">
      <c r="A68" s="26" t="s">
        <v>46</v>
      </c>
      <c r="B68" s="50">
        <v>62</v>
      </c>
      <c r="C68" s="53" t="s">
        <v>330</v>
      </c>
      <c r="D68" s="23" t="s">
        <v>161</v>
      </c>
      <c r="E68" s="23" t="s">
        <v>331</v>
      </c>
      <c r="F68" s="53" t="s">
        <v>332</v>
      </c>
      <c r="G68" s="53"/>
      <c r="H68" s="87">
        <v>20</v>
      </c>
      <c r="I68" s="87">
        <v>3</v>
      </c>
      <c r="J68" s="87">
        <v>1960</v>
      </c>
      <c r="K68" s="87">
        <f t="shared" si="3"/>
        <v>51</v>
      </c>
      <c r="L68" s="1" t="s">
        <v>1539</v>
      </c>
      <c r="M68" s="270"/>
      <c r="N68" s="270"/>
      <c r="O68" s="270"/>
      <c r="P68" s="53"/>
      <c r="Q68" s="53">
        <v>1610</v>
      </c>
      <c r="R68" s="53"/>
      <c r="S68" s="53" t="s">
        <v>69</v>
      </c>
      <c r="T68" s="56">
        <v>11030020</v>
      </c>
      <c r="U68" s="271" t="s">
        <v>333</v>
      </c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7">
        <v>22</v>
      </c>
      <c r="AG68" s="57">
        <v>11</v>
      </c>
      <c r="AH68" s="57">
        <v>2011</v>
      </c>
      <c r="AI68" s="93">
        <v>0.58333333333333337</v>
      </c>
      <c r="AJ68" s="57"/>
      <c r="AK68" s="57"/>
      <c r="AL68" s="57"/>
      <c r="AM68" s="57"/>
      <c r="AN68" s="57">
        <v>31</v>
      </c>
      <c r="AO68" s="57">
        <v>12</v>
      </c>
      <c r="AP68" s="57">
        <v>2011</v>
      </c>
      <c r="AQ68" s="57"/>
      <c r="AR68" s="272">
        <v>31</v>
      </c>
      <c r="AS68" s="273" t="s">
        <v>53</v>
      </c>
      <c r="AT68" s="60">
        <f t="shared" si="6"/>
        <v>407.96</v>
      </c>
      <c r="AU68" s="60">
        <f t="shared" si="7"/>
        <v>277.76</v>
      </c>
      <c r="AV68" s="60">
        <v>76.81</v>
      </c>
      <c r="AW68" s="60">
        <v>64</v>
      </c>
      <c r="AX68" s="60"/>
      <c r="AY68" s="60">
        <f t="shared" si="8"/>
        <v>43.400000000000006</v>
      </c>
      <c r="AZ68" s="60">
        <f t="shared" si="5"/>
        <v>869.93</v>
      </c>
      <c r="BA68" s="60">
        <v>0</v>
      </c>
      <c r="BB68" s="60">
        <f t="shared" si="9"/>
        <v>868</v>
      </c>
    </row>
    <row r="69" spans="1:54" s="62" customFormat="1" ht="17.25" customHeight="1">
      <c r="A69" s="26" t="s">
        <v>46</v>
      </c>
      <c r="B69" s="50">
        <v>63</v>
      </c>
      <c r="C69" s="53" t="s">
        <v>334</v>
      </c>
      <c r="D69" s="23" t="s">
        <v>335</v>
      </c>
      <c r="E69" s="23" t="s">
        <v>336</v>
      </c>
      <c r="F69" s="53" t="s">
        <v>337</v>
      </c>
      <c r="G69" s="53"/>
      <c r="H69" s="87">
        <v>1</v>
      </c>
      <c r="I69" s="87">
        <v>1</v>
      </c>
      <c r="J69" s="87">
        <v>1997</v>
      </c>
      <c r="K69" s="87">
        <f t="shared" si="3"/>
        <v>14</v>
      </c>
      <c r="L69" s="1" t="s">
        <v>100</v>
      </c>
      <c r="M69" s="270"/>
      <c r="N69" s="270"/>
      <c r="O69" s="270"/>
      <c r="P69" s="53"/>
      <c r="Q69" s="53">
        <v>1617</v>
      </c>
      <c r="R69" s="53"/>
      <c r="S69" s="53" t="s">
        <v>169</v>
      </c>
      <c r="T69" s="56">
        <v>11030020</v>
      </c>
      <c r="U69" s="271" t="s">
        <v>338</v>
      </c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7">
        <v>24</v>
      </c>
      <c r="AG69" s="57">
        <v>11</v>
      </c>
      <c r="AH69" s="57">
        <v>2011</v>
      </c>
      <c r="AI69" s="93">
        <v>0.52083333333333337</v>
      </c>
      <c r="AJ69" s="57"/>
      <c r="AK69" s="57"/>
      <c r="AL69" s="57"/>
      <c r="AM69" s="57"/>
      <c r="AN69" s="57">
        <v>19</v>
      </c>
      <c r="AO69" s="57">
        <v>12</v>
      </c>
      <c r="AP69" s="57">
        <v>2011</v>
      </c>
      <c r="AQ69" s="67">
        <v>0.52083333333333337</v>
      </c>
      <c r="AR69" s="272">
        <v>18</v>
      </c>
      <c r="AS69" s="273" t="s">
        <v>71</v>
      </c>
      <c r="AT69" s="60">
        <f t="shared" si="6"/>
        <v>236.88</v>
      </c>
      <c r="AU69" s="60">
        <f t="shared" si="7"/>
        <v>161.28</v>
      </c>
      <c r="AV69" s="60">
        <v>86.94</v>
      </c>
      <c r="AW69" s="60">
        <v>68</v>
      </c>
      <c r="AX69" s="60"/>
      <c r="AY69" s="60">
        <f t="shared" si="8"/>
        <v>25.200000000000003</v>
      </c>
      <c r="AZ69" s="60">
        <f t="shared" si="5"/>
        <v>578.29999999999995</v>
      </c>
      <c r="BA69" s="60">
        <v>0</v>
      </c>
      <c r="BB69" s="60">
        <f t="shared" si="9"/>
        <v>504</v>
      </c>
    </row>
    <row r="70" spans="1:54" s="62" customFormat="1" ht="17.25" customHeight="1">
      <c r="A70" s="26" t="s">
        <v>46</v>
      </c>
      <c r="B70" s="50">
        <v>64</v>
      </c>
      <c r="C70" s="53" t="s">
        <v>339</v>
      </c>
      <c r="D70" s="23" t="s">
        <v>340</v>
      </c>
      <c r="E70" s="23" t="s">
        <v>341</v>
      </c>
      <c r="F70" s="53" t="s">
        <v>342</v>
      </c>
      <c r="G70" s="53"/>
      <c r="H70" s="87">
        <v>13</v>
      </c>
      <c r="I70" s="87">
        <v>10</v>
      </c>
      <c r="J70" s="87">
        <v>1929</v>
      </c>
      <c r="K70" s="87">
        <f t="shared" si="3"/>
        <v>82</v>
      </c>
      <c r="L70" s="1" t="s">
        <v>1539</v>
      </c>
      <c r="M70" s="270"/>
      <c r="N70" s="270"/>
      <c r="O70" s="270"/>
      <c r="P70" s="53"/>
      <c r="Q70" s="53">
        <v>1618</v>
      </c>
      <c r="R70" s="53"/>
      <c r="S70" s="53" t="s">
        <v>58</v>
      </c>
      <c r="T70" s="56">
        <v>11030020</v>
      </c>
      <c r="U70" s="271" t="s">
        <v>251</v>
      </c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7">
        <v>24</v>
      </c>
      <c r="AG70" s="57">
        <v>11</v>
      </c>
      <c r="AH70" s="57">
        <v>2011</v>
      </c>
      <c r="AI70" s="93">
        <v>0.55902777777777779</v>
      </c>
      <c r="AJ70" s="57"/>
      <c r="AK70" s="57"/>
      <c r="AL70" s="57"/>
      <c r="AM70" s="57"/>
      <c r="AN70" s="57">
        <v>31</v>
      </c>
      <c r="AO70" s="57">
        <v>12</v>
      </c>
      <c r="AP70" s="57">
        <v>2011</v>
      </c>
      <c r="AQ70" s="57"/>
      <c r="AR70" s="272">
        <v>31</v>
      </c>
      <c r="AS70" s="273" t="s">
        <v>53</v>
      </c>
      <c r="AT70" s="60">
        <f t="shared" si="6"/>
        <v>407.96</v>
      </c>
      <c r="AU70" s="60">
        <f t="shared" si="7"/>
        <v>277.76</v>
      </c>
      <c r="AV70" s="60">
        <v>92.46</v>
      </c>
      <c r="AW70" s="60">
        <v>62</v>
      </c>
      <c r="AX70" s="60"/>
      <c r="AY70" s="60">
        <f t="shared" si="8"/>
        <v>43.400000000000006</v>
      </c>
      <c r="AZ70" s="60">
        <f t="shared" si="5"/>
        <v>883.58</v>
      </c>
      <c r="BA70" s="60">
        <v>0</v>
      </c>
      <c r="BB70" s="60">
        <f t="shared" si="9"/>
        <v>868</v>
      </c>
    </row>
    <row r="71" spans="1:54" s="62" customFormat="1" ht="17.25" customHeight="1">
      <c r="A71" s="26" t="s">
        <v>46</v>
      </c>
      <c r="B71" s="50">
        <v>65</v>
      </c>
      <c r="C71" s="53" t="s">
        <v>343</v>
      </c>
      <c r="D71" s="23" t="s">
        <v>55</v>
      </c>
      <c r="E71" s="23" t="s">
        <v>344</v>
      </c>
      <c r="F71" s="53" t="s">
        <v>345</v>
      </c>
      <c r="G71" s="53"/>
      <c r="H71" s="87">
        <v>9</v>
      </c>
      <c r="I71" s="87">
        <v>10</v>
      </c>
      <c r="J71" s="87">
        <v>1979</v>
      </c>
      <c r="K71" s="87">
        <f t="shared" si="3"/>
        <v>32</v>
      </c>
      <c r="L71" s="1" t="s">
        <v>1539</v>
      </c>
      <c r="M71" s="270"/>
      <c r="N71" s="270"/>
      <c r="O71" s="270"/>
      <c r="P71" s="53"/>
      <c r="Q71" s="53">
        <v>1619</v>
      </c>
      <c r="R71" s="53"/>
      <c r="S71" s="53" t="s">
        <v>159</v>
      </c>
      <c r="T71" s="56">
        <v>11030020</v>
      </c>
      <c r="U71" s="271" t="s">
        <v>70</v>
      </c>
      <c r="V71" s="56" t="s">
        <v>346</v>
      </c>
      <c r="W71" s="56"/>
      <c r="X71" s="56"/>
      <c r="Y71" s="56"/>
      <c r="Z71" s="56"/>
      <c r="AA71" s="56"/>
      <c r="AB71" s="56"/>
      <c r="AC71" s="56"/>
      <c r="AD71" s="56"/>
      <c r="AE71" s="56"/>
      <c r="AF71" s="57">
        <v>24</v>
      </c>
      <c r="AG71" s="57">
        <v>11</v>
      </c>
      <c r="AH71" s="57">
        <v>2011</v>
      </c>
      <c r="AI71" s="93">
        <v>0.57291666666666663</v>
      </c>
      <c r="AJ71" s="57"/>
      <c r="AK71" s="57"/>
      <c r="AL71" s="57"/>
      <c r="AM71" s="57"/>
      <c r="AN71" s="57">
        <v>13</v>
      </c>
      <c r="AO71" s="57">
        <v>12</v>
      </c>
      <c r="AP71" s="57">
        <v>2011</v>
      </c>
      <c r="AQ71" s="67">
        <v>0.52083333333333337</v>
      </c>
      <c r="AR71" s="272">
        <v>10</v>
      </c>
      <c r="AS71" s="273" t="s">
        <v>71</v>
      </c>
      <c r="AT71" s="60">
        <f t="shared" ref="AT71:AT102" si="10">AR71*28*0.47</f>
        <v>131.6</v>
      </c>
      <c r="AU71" s="60">
        <f t="shared" ref="AU71:AU102" si="11">AR71*28*0.32</f>
        <v>89.600000000000009</v>
      </c>
      <c r="AV71" s="60">
        <v>61.26</v>
      </c>
      <c r="AW71" s="60">
        <v>65</v>
      </c>
      <c r="AX71" s="60"/>
      <c r="AY71" s="60">
        <f t="shared" ref="AY71:AY102" si="12">AR71*28*0.05</f>
        <v>14</v>
      </c>
      <c r="AZ71" s="60">
        <f t="shared" si="5"/>
        <v>361.46</v>
      </c>
      <c r="BA71" s="60">
        <v>0</v>
      </c>
      <c r="BB71" s="60">
        <f t="shared" ref="BB71:BB102" si="13">AR71*28</f>
        <v>280</v>
      </c>
    </row>
    <row r="72" spans="1:54" s="62" customFormat="1" ht="17.25" customHeight="1">
      <c r="A72" s="26" t="s">
        <v>46</v>
      </c>
      <c r="B72" s="50">
        <v>66</v>
      </c>
      <c r="C72" s="53" t="s">
        <v>347</v>
      </c>
      <c r="D72" s="23" t="s">
        <v>348</v>
      </c>
      <c r="E72" s="23" t="s">
        <v>349</v>
      </c>
      <c r="F72" s="53" t="s">
        <v>350</v>
      </c>
      <c r="G72" s="53"/>
      <c r="H72" s="87">
        <v>3</v>
      </c>
      <c r="I72" s="87">
        <v>1</v>
      </c>
      <c r="J72" s="87">
        <v>1980</v>
      </c>
      <c r="K72" s="87">
        <f t="shared" ref="K72:K135" si="14">2011-J72</f>
        <v>31</v>
      </c>
      <c r="L72" s="1" t="s">
        <v>100</v>
      </c>
      <c r="M72" s="270"/>
      <c r="N72" s="270"/>
      <c r="O72" s="270"/>
      <c r="P72" s="53"/>
      <c r="Q72" s="53">
        <v>1620</v>
      </c>
      <c r="R72" s="53"/>
      <c r="S72" s="53" t="s">
        <v>58</v>
      </c>
      <c r="T72" s="56">
        <v>11030020</v>
      </c>
      <c r="U72" s="271" t="s">
        <v>351</v>
      </c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7">
        <v>24</v>
      </c>
      <c r="AG72" s="57">
        <v>11</v>
      </c>
      <c r="AH72" s="57">
        <v>2011</v>
      </c>
      <c r="AI72" s="93">
        <v>0.61458333333333337</v>
      </c>
      <c r="AJ72" s="57"/>
      <c r="AK72" s="57"/>
      <c r="AL72" s="57"/>
      <c r="AM72" s="57"/>
      <c r="AN72" s="57">
        <v>31</v>
      </c>
      <c r="AO72" s="57">
        <v>12</v>
      </c>
      <c r="AP72" s="57">
        <v>2011</v>
      </c>
      <c r="AQ72" s="57"/>
      <c r="AR72" s="272">
        <v>31</v>
      </c>
      <c r="AS72" s="273" t="s">
        <v>53</v>
      </c>
      <c r="AT72" s="60">
        <f t="shared" si="10"/>
        <v>407.96</v>
      </c>
      <c r="AU72" s="60">
        <f t="shared" si="11"/>
        <v>277.76</v>
      </c>
      <c r="AV72" s="60">
        <v>78.38</v>
      </c>
      <c r="AW72" s="60">
        <v>76</v>
      </c>
      <c r="AX72" s="60"/>
      <c r="AY72" s="60">
        <f t="shared" si="12"/>
        <v>43.400000000000006</v>
      </c>
      <c r="AZ72" s="60">
        <f t="shared" ref="AZ72:AZ135" si="15">SUM(AT72:AY72)</f>
        <v>883.5</v>
      </c>
      <c r="BA72" s="60">
        <v>0</v>
      </c>
      <c r="BB72" s="60">
        <f t="shared" si="13"/>
        <v>868</v>
      </c>
    </row>
    <row r="73" spans="1:54" s="62" customFormat="1" ht="17.25" customHeight="1">
      <c r="A73" s="26" t="s">
        <v>46</v>
      </c>
      <c r="B73" s="50">
        <v>67</v>
      </c>
      <c r="C73" s="53" t="s">
        <v>352</v>
      </c>
      <c r="D73" s="23" t="s">
        <v>55</v>
      </c>
      <c r="E73" s="23" t="s">
        <v>353</v>
      </c>
      <c r="F73" s="53" t="s">
        <v>354</v>
      </c>
      <c r="G73" s="53"/>
      <c r="H73" s="87">
        <v>28</v>
      </c>
      <c r="I73" s="87">
        <v>9</v>
      </c>
      <c r="J73" s="87">
        <v>1995</v>
      </c>
      <c r="K73" s="87">
        <f t="shared" si="14"/>
        <v>16</v>
      </c>
      <c r="L73" s="1" t="s">
        <v>1539</v>
      </c>
      <c r="M73" s="270"/>
      <c r="N73" s="270"/>
      <c r="O73" s="270"/>
      <c r="P73" s="53"/>
      <c r="Q73" s="53">
        <v>1626</v>
      </c>
      <c r="R73" s="53"/>
      <c r="S73" s="53" t="s">
        <v>169</v>
      </c>
      <c r="T73" s="56">
        <v>11030020</v>
      </c>
      <c r="U73" s="271" t="s">
        <v>70</v>
      </c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7">
        <v>25</v>
      </c>
      <c r="AG73" s="57">
        <v>11</v>
      </c>
      <c r="AH73" s="57">
        <v>2011</v>
      </c>
      <c r="AI73" s="93">
        <v>0.58333333333333337</v>
      </c>
      <c r="AJ73" s="57"/>
      <c r="AK73" s="57"/>
      <c r="AL73" s="57"/>
      <c r="AM73" s="57"/>
      <c r="AN73" s="57">
        <v>31</v>
      </c>
      <c r="AO73" s="57">
        <v>12</v>
      </c>
      <c r="AP73" s="57">
        <v>2011</v>
      </c>
      <c r="AQ73" s="57"/>
      <c r="AR73" s="272">
        <v>31</v>
      </c>
      <c r="AS73" s="273" t="s">
        <v>53</v>
      </c>
      <c r="AT73" s="60">
        <f t="shared" si="10"/>
        <v>407.96</v>
      </c>
      <c r="AU73" s="60">
        <f t="shared" si="11"/>
        <v>277.76</v>
      </c>
      <c r="AV73" s="60">
        <v>97.52</v>
      </c>
      <c r="AW73" s="60">
        <v>86</v>
      </c>
      <c r="AX73" s="60"/>
      <c r="AY73" s="60">
        <f t="shared" si="12"/>
        <v>43.400000000000006</v>
      </c>
      <c r="AZ73" s="60">
        <f t="shared" si="15"/>
        <v>912.64</v>
      </c>
      <c r="BA73" s="60">
        <v>0</v>
      </c>
      <c r="BB73" s="60">
        <f t="shared" si="13"/>
        <v>868</v>
      </c>
    </row>
    <row r="74" spans="1:54" s="62" customFormat="1" ht="17.25" customHeight="1">
      <c r="A74" s="26" t="s">
        <v>46</v>
      </c>
      <c r="B74" s="50">
        <v>68</v>
      </c>
      <c r="C74" s="53" t="s">
        <v>355</v>
      </c>
      <c r="D74" s="23" t="s">
        <v>356</v>
      </c>
      <c r="E74" s="23" t="s">
        <v>357</v>
      </c>
      <c r="F74" s="53" t="s">
        <v>358</v>
      </c>
      <c r="G74" s="53"/>
      <c r="H74" s="87">
        <v>3</v>
      </c>
      <c r="I74" s="87">
        <v>8</v>
      </c>
      <c r="J74" s="87">
        <v>1973</v>
      </c>
      <c r="K74" s="87">
        <f t="shared" si="14"/>
        <v>38</v>
      </c>
      <c r="L74" s="1" t="s">
        <v>1539</v>
      </c>
      <c r="M74" s="270"/>
      <c r="N74" s="270"/>
      <c r="O74" s="270"/>
      <c r="P74" s="53"/>
      <c r="Q74" s="53">
        <v>1627</v>
      </c>
      <c r="R74" s="53"/>
      <c r="S74" s="53" t="s">
        <v>58</v>
      </c>
      <c r="T74" s="56">
        <v>11030020</v>
      </c>
      <c r="U74" s="271" t="s">
        <v>359</v>
      </c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7">
        <v>25</v>
      </c>
      <c r="AG74" s="57">
        <v>11</v>
      </c>
      <c r="AH74" s="57">
        <v>2011</v>
      </c>
      <c r="AI74" s="93">
        <v>0.95833333333333337</v>
      </c>
      <c r="AJ74" s="57"/>
      <c r="AK74" s="57"/>
      <c r="AL74" s="57">
        <v>2011</v>
      </c>
      <c r="AM74" s="57"/>
      <c r="AN74" s="57">
        <v>31</v>
      </c>
      <c r="AO74" s="57">
        <v>12</v>
      </c>
      <c r="AP74" s="57">
        <v>2011</v>
      </c>
      <c r="AQ74" s="57"/>
      <c r="AR74" s="272">
        <v>31</v>
      </c>
      <c r="AS74" s="273" t="s">
        <v>53</v>
      </c>
      <c r="AT74" s="60">
        <f t="shared" si="10"/>
        <v>407.96</v>
      </c>
      <c r="AU74" s="60">
        <f t="shared" si="11"/>
        <v>277.76</v>
      </c>
      <c r="AV74" s="60">
        <v>86.71</v>
      </c>
      <c r="AW74" s="60">
        <v>94</v>
      </c>
      <c r="AX74" s="60"/>
      <c r="AY74" s="60">
        <f t="shared" si="12"/>
        <v>43.400000000000006</v>
      </c>
      <c r="AZ74" s="60">
        <f t="shared" si="15"/>
        <v>909.83</v>
      </c>
      <c r="BA74" s="60">
        <v>0</v>
      </c>
      <c r="BB74" s="60">
        <f t="shared" si="13"/>
        <v>868</v>
      </c>
    </row>
    <row r="75" spans="1:54" s="62" customFormat="1" ht="17.25" customHeight="1">
      <c r="A75" s="26" t="s">
        <v>46</v>
      </c>
      <c r="B75" s="50">
        <v>69</v>
      </c>
      <c r="C75" s="53" t="s">
        <v>360</v>
      </c>
      <c r="D75" s="23" t="s">
        <v>361</v>
      </c>
      <c r="E75" s="23" t="s">
        <v>362</v>
      </c>
      <c r="F75" s="53" t="s">
        <v>363</v>
      </c>
      <c r="G75" s="53"/>
      <c r="H75" s="87">
        <v>18</v>
      </c>
      <c r="I75" s="87">
        <v>11</v>
      </c>
      <c r="J75" s="87">
        <v>1989</v>
      </c>
      <c r="K75" s="87">
        <f t="shared" si="14"/>
        <v>22</v>
      </c>
      <c r="L75" s="1" t="s">
        <v>1539</v>
      </c>
      <c r="M75" s="270"/>
      <c r="N75" s="270"/>
      <c r="O75" s="270"/>
      <c r="P75" s="53"/>
      <c r="Q75" s="53">
        <v>1628</v>
      </c>
      <c r="R75" s="53"/>
      <c r="S75" s="53" t="s">
        <v>69</v>
      </c>
      <c r="T75" s="56">
        <v>11030020</v>
      </c>
      <c r="U75" s="271" t="s">
        <v>364</v>
      </c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7">
        <v>27</v>
      </c>
      <c r="AG75" s="57">
        <v>11</v>
      </c>
      <c r="AH75" s="57">
        <v>2011</v>
      </c>
      <c r="AI75" s="93">
        <v>0.65625</v>
      </c>
      <c r="AJ75" s="57"/>
      <c r="AK75" s="57"/>
      <c r="AL75" s="57"/>
      <c r="AM75" s="57"/>
      <c r="AN75" s="57">
        <v>31</v>
      </c>
      <c r="AO75" s="57">
        <v>12</v>
      </c>
      <c r="AP75" s="57">
        <v>2011</v>
      </c>
      <c r="AQ75" s="57"/>
      <c r="AR75" s="272">
        <v>31</v>
      </c>
      <c r="AS75" s="273" t="s">
        <v>53</v>
      </c>
      <c r="AT75" s="60">
        <f t="shared" si="10"/>
        <v>407.96</v>
      </c>
      <c r="AU75" s="60">
        <f t="shared" si="11"/>
        <v>277.76</v>
      </c>
      <c r="AV75" s="60">
        <v>95.23</v>
      </c>
      <c r="AW75" s="60">
        <v>82</v>
      </c>
      <c r="AX75" s="60"/>
      <c r="AY75" s="60">
        <f t="shared" si="12"/>
        <v>43.400000000000006</v>
      </c>
      <c r="AZ75" s="60">
        <f t="shared" si="15"/>
        <v>906.35</v>
      </c>
      <c r="BA75" s="60">
        <v>0</v>
      </c>
      <c r="BB75" s="60">
        <f t="shared" si="13"/>
        <v>868</v>
      </c>
    </row>
    <row r="76" spans="1:54" s="62" customFormat="1" ht="17.25" customHeight="1">
      <c r="A76" s="26" t="s">
        <v>46</v>
      </c>
      <c r="B76" s="50">
        <v>70</v>
      </c>
      <c r="C76" s="53" t="s">
        <v>365</v>
      </c>
      <c r="D76" s="23" t="s">
        <v>366</v>
      </c>
      <c r="E76" s="23" t="s">
        <v>120</v>
      </c>
      <c r="F76" s="53" t="s">
        <v>367</v>
      </c>
      <c r="G76" s="53"/>
      <c r="H76" s="87">
        <v>16</v>
      </c>
      <c r="I76" s="87">
        <v>4</v>
      </c>
      <c r="J76" s="87">
        <v>1949</v>
      </c>
      <c r="K76" s="87">
        <f t="shared" si="14"/>
        <v>62</v>
      </c>
      <c r="L76" s="1" t="s">
        <v>100</v>
      </c>
      <c r="M76" s="270"/>
      <c r="N76" s="270"/>
      <c r="O76" s="270"/>
      <c r="P76" s="53"/>
      <c r="Q76" s="53">
        <v>1629</v>
      </c>
      <c r="R76" s="53"/>
      <c r="S76" s="53" t="s">
        <v>368</v>
      </c>
      <c r="T76" s="56">
        <v>11030020</v>
      </c>
      <c r="U76" s="271" t="s">
        <v>369</v>
      </c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7">
        <v>27</v>
      </c>
      <c r="AG76" s="57">
        <v>11</v>
      </c>
      <c r="AH76" s="57">
        <v>2011</v>
      </c>
      <c r="AI76" s="93">
        <v>0.77083333333333337</v>
      </c>
      <c r="AJ76" s="57"/>
      <c r="AK76" s="57"/>
      <c r="AL76" s="57">
        <v>2011</v>
      </c>
      <c r="AM76" s="57"/>
      <c r="AN76" s="57">
        <v>31</v>
      </c>
      <c r="AO76" s="57">
        <v>12</v>
      </c>
      <c r="AP76" s="57">
        <v>2011</v>
      </c>
      <c r="AQ76" s="57"/>
      <c r="AR76" s="272">
        <v>31</v>
      </c>
      <c r="AS76" s="273" t="s">
        <v>53</v>
      </c>
      <c r="AT76" s="60">
        <f t="shared" si="10"/>
        <v>407.96</v>
      </c>
      <c r="AU76" s="60">
        <f t="shared" si="11"/>
        <v>277.76</v>
      </c>
      <c r="AV76" s="60">
        <v>91.52</v>
      </c>
      <c r="AW76" s="60">
        <v>96</v>
      </c>
      <c r="AX76" s="60"/>
      <c r="AY76" s="60">
        <f t="shared" si="12"/>
        <v>43.400000000000006</v>
      </c>
      <c r="AZ76" s="60">
        <f t="shared" si="15"/>
        <v>916.64</v>
      </c>
      <c r="BA76" s="60">
        <v>0</v>
      </c>
      <c r="BB76" s="60">
        <f t="shared" si="13"/>
        <v>868</v>
      </c>
    </row>
    <row r="77" spans="1:54" s="62" customFormat="1" ht="17.25" customHeight="1">
      <c r="A77" s="26" t="s">
        <v>46</v>
      </c>
      <c r="B77" s="50">
        <v>71</v>
      </c>
      <c r="C77" s="53" t="s">
        <v>370</v>
      </c>
      <c r="D77" s="23" t="s">
        <v>78</v>
      </c>
      <c r="E77" s="23" t="s">
        <v>371</v>
      </c>
      <c r="F77" s="53" t="s">
        <v>372</v>
      </c>
      <c r="G77" s="53"/>
      <c r="H77" s="87">
        <v>24</v>
      </c>
      <c r="I77" s="87">
        <v>11</v>
      </c>
      <c r="J77" s="87">
        <v>1972</v>
      </c>
      <c r="K77" s="87">
        <f t="shared" si="14"/>
        <v>39</v>
      </c>
      <c r="L77" s="1" t="s">
        <v>1539</v>
      </c>
      <c r="M77" s="270"/>
      <c r="N77" s="270"/>
      <c r="O77" s="270"/>
      <c r="P77" s="53"/>
      <c r="Q77" s="53">
        <v>1630</v>
      </c>
      <c r="R77" s="53"/>
      <c r="S77" s="53" t="s">
        <v>169</v>
      </c>
      <c r="T77" s="56">
        <v>11030020</v>
      </c>
      <c r="U77" s="271" t="s">
        <v>70</v>
      </c>
      <c r="V77" s="56" t="s">
        <v>373</v>
      </c>
      <c r="W77" s="56"/>
      <c r="X77" s="56"/>
      <c r="Y77" s="56"/>
      <c r="Z77" s="56"/>
      <c r="AA77" s="56"/>
      <c r="AB77" s="56"/>
      <c r="AC77" s="56"/>
      <c r="AD77" s="56"/>
      <c r="AE77" s="56"/>
      <c r="AF77" s="57">
        <v>28</v>
      </c>
      <c r="AG77" s="57">
        <v>11</v>
      </c>
      <c r="AH77" s="57">
        <v>2011</v>
      </c>
      <c r="AI77" s="93">
        <v>0.4201388888888889</v>
      </c>
      <c r="AJ77" s="57"/>
      <c r="AK77" s="57"/>
      <c r="AL77" s="57"/>
      <c r="AM77" s="57"/>
      <c r="AN77" s="57">
        <v>2</v>
      </c>
      <c r="AO77" s="57">
        <v>12</v>
      </c>
      <c r="AP77" s="57">
        <v>2011</v>
      </c>
      <c r="AQ77" s="67">
        <v>0.52083333333333337</v>
      </c>
      <c r="AR77" s="272">
        <v>1</v>
      </c>
      <c r="AS77" s="273" t="s">
        <v>71</v>
      </c>
      <c r="AT77" s="60">
        <f t="shared" si="10"/>
        <v>13.16</v>
      </c>
      <c r="AU77" s="60">
        <f t="shared" si="11"/>
        <v>8.9600000000000009</v>
      </c>
      <c r="AV77" s="60">
        <v>14.62</v>
      </c>
      <c r="AW77" s="60">
        <v>9</v>
      </c>
      <c r="AX77" s="60"/>
      <c r="AY77" s="60">
        <f t="shared" si="12"/>
        <v>1.4000000000000001</v>
      </c>
      <c r="AZ77" s="60">
        <f t="shared" si="15"/>
        <v>47.14</v>
      </c>
      <c r="BA77" s="60">
        <v>0</v>
      </c>
      <c r="BB77" s="60">
        <f t="shared" si="13"/>
        <v>28</v>
      </c>
    </row>
    <row r="78" spans="1:54" s="62" customFormat="1" ht="17.25" customHeight="1">
      <c r="A78" s="26" t="s">
        <v>46</v>
      </c>
      <c r="B78" s="50">
        <v>72</v>
      </c>
      <c r="C78" s="53" t="s">
        <v>374</v>
      </c>
      <c r="D78" s="23" t="s">
        <v>375</v>
      </c>
      <c r="E78" s="23" t="s">
        <v>376</v>
      </c>
      <c r="F78" s="53" t="s">
        <v>377</v>
      </c>
      <c r="G78" s="53"/>
      <c r="H78" s="87">
        <v>11</v>
      </c>
      <c r="I78" s="87">
        <v>12</v>
      </c>
      <c r="J78" s="87">
        <v>1982</v>
      </c>
      <c r="K78" s="87">
        <f t="shared" si="14"/>
        <v>29</v>
      </c>
      <c r="L78" s="1" t="s">
        <v>100</v>
      </c>
      <c r="M78" s="270"/>
      <c r="N78" s="270"/>
      <c r="O78" s="270"/>
      <c r="P78" s="53"/>
      <c r="Q78" s="53">
        <v>1638</v>
      </c>
      <c r="R78" s="53"/>
      <c r="S78" s="53" t="s">
        <v>169</v>
      </c>
      <c r="T78" s="56">
        <v>11030020</v>
      </c>
      <c r="U78" s="271" t="s">
        <v>378</v>
      </c>
      <c r="V78" s="56" t="s">
        <v>379</v>
      </c>
      <c r="W78" s="56"/>
      <c r="X78" s="56"/>
      <c r="Y78" s="56"/>
      <c r="Z78" s="56"/>
      <c r="AA78" s="56"/>
      <c r="AB78" s="56"/>
      <c r="AC78" s="56"/>
      <c r="AD78" s="56"/>
      <c r="AE78" s="56"/>
      <c r="AF78" s="57">
        <v>29</v>
      </c>
      <c r="AG78" s="57">
        <v>11</v>
      </c>
      <c r="AH78" s="57">
        <v>2011</v>
      </c>
      <c r="AI78" s="93">
        <v>0.12152777777777778</v>
      </c>
      <c r="AJ78" s="57"/>
      <c r="AK78" s="57"/>
      <c r="AL78" s="57"/>
      <c r="AM78" s="57"/>
      <c r="AN78" s="57">
        <v>2</v>
      </c>
      <c r="AO78" s="57">
        <v>12</v>
      </c>
      <c r="AP78" s="57">
        <v>2011</v>
      </c>
      <c r="AQ78" s="67">
        <v>0.52083333333333337</v>
      </c>
      <c r="AR78" s="272">
        <v>1</v>
      </c>
      <c r="AS78" s="273" t="s">
        <v>71</v>
      </c>
      <c r="AT78" s="60">
        <f t="shared" si="10"/>
        <v>13.16</v>
      </c>
      <c r="AU78" s="60">
        <f t="shared" si="11"/>
        <v>8.9600000000000009</v>
      </c>
      <c r="AV78" s="60">
        <v>18.2</v>
      </c>
      <c r="AW78" s="60">
        <v>18</v>
      </c>
      <c r="AX78" s="60"/>
      <c r="AY78" s="60">
        <f t="shared" si="12"/>
        <v>1.4000000000000001</v>
      </c>
      <c r="AZ78" s="60">
        <f t="shared" si="15"/>
        <v>59.72</v>
      </c>
      <c r="BA78" s="60">
        <v>0</v>
      </c>
      <c r="BB78" s="60">
        <f t="shared" si="13"/>
        <v>28</v>
      </c>
    </row>
    <row r="79" spans="1:54" s="62" customFormat="1" ht="17.25" customHeight="1">
      <c r="A79" s="26" t="s">
        <v>46</v>
      </c>
      <c r="B79" s="50">
        <v>73</v>
      </c>
      <c r="C79" s="53" t="s">
        <v>380</v>
      </c>
      <c r="D79" s="23" t="s">
        <v>381</v>
      </c>
      <c r="E79" s="23" t="s">
        <v>382</v>
      </c>
      <c r="F79" s="53" t="s">
        <v>383</v>
      </c>
      <c r="G79" s="53"/>
      <c r="H79" s="87">
        <v>19</v>
      </c>
      <c r="I79" s="87">
        <v>10</v>
      </c>
      <c r="J79" s="87">
        <v>1963</v>
      </c>
      <c r="K79" s="87">
        <f t="shared" si="14"/>
        <v>48</v>
      </c>
      <c r="L79" s="1" t="s">
        <v>1539</v>
      </c>
      <c r="M79" s="270"/>
      <c r="N79" s="270"/>
      <c r="O79" s="270"/>
      <c r="P79" s="53"/>
      <c r="Q79" s="53">
        <v>1640</v>
      </c>
      <c r="R79" s="53"/>
      <c r="S79" s="53" t="s">
        <v>58</v>
      </c>
      <c r="T79" s="56">
        <v>11030020</v>
      </c>
      <c r="U79" s="271" t="s">
        <v>70</v>
      </c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7">
        <v>29</v>
      </c>
      <c r="AG79" s="57">
        <v>11</v>
      </c>
      <c r="AH79" s="57">
        <v>2011</v>
      </c>
      <c r="AI79" s="93">
        <v>0.52083333333333337</v>
      </c>
      <c r="AJ79" s="57"/>
      <c r="AK79" s="57"/>
      <c r="AL79" s="57"/>
      <c r="AM79" s="57"/>
      <c r="AN79" s="57">
        <v>2</v>
      </c>
      <c r="AO79" s="57">
        <v>12</v>
      </c>
      <c r="AP79" s="57">
        <v>2011</v>
      </c>
      <c r="AQ79" s="57"/>
      <c r="AR79" s="272">
        <v>1</v>
      </c>
      <c r="AS79" s="273" t="s">
        <v>53</v>
      </c>
      <c r="AT79" s="60">
        <f t="shared" si="10"/>
        <v>13.16</v>
      </c>
      <c r="AU79" s="60">
        <f t="shared" si="11"/>
        <v>8.9600000000000009</v>
      </c>
      <c r="AV79" s="60">
        <v>11.21</v>
      </c>
      <c r="AW79" s="60">
        <v>18</v>
      </c>
      <c r="AX79" s="60"/>
      <c r="AY79" s="60">
        <f t="shared" si="12"/>
        <v>1.4000000000000001</v>
      </c>
      <c r="AZ79" s="60">
        <f t="shared" si="15"/>
        <v>52.73</v>
      </c>
      <c r="BA79" s="60">
        <v>0</v>
      </c>
      <c r="BB79" s="60">
        <f t="shared" si="13"/>
        <v>28</v>
      </c>
    </row>
    <row r="80" spans="1:54" s="62" customFormat="1" ht="17.25" customHeight="1">
      <c r="A80" s="26" t="s">
        <v>46</v>
      </c>
      <c r="B80" s="50">
        <v>74</v>
      </c>
      <c r="C80" s="53" t="s">
        <v>384</v>
      </c>
      <c r="D80" s="23" t="s">
        <v>385</v>
      </c>
      <c r="E80" s="23" t="s">
        <v>386</v>
      </c>
      <c r="F80" s="53" t="s">
        <v>387</v>
      </c>
      <c r="G80" s="53"/>
      <c r="H80" s="87">
        <v>15</v>
      </c>
      <c r="I80" s="87">
        <v>2</v>
      </c>
      <c r="J80" s="87">
        <v>1950</v>
      </c>
      <c r="K80" s="87">
        <f t="shared" si="14"/>
        <v>61</v>
      </c>
      <c r="L80" s="1" t="s">
        <v>1539</v>
      </c>
      <c r="M80" s="270"/>
      <c r="N80" s="270"/>
      <c r="O80" s="270"/>
      <c r="P80" s="53"/>
      <c r="Q80" s="53">
        <v>1641</v>
      </c>
      <c r="R80" s="53"/>
      <c r="S80" s="53" t="s">
        <v>388</v>
      </c>
      <c r="T80" s="56">
        <v>11030020</v>
      </c>
      <c r="U80" s="271" t="s">
        <v>389</v>
      </c>
      <c r="V80" s="56" t="s">
        <v>390</v>
      </c>
      <c r="W80" s="56"/>
      <c r="X80" s="56"/>
      <c r="Y80" s="56"/>
      <c r="Z80" s="56"/>
      <c r="AA80" s="56"/>
      <c r="AB80" s="56"/>
      <c r="AC80" s="56"/>
      <c r="AD80" s="56"/>
      <c r="AE80" s="56"/>
      <c r="AF80" s="57">
        <v>30</v>
      </c>
      <c r="AG80" s="57">
        <v>11</v>
      </c>
      <c r="AH80" s="57">
        <v>2011</v>
      </c>
      <c r="AI80" s="93">
        <v>0.38541666666666669</v>
      </c>
      <c r="AJ80" s="57"/>
      <c r="AK80" s="57"/>
      <c r="AL80" s="57"/>
      <c r="AM80" s="57"/>
      <c r="AN80" s="57">
        <v>4</v>
      </c>
      <c r="AO80" s="57">
        <v>12</v>
      </c>
      <c r="AP80" s="57">
        <v>2011</v>
      </c>
      <c r="AQ80" s="67">
        <v>0.52083333333333337</v>
      </c>
      <c r="AR80" s="272">
        <v>3</v>
      </c>
      <c r="AS80" s="273" t="s">
        <v>71</v>
      </c>
      <c r="AT80" s="60">
        <f t="shared" si="10"/>
        <v>39.479999999999997</v>
      </c>
      <c r="AU80" s="60">
        <f t="shared" si="11"/>
        <v>26.88</v>
      </c>
      <c r="AV80" s="60">
        <v>73.87</v>
      </c>
      <c r="AW80" s="60">
        <v>64</v>
      </c>
      <c r="AX80" s="60"/>
      <c r="AY80" s="60">
        <f t="shared" si="12"/>
        <v>4.2</v>
      </c>
      <c r="AZ80" s="60">
        <f t="shared" si="15"/>
        <v>208.43</v>
      </c>
      <c r="BA80" s="60">
        <v>0</v>
      </c>
      <c r="BB80" s="60">
        <f t="shared" si="13"/>
        <v>84</v>
      </c>
    </row>
    <row r="81" spans="1:54" s="62" customFormat="1" ht="17.25" customHeight="1">
      <c r="A81" s="26" t="s">
        <v>46</v>
      </c>
      <c r="B81" s="50">
        <v>75</v>
      </c>
      <c r="C81" s="53" t="s">
        <v>391</v>
      </c>
      <c r="D81" s="23" t="s">
        <v>392</v>
      </c>
      <c r="E81" s="23" t="s">
        <v>393</v>
      </c>
      <c r="F81" s="53" t="s">
        <v>394</v>
      </c>
      <c r="G81" s="53"/>
      <c r="H81" s="87">
        <v>12</v>
      </c>
      <c r="I81" s="87">
        <v>3</v>
      </c>
      <c r="J81" s="87">
        <v>1944</v>
      </c>
      <c r="K81" s="87">
        <f t="shared" si="14"/>
        <v>67</v>
      </c>
      <c r="L81" s="1" t="s">
        <v>1539</v>
      </c>
      <c r="M81" s="270"/>
      <c r="N81" s="270"/>
      <c r="O81" s="270"/>
      <c r="P81" s="53"/>
      <c r="Q81" s="53">
        <v>1642</v>
      </c>
      <c r="R81" s="53"/>
      <c r="S81" s="53" t="s">
        <v>94</v>
      </c>
      <c r="T81" s="56">
        <v>11030020</v>
      </c>
      <c r="U81" s="271" t="s">
        <v>395</v>
      </c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7">
        <v>30</v>
      </c>
      <c r="AG81" s="57">
        <v>11</v>
      </c>
      <c r="AH81" s="57">
        <v>2011</v>
      </c>
      <c r="AI81" s="93">
        <v>0.43402777777777773</v>
      </c>
      <c r="AJ81" s="57"/>
      <c r="AK81" s="57"/>
      <c r="AL81" s="57"/>
      <c r="AM81" s="57"/>
      <c r="AN81" s="57">
        <v>3</v>
      </c>
      <c r="AO81" s="57">
        <v>12</v>
      </c>
      <c r="AP81" s="57">
        <v>2011</v>
      </c>
      <c r="AQ81" s="67">
        <v>0.52083333333333337</v>
      </c>
      <c r="AR81" s="272">
        <v>2</v>
      </c>
      <c r="AS81" s="273" t="s">
        <v>71</v>
      </c>
      <c r="AT81" s="60">
        <f t="shared" si="10"/>
        <v>26.32</v>
      </c>
      <c r="AU81" s="60">
        <f t="shared" si="11"/>
        <v>17.920000000000002</v>
      </c>
      <c r="AV81" s="60">
        <v>32.200000000000003</v>
      </c>
      <c r="AW81" s="60">
        <v>25</v>
      </c>
      <c r="AX81" s="60"/>
      <c r="AY81" s="60">
        <f t="shared" si="12"/>
        <v>2.8000000000000003</v>
      </c>
      <c r="AZ81" s="60">
        <f t="shared" si="15"/>
        <v>104.24</v>
      </c>
      <c r="BA81" s="60">
        <v>0</v>
      </c>
      <c r="BB81" s="60">
        <f t="shared" si="13"/>
        <v>56</v>
      </c>
    </row>
    <row r="82" spans="1:54" s="62" customFormat="1" ht="17.25" customHeight="1">
      <c r="A82" s="26" t="s">
        <v>46</v>
      </c>
      <c r="B82" s="50">
        <v>76</v>
      </c>
      <c r="C82" s="53" t="s">
        <v>396</v>
      </c>
      <c r="D82" s="23" t="s">
        <v>397</v>
      </c>
      <c r="E82" s="23" t="s">
        <v>74</v>
      </c>
      <c r="F82" s="53" t="s">
        <v>398</v>
      </c>
      <c r="G82" s="53"/>
      <c r="H82" s="87">
        <v>1</v>
      </c>
      <c r="I82" s="87">
        <v>6</v>
      </c>
      <c r="J82" s="87">
        <v>2011</v>
      </c>
      <c r="K82" s="87">
        <f t="shared" si="14"/>
        <v>0</v>
      </c>
      <c r="L82" s="1" t="s">
        <v>1539</v>
      </c>
      <c r="M82" s="270"/>
      <c r="N82" s="270"/>
      <c r="O82" s="270"/>
      <c r="P82" s="53"/>
      <c r="Q82" s="53">
        <v>1643</v>
      </c>
      <c r="R82" s="53"/>
      <c r="S82" s="53" t="s">
        <v>169</v>
      </c>
      <c r="T82" s="56">
        <v>11030020</v>
      </c>
      <c r="U82" s="271" t="s">
        <v>399</v>
      </c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7">
        <v>30</v>
      </c>
      <c r="AG82" s="57">
        <v>11</v>
      </c>
      <c r="AH82" s="57">
        <v>2011</v>
      </c>
      <c r="AI82" s="93">
        <v>0.4861111111111111</v>
      </c>
      <c r="AJ82" s="57"/>
      <c r="AK82" s="57"/>
      <c r="AL82" s="57"/>
      <c r="AM82" s="57"/>
      <c r="AN82" s="57">
        <v>31</v>
      </c>
      <c r="AO82" s="57">
        <v>12</v>
      </c>
      <c r="AP82" s="57">
        <v>2011</v>
      </c>
      <c r="AQ82" s="67"/>
      <c r="AR82" s="272">
        <v>31</v>
      </c>
      <c r="AS82" s="273" t="s">
        <v>53</v>
      </c>
      <c r="AT82" s="60">
        <f t="shared" si="10"/>
        <v>407.96</v>
      </c>
      <c r="AU82" s="60">
        <f t="shared" si="11"/>
        <v>277.76</v>
      </c>
      <c r="AV82" s="60">
        <v>84.2</v>
      </c>
      <c r="AW82" s="60">
        <v>72</v>
      </c>
      <c r="AX82" s="60"/>
      <c r="AY82" s="60">
        <f t="shared" si="12"/>
        <v>43.400000000000006</v>
      </c>
      <c r="AZ82" s="60">
        <f t="shared" si="15"/>
        <v>885.32</v>
      </c>
      <c r="BA82" s="60">
        <v>0</v>
      </c>
      <c r="BB82" s="60">
        <f t="shared" si="13"/>
        <v>868</v>
      </c>
    </row>
    <row r="83" spans="1:54" s="62" customFormat="1" ht="17.25" customHeight="1">
      <c r="A83" s="26" t="s">
        <v>46</v>
      </c>
      <c r="B83" s="50">
        <v>77</v>
      </c>
      <c r="C83" s="53" t="s">
        <v>400</v>
      </c>
      <c r="D83" s="23" t="s">
        <v>401</v>
      </c>
      <c r="E83" s="23" t="s">
        <v>402</v>
      </c>
      <c r="F83" s="53" t="s">
        <v>403</v>
      </c>
      <c r="G83" s="53"/>
      <c r="H83" s="87">
        <v>23</v>
      </c>
      <c r="I83" s="87">
        <v>12</v>
      </c>
      <c r="J83" s="87">
        <v>1945</v>
      </c>
      <c r="K83" s="87">
        <f t="shared" si="14"/>
        <v>66</v>
      </c>
      <c r="L83" s="1" t="s">
        <v>1539</v>
      </c>
      <c r="M83" s="270"/>
      <c r="N83" s="270"/>
      <c r="O83" s="270"/>
      <c r="P83" s="53"/>
      <c r="Q83" s="53">
        <v>1632</v>
      </c>
      <c r="R83" s="53"/>
      <c r="S83" s="53" t="s">
        <v>404</v>
      </c>
      <c r="T83" s="56">
        <v>11030020</v>
      </c>
      <c r="U83" s="271" t="s">
        <v>405</v>
      </c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7">
        <v>28</v>
      </c>
      <c r="AG83" s="57">
        <v>11</v>
      </c>
      <c r="AH83" s="57">
        <v>2011</v>
      </c>
      <c r="AI83" s="93">
        <v>0.44097222222222227</v>
      </c>
      <c r="AJ83" s="57"/>
      <c r="AK83" s="57"/>
      <c r="AL83" s="57"/>
      <c r="AM83" s="57"/>
      <c r="AN83" s="57">
        <v>9</v>
      </c>
      <c r="AO83" s="57">
        <v>12</v>
      </c>
      <c r="AP83" s="57">
        <v>2011</v>
      </c>
      <c r="AQ83" s="67">
        <v>0.52083333333333337</v>
      </c>
      <c r="AR83" s="272">
        <v>8</v>
      </c>
      <c r="AS83" s="273" t="s">
        <v>71</v>
      </c>
      <c r="AT83" s="60">
        <f t="shared" si="10"/>
        <v>105.28</v>
      </c>
      <c r="AU83" s="60">
        <f t="shared" si="11"/>
        <v>71.680000000000007</v>
      </c>
      <c r="AV83" s="60">
        <v>66.23</v>
      </c>
      <c r="AW83" s="60">
        <v>62</v>
      </c>
      <c r="AX83" s="60"/>
      <c r="AY83" s="60">
        <f t="shared" si="12"/>
        <v>11.200000000000001</v>
      </c>
      <c r="AZ83" s="60">
        <f t="shared" si="15"/>
        <v>316.39</v>
      </c>
      <c r="BA83" s="60">
        <v>0</v>
      </c>
      <c r="BB83" s="60">
        <f t="shared" si="13"/>
        <v>224</v>
      </c>
    </row>
    <row r="84" spans="1:54" s="62" customFormat="1" ht="17.25" customHeight="1">
      <c r="A84" s="26" t="s">
        <v>46</v>
      </c>
      <c r="B84" s="50">
        <v>78</v>
      </c>
      <c r="C84" s="53" t="s">
        <v>406</v>
      </c>
      <c r="D84" s="23" t="s">
        <v>407</v>
      </c>
      <c r="E84" s="23" t="s">
        <v>408</v>
      </c>
      <c r="F84" s="53" t="s">
        <v>409</v>
      </c>
      <c r="G84" s="53"/>
      <c r="H84" s="87">
        <v>2</v>
      </c>
      <c r="I84" s="87">
        <v>5</v>
      </c>
      <c r="J84" s="87">
        <v>1974</v>
      </c>
      <c r="K84" s="87">
        <f t="shared" si="14"/>
        <v>37</v>
      </c>
      <c r="L84" s="1" t="s">
        <v>1539</v>
      </c>
      <c r="M84" s="270"/>
      <c r="N84" s="270"/>
      <c r="O84" s="270"/>
      <c r="P84" s="53"/>
      <c r="Q84" s="53">
        <v>1644</v>
      </c>
      <c r="R84" s="53"/>
      <c r="S84" s="53" t="s">
        <v>169</v>
      </c>
      <c r="T84" s="56">
        <v>11030020</v>
      </c>
      <c r="U84" s="271" t="s">
        <v>410</v>
      </c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7">
        <v>1</v>
      </c>
      <c r="AG84" s="57">
        <v>12</v>
      </c>
      <c r="AH84" s="57">
        <v>2011</v>
      </c>
      <c r="AI84" s="93">
        <v>4.1666666666666664E-2</v>
      </c>
      <c r="AJ84" s="57"/>
      <c r="AK84" s="57"/>
      <c r="AL84" s="57"/>
      <c r="AM84" s="57"/>
      <c r="AN84" s="57">
        <v>5</v>
      </c>
      <c r="AO84" s="57">
        <v>12</v>
      </c>
      <c r="AP84" s="57">
        <v>2011</v>
      </c>
      <c r="AQ84" s="67">
        <v>0.52083333333333337</v>
      </c>
      <c r="AR84" s="272">
        <v>4</v>
      </c>
      <c r="AS84" s="273" t="s">
        <v>71</v>
      </c>
      <c r="AT84" s="60">
        <f t="shared" si="10"/>
        <v>52.64</v>
      </c>
      <c r="AU84" s="60">
        <f t="shared" si="11"/>
        <v>35.840000000000003</v>
      </c>
      <c r="AV84" s="60">
        <v>96.52</v>
      </c>
      <c r="AW84" s="60">
        <v>62</v>
      </c>
      <c r="AX84" s="60"/>
      <c r="AY84" s="60">
        <f t="shared" si="12"/>
        <v>5.6000000000000005</v>
      </c>
      <c r="AZ84" s="60">
        <f t="shared" si="15"/>
        <v>252.6</v>
      </c>
      <c r="BA84" s="60">
        <v>0</v>
      </c>
      <c r="BB84" s="60">
        <f t="shared" si="13"/>
        <v>112</v>
      </c>
    </row>
    <row r="85" spans="1:54" s="62" customFormat="1" ht="17.25" customHeight="1">
      <c r="A85" s="26" t="s">
        <v>46</v>
      </c>
      <c r="B85" s="50">
        <v>79</v>
      </c>
      <c r="C85" s="53" t="s">
        <v>411</v>
      </c>
      <c r="D85" s="23" t="s">
        <v>412</v>
      </c>
      <c r="E85" s="23" t="s">
        <v>413</v>
      </c>
      <c r="F85" s="53" t="s">
        <v>414</v>
      </c>
      <c r="G85" s="53"/>
      <c r="H85" s="87">
        <v>11</v>
      </c>
      <c r="I85" s="87">
        <v>10</v>
      </c>
      <c r="J85" s="87">
        <v>1967</v>
      </c>
      <c r="K85" s="87">
        <f t="shared" si="14"/>
        <v>44</v>
      </c>
      <c r="L85" s="1" t="s">
        <v>1539</v>
      </c>
      <c r="M85" s="270"/>
      <c r="N85" s="270"/>
      <c r="O85" s="270"/>
      <c r="P85" s="53"/>
      <c r="Q85" s="53">
        <v>1645</v>
      </c>
      <c r="R85" s="53"/>
      <c r="S85" s="53" t="s">
        <v>169</v>
      </c>
      <c r="T85" s="56">
        <v>11030020</v>
      </c>
      <c r="U85" s="271" t="s">
        <v>415</v>
      </c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7">
        <v>1</v>
      </c>
      <c r="AG85" s="57">
        <v>12</v>
      </c>
      <c r="AH85" s="57">
        <v>2011</v>
      </c>
      <c r="AI85" s="93">
        <v>0.49305555555555558</v>
      </c>
      <c r="AJ85" s="57"/>
      <c r="AK85" s="57"/>
      <c r="AL85" s="57"/>
      <c r="AM85" s="57"/>
      <c r="AN85" s="57">
        <v>5</v>
      </c>
      <c r="AO85" s="57">
        <v>12</v>
      </c>
      <c r="AP85" s="57">
        <v>2011</v>
      </c>
      <c r="AQ85" s="67">
        <v>0.52083333333333337</v>
      </c>
      <c r="AR85" s="272">
        <v>4</v>
      </c>
      <c r="AS85" s="273" t="s">
        <v>71</v>
      </c>
      <c r="AT85" s="60">
        <f t="shared" si="10"/>
        <v>52.64</v>
      </c>
      <c r="AU85" s="60">
        <f t="shared" si="11"/>
        <v>35.840000000000003</v>
      </c>
      <c r="AV85" s="60">
        <v>74.209999999999994</v>
      </c>
      <c r="AW85" s="60">
        <v>42</v>
      </c>
      <c r="AX85" s="60"/>
      <c r="AY85" s="60">
        <f t="shared" si="12"/>
        <v>5.6000000000000005</v>
      </c>
      <c r="AZ85" s="60">
        <f t="shared" si="15"/>
        <v>210.29</v>
      </c>
      <c r="BA85" s="60">
        <v>0</v>
      </c>
      <c r="BB85" s="60">
        <f t="shared" si="13"/>
        <v>112</v>
      </c>
    </row>
    <row r="86" spans="1:54" s="62" customFormat="1" ht="17.25" customHeight="1">
      <c r="A86" s="26" t="s">
        <v>46</v>
      </c>
      <c r="B86" s="50">
        <v>80</v>
      </c>
      <c r="C86" s="53" t="s">
        <v>416</v>
      </c>
      <c r="D86" s="23" t="s">
        <v>417</v>
      </c>
      <c r="E86" s="23" t="s">
        <v>418</v>
      </c>
      <c r="F86" s="53" t="s">
        <v>419</v>
      </c>
      <c r="G86" s="53"/>
      <c r="H86" s="87">
        <v>19</v>
      </c>
      <c r="I86" s="87">
        <v>9</v>
      </c>
      <c r="J86" s="87">
        <v>2000</v>
      </c>
      <c r="K86" s="87">
        <f t="shared" si="14"/>
        <v>11</v>
      </c>
      <c r="L86" s="1" t="s">
        <v>100</v>
      </c>
      <c r="M86" s="270"/>
      <c r="N86" s="270"/>
      <c r="O86" s="270"/>
      <c r="P86" s="53"/>
      <c r="Q86" s="53">
        <v>1646</v>
      </c>
      <c r="R86" s="53"/>
      <c r="S86" s="53" t="s">
        <v>117</v>
      </c>
      <c r="T86" s="56">
        <v>11030020</v>
      </c>
      <c r="U86" s="271" t="s">
        <v>420</v>
      </c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7">
        <v>1</v>
      </c>
      <c r="AG86" s="57">
        <v>12</v>
      </c>
      <c r="AH86" s="57">
        <v>2011</v>
      </c>
      <c r="AI86" s="93">
        <v>0.5</v>
      </c>
      <c r="AJ86" s="57"/>
      <c r="AK86" s="57"/>
      <c r="AL86" s="57"/>
      <c r="AM86" s="57"/>
      <c r="AN86" s="57">
        <v>30</v>
      </c>
      <c r="AO86" s="57">
        <v>12</v>
      </c>
      <c r="AP86" s="57">
        <v>2011</v>
      </c>
      <c r="AQ86" s="67">
        <v>0.52083333333333337</v>
      </c>
      <c r="AR86" s="272">
        <v>29</v>
      </c>
      <c r="AS86" s="273" t="s">
        <v>71</v>
      </c>
      <c r="AT86" s="60">
        <f t="shared" si="10"/>
        <v>381.64</v>
      </c>
      <c r="AU86" s="60">
        <f t="shared" si="11"/>
        <v>259.84000000000003</v>
      </c>
      <c r="AV86" s="60">
        <v>71.11</v>
      </c>
      <c r="AW86" s="60">
        <v>94</v>
      </c>
      <c r="AX86" s="60"/>
      <c r="AY86" s="60">
        <f t="shared" si="12"/>
        <v>40.6</v>
      </c>
      <c r="AZ86" s="60">
        <f t="shared" si="15"/>
        <v>847.19</v>
      </c>
      <c r="BA86" s="60">
        <v>0</v>
      </c>
      <c r="BB86" s="60">
        <f t="shared" si="13"/>
        <v>812</v>
      </c>
    </row>
    <row r="87" spans="1:54" s="62" customFormat="1" ht="17.25" customHeight="1">
      <c r="A87" s="26" t="s">
        <v>46</v>
      </c>
      <c r="B87" s="50">
        <v>81</v>
      </c>
      <c r="C87" s="53" t="s">
        <v>421</v>
      </c>
      <c r="D87" s="23" t="s">
        <v>422</v>
      </c>
      <c r="E87" s="23" t="s">
        <v>423</v>
      </c>
      <c r="F87" s="53" t="s">
        <v>424</v>
      </c>
      <c r="G87" s="53"/>
      <c r="H87" s="87">
        <v>26</v>
      </c>
      <c r="I87" s="87">
        <v>1</v>
      </c>
      <c r="J87" s="87">
        <v>1987</v>
      </c>
      <c r="K87" s="87">
        <f t="shared" si="14"/>
        <v>24</v>
      </c>
      <c r="L87" s="1" t="s">
        <v>100</v>
      </c>
      <c r="M87" s="270"/>
      <c r="N87" s="270"/>
      <c r="O87" s="270"/>
      <c r="P87" s="53"/>
      <c r="Q87" s="53">
        <v>1647</v>
      </c>
      <c r="R87" s="53"/>
      <c r="S87" s="53" t="s">
        <v>169</v>
      </c>
      <c r="T87" s="56">
        <v>11030020</v>
      </c>
      <c r="U87" s="271" t="s">
        <v>425</v>
      </c>
      <c r="V87" s="56" t="s">
        <v>426</v>
      </c>
      <c r="W87" s="56"/>
      <c r="X87" s="56"/>
      <c r="Y87" s="56"/>
      <c r="Z87" s="56"/>
      <c r="AA87" s="56"/>
      <c r="AB87" s="56"/>
      <c r="AC87" s="56"/>
      <c r="AD87" s="56"/>
      <c r="AE87" s="56"/>
      <c r="AF87" s="57">
        <v>1</v>
      </c>
      <c r="AG87" s="57">
        <v>12</v>
      </c>
      <c r="AH87" s="57">
        <v>2011</v>
      </c>
      <c r="AI87" s="93">
        <v>0.55555555555555558</v>
      </c>
      <c r="AJ87" s="57"/>
      <c r="AK87" s="57"/>
      <c r="AL87" s="57"/>
      <c r="AM87" s="57"/>
      <c r="AN87" s="57">
        <v>2</v>
      </c>
      <c r="AO87" s="57">
        <v>12</v>
      </c>
      <c r="AP87" s="57">
        <v>2011</v>
      </c>
      <c r="AQ87" s="67">
        <v>0.52083333333333337</v>
      </c>
      <c r="AR87" s="272">
        <v>1</v>
      </c>
      <c r="AS87" s="273" t="s">
        <v>71</v>
      </c>
      <c r="AT87" s="60">
        <f t="shared" si="10"/>
        <v>13.16</v>
      </c>
      <c r="AU87" s="60">
        <f t="shared" si="11"/>
        <v>8.9600000000000009</v>
      </c>
      <c r="AV87" s="60">
        <v>18.62</v>
      </c>
      <c r="AW87" s="60">
        <v>9</v>
      </c>
      <c r="AX87" s="60"/>
      <c r="AY87" s="60">
        <f t="shared" si="12"/>
        <v>1.4000000000000001</v>
      </c>
      <c r="AZ87" s="60">
        <f t="shared" si="15"/>
        <v>51.14</v>
      </c>
      <c r="BA87" s="60">
        <v>0</v>
      </c>
      <c r="BB87" s="60">
        <f t="shared" si="13"/>
        <v>28</v>
      </c>
    </row>
    <row r="88" spans="1:54" s="62" customFormat="1" ht="17.25" customHeight="1">
      <c r="A88" s="26" t="s">
        <v>46</v>
      </c>
      <c r="B88" s="50">
        <v>82</v>
      </c>
      <c r="C88" s="53" t="s">
        <v>427</v>
      </c>
      <c r="D88" s="23" t="s">
        <v>428</v>
      </c>
      <c r="E88" s="23" t="s">
        <v>429</v>
      </c>
      <c r="F88" s="53" t="s">
        <v>430</v>
      </c>
      <c r="G88" s="53"/>
      <c r="H88" s="87">
        <v>5</v>
      </c>
      <c r="I88" s="87">
        <v>11</v>
      </c>
      <c r="J88" s="87">
        <v>1982</v>
      </c>
      <c r="K88" s="87">
        <f t="shared" si="14"/>
        <v>29</v>
      </c>
      <c r="L88" s="1" t="s">
        <v>100</v>
      </c>
      <c r="M88" s="270"/>
      <c r="N88" s="270"/>
      <c r="O88" s="270"/>
      <c r="P88" s="53"/>
      <c r="Q88" s="53">
        <v>1648</v>
      </c>
      <c r="R88" s="53"/>
      <c r="S88" s="53" t="s">
        <v>169</v>
      </c>
      <c r="T88" s="56">
        <v>11030020</v>
      </c>
      <c r="U88" s="271" t="s">
        <v>415</v>
      </c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7">
        <v>1</v>
      </c>
      <c r="AG88" s="57">
        <v>12</v>
      </c>
      <c r="AH88" s="57">
        <v>2011</v>
      </c>
      <c r="AI88" s="93">
        <v>0.57291666666666663</v>
      </c>
      <c r="AJ88" s="57"/>
      <c r="AK88" s="57"/>
      <c r="AL88" s="57"/>
      <c r="AM88" s="57"/>
      <c r="AN88" s="57">
        <v>5</v>
      </c>
      <c r="AO88" s="57">
        <v>12</v>
      </c>
      <c r="AP88" s="57">
        <v>2011</v>
      </c>
      <c r="AQ88" s="67">
        <v>0.52083333333333337</v>
      </c>
      <c r="AR88" s="272">
        <v>4</v>
      </c>
      <c r="AS88" s="273" t="s">
        <v>71</v>
      </c>
      <c r="AT88" s="60">
        <f t="shared" si="10"/>
        <v>52.64</v>
      </c>
      <c r="AU88" s="60">
        <f t="shared" si="11"/>
        <v>35.840000000000003</v>
      </c>
      <c r="AV88" s="60">
        <v>78.38</v>
      </c>
      <c r="AW88" s="60">
        <v>72</v>
      </c>
      <c r="AX88" s="60"/>
      <c r="AY88" s="60">
        <f t="shared" si="12"/>
        <v>5.6000000000000005</v>
      </c>
      <c r="AZ88" s="60">
        <f t="shared" si="15"/>
        <v>244.46</v>
      </c>
      <c r="BA88" s="60">
        <v>0</v>
      </c>
      <c r="BB88" s="60">
        <f t="shared" si="13"/>
        <v>112</v>
      </c>
    </row>
    <row r="89" spans="1:54" s="62" customFormat="1" ht="17.25" customHeight="1">
      <c r="A89" s="26" t="s">
        <v>46</v>
      </c>
      <c r="B89" s="50">
        <v>83</v>
      </c>
      <c r="C89" s="53" t="s">
        <v>431</v>
      </c>
      <c r="D89" s="23" t="s">
        <v>179</v>
      </c>
      <c r="E89" s="23" t="s">
        <v>432</v>
      </c>
      <c r="F89" s="53" t="s">
        <v>433</v>
      </c>
      <c r="G89" s="53"/>
      <c r="H89" s="87">
        <v>19</v>
      </c>
      <c r="I89" s="87">
        <v>12</v>
      </c>
      <c r="J89" s="87">
        <v>2002</v>
      </c>
      <c r="K89" s="87">
        <f t="shared" si="14"/>
        <v>9</v>
      </c>
      <c r="L89" s="1" t="s">
        <v>1539</v>
      </c>
      <c r="M89" s="270"/>
      <c r="N89" s="270"/>
      <c r="O89" s="270"/>
      <c r="P89" s="53"/>
      <c r="Q89" s="53">
        <v>1649</v>
      </c>
      <c r="R89" s="53"/>
      <c r="S89" s="53" t="s">
        <v>169</v>
      </c>
      <c r="T89" s="56">
        <v>11030020</v>
      </c>
      <c r="U89" s="271" t="s">
        <v>434</v>
      </c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7">
        <v>1</v>
      </c>
      <c r="AG89" s="57">
        <v>12</v>
      </c>
      <c r="AH89" s="57">
        <v>2011</v>
      </c>
      <c r="AI89" s="93">
        <v>0.60416666666666663</v>
      </c>
      <c r="AJ89" s="57"/>
      <c r="AK89" s="57"/>
      <c r="AL89" s="57"/>
      <c r="AM89" s="57"/>
      <c r="AN89" s="57">
        <v>31</v>
      </c>
      <c r="AO89" s="57">
        <v>12</v>
      </c>
      <c r="AP89" s="57">
        <v>2011</v>
      </c>
      <c r="AQ89" s="67"/>
      <c r="AR89" s="272">
        <v>31</v>
      </c>
      <c r="AS89" s="273" t="s">
        <v>53</v>
      </c>
      <c r="AT89" s="60">
        <f t="shared" si="10"/>
        <v>407.96</v>
      </c>
      <c r="AU89" s="60">
        <f t="shared" si="11"/>
        <v>277.76</v>
      </c>
      <c r="AV89" s="60">
        <v>92.52</v>
      </c>
      <c r="AW89" s="60">
        <v>78</v>
      </c>
      <c r="AX89" s="60"/>
      <c r="AY89" s="60">
        <f t="shared" si="12"/>
        <v>43.400000000000006</v>
      </c>
      <c r="AZ89" s="60">
        <f t="shared" si="15"/>
        <v>899.64</v>
      </c>
      <c r="BA89" s="60">
        <v>0</v>
      </c>
      <c r="BB89" s="60">
        <f t="shared" si="13"/>
        <v>868</v>
      </c>
    </row>
    <row r="90" spans="1:54" s="62" customFormat="1" ht="17.25" customHeight="1">
      <c r="A90" s="26" t="s">
        <v>46</v>
      </c>
      <c r="B90" s="50">
        <v>84</v>
      </c>
      <c r="C90" s="53" t="s">
        <v>435</v>
      </c>
      <c r="D90" s="23" t="s">
        <v>436</v>
      </c>
      <c r="E90" s="23" t="s">
        <v>437</v>
      </c>
      <c r="F90" s="53" t="s">
        <v>438</v>
      </c>
      <c r="G90" s="53"/>
      <c r="H90" s="87">
        <v>25</v>
      </c>
      <c r="I90" s="87">
        <v>10</v>
      </c>
      <c r="J90" s="87">
        <v>1962</v>
      </c>
      <c r="K90" s="87">
        <f t="shared" si="14"/>
        <v>49</v>
      </c>
      <c r="L90" s="1" t="s">
        <v>1539</v>
      </c>
      <c r="M90" s="270"/>
      <c r="N90" s="270"/>
      <c r="O90" s="270"/>
      <c r="P90" s="53"/>
      <c r="Q90" s="53">
        <v>1650</v>
      </c>
      <c r="R90" s="53"/>
      <c r="S90" s="53" t="s">
        <v>159</v>
      </c>
      <c r="T90" s="56">
        <v>11030020</v>
      </c>
      <c r="U90" s="271" t="s">
        <v>439</v>
      </c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7">
        <v>1</v>
      </c>
      <c r="AG90" s="57">
        <v>12</v>
      </c>
      <c r="AH90" s="57">
        <v>2011</v>
      </c>
      <c r="AI90" s="93">
        <v>0.625</v>
      </c>
      <c r="AJ90" s="57"/>
      <c r="AK90" s="57"/>
      <c r="AL90" s="57"/>
      <c r="AM90" s="57"/>
      <c r="AN90" s="57">
        <v>2</v>
      </c>
      <c r="AO90" s="57">
        <v>12</v>
      </c>
      <c r="AP90" s="57">
        <v>2011</v>
      </c>
      <c r="AQ90" s="67">
        <v>0.52083333333333337</v>
      </c>
      <c r="AR90" s="272">
        <v>1</v>
      </c>
      <c r="AS90" s="273" t="s">
        <v>71</v>
      </c>
      <c r="AT90" s="60">
        <f t="shared" si="10"/>
        <v>13.16</v>
      </c>
      <c r="AU90" s="60">
        <f t="shared" si="11"/>
        <v>8.9600000000000009</v>
      </c>
      <c r="AV90" s="60">
        <v>10.210000000000001</v>
      </c>
      <c r="AW90" s="60">
        <v>25</v>
      </c>
      <c r="AX90" s="60"/>
      <c r="AY90" s="60">
        <f t="shared" si="12"/>
        <v>1.4000000000000001</v>
      </c>
      <c r="AZ90" s="60">
        <f t="shared" si="15"/>
        <v>58.73</v>
      </c>
      <c r="BA90" s="60">
        <v>0</v>
      </c>
      <c r="BB90" s="60">
        <f t="shared" si="13"/>
        <v>28</v>
      </c>
    </row>
    <row r="91" spans="1:54" s="62" customFormat="1" ht="17.25" customHeight="1">
      <c r="A91" s="26" t="s">
        <v>46</v>
      </c>
      <c r="B91" s="50">
        <v>85</v>
      </c>
      <c r="C91" s="53" t="s">
        <v>440</v>
      </c>
      <c r="D91" s="23" t="s">
        <v>55</v>
      </c>
      <c r="E91" s="23" t="s">
        <v>441</v>
      </c>
      <c r="F91" s="53" t="s">
        <v>442</v>
      </c>
      <c r="G91" s="53"/>
      <c r="H91" s="87">
        <v>6</v>
      </c>
      <c r="I91" s="87">
        <v>5</v>
      </c>
      <c r="J91" s="87">
        <v>1970</v>
      </c>
      <c r="K91" s="87">
        <f t="shared" si="14"/>
        <v>41</v>
      </c>
      <c r="L91" s="1" t="s">
        <v>1539</v>
      </c>
      <c r="M91" s="270"/>
      <c r="N91" s="270"/>
      <c r="O91" s="270"/>
      <c r="P91" s="53"/>
      <c r="Q91" s="53">
        <v>1651</v>
      </c>
      <c r="R91" s="53"/>
      <c r="S91" s="53" t="s">
        <v>169</v>
      </c>
      <c r="T91" s="56">
        <v>11030020</v>
      </c>
      <c r="U91" s="271" t="s">
        <v>443</v>
      </c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7">
        <v>1</v>
      </c>
      <c r="AG91" s="57">
        <v>12</v>
      </c>
      <c r="AH91" s="57">
        <v>2011</v>
      </c>
      <c r="AI91" s="93">
        <v>0.74305555555555547</v>
      </c>
      <c r="AJ91" s="57"/>
      <c r="AK91" s="57"/>
      <c r="AL91" s="57"/>
      <c r="AM91" s="57"/>
      <c r="AN91" s="57">
        <v>5</v>
      </c>
      <c r="AO91" s="57">
        <v>12</v>
      </c>
      <c r="AP91" s="57">
        <v>2011</v>
      </c>
      <c r="AQ91" s="67">
        <v>0.52083333333333337</v>
      </c>
      <c r="AR91" s="272">
        <v>4</v>
      </c>
      <c r="AS91" s="273" t="s">
        <v>71</v>
      </c>
      <c r="AT91" s="60">
        <f t="shared" si="10"/>
        <v>52.64</v>
      </c>
      <c r="AU91" s="60">
        <f t="shared" si="11"/>
        <v>35.840000000000003</v>
      </c>
      <c r="AV91" s="60">
        <v>78.23</v>
      </c>
      <c r="AW91" s="60">
        <v>76</v>
      </c>
      <c r="AX91" s="60"/>
      <c r="AY91" s="60">
        <f t="shared" si="12"/>
        <v>5.6000000000000005</v>
      </c>
      <c r="AZ91" s="60">
        <f t="shared" si="15"/>
        <v>248.31</v>
      </c>
      <c r="BA91" s="60">
        <v>0</v>
      </c>
      <c r="BB91" s="60">
        <f t="shared" si="13"/>
        <v>112</v>
      </c>
    </row>
    <row r="92" spans="1:54" s="62" customFormat="1" ht="17.25" customHeight="1">
      <c r="A92" s="26" t="s">
        <v>46</v>
      </c>
      <c r="B92" s="50">
        <v>86</v>
      </c>
      <c r="C92" s="53" t="s">
        <v>444</v>
      </c>
      <c r="D92" s="23" t="s">
        <v>412</v>
      </c>
      <c r="E92" s="23" t="s">
        <v>280</v>
      </c>
      <c r="F92" s="53" t="s">
        <v>445</v>
      </c>
      <c r="G92" s="53"/>
      <c r="H92" s="87">
        <v>21</v>
      </c>
      <c r="I92" s="87">
        <v>7</v>
      </c>
      <c r="J92" s="87">
        <v>1970</v>
      </c>
      <c r="K92" s="87">
        <f t="shared" si="14"/>
        <v>41</v>
      </c>
      <c r="L92" s="1" t="s">
        <v>1539</v>
      </c>
      <c r="M92" s="270"/>
      <c r="N92" s="270"/>
      <c r="O92" s="270"/>
      <c r="P92" s="53"/>
      <c r="Q92" s="53">
        <v>1652</v>
      </c>
      <c r="R92" s="53"/>
      <c r="S92" s="53" t="s">
        <v>368</v>
      </c>
      <c r="T92" s="56">
        <v>11030020</v>
      </c>
      <c r="U92" s="271" t="s">
        <v>446</v>
      </c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7">
        <v>2</v>
      </c>
      <c r="AG92" s="57">
        <v>12</v>
      </c>
      <c r="AH92" s="57">
        <v>2011</v>
      </c>
      <c r="AI92" s="93">
        <v>0.47916666666666669</v>
      </c>
      <c r="AJ92" s="57"/>
      <c r="AK92" s="57"/>
      <c r="AL92" s="57"/>
      <c r="AM92" s="57"/>
      <c r="AN92" s="57">
        <v>13</v>
      </c>
      <c r="AO92" s="57">
        <v>12</v>
      </c>
      <c r="AP92" s="57">
        <v>2011</v>
      </c>
      <c r="AQ92" s="67">
        <v>0.52083333333333337</v>
      </c>
      <c r="AR92" s="272">
        <v>11</v>
      </c>
      <c r="AS92" s="273" t="s">
        <v>53</v>
      </c>
      <c r="AT92" s="60">
        <f t="shared" si="10"/>
        <v>144.76</v>
      </c>
      <c r="AU92" s="60">
        <f t="shared" si="11"/>
        <v>98.56</v>
      </c>
      <c r="AV92" s="60">
        <v>42.11</v>
      </c>
      <c r="AW92" s="60">
        <v>84</v>
      </c>
      <c r="AX92" s="60"/>
      <c r="AY92" s="60">
        <f t="shared" si="12"/>
        <v>15.4</v>
      </c>
      <c r="AZ92" s="60">
        <f t="shared" si="15"/>
        <v>384.83</v>
      </c>
      <c r="BA92" s="60">
        <v>0</v>
      </c>
      <c r="BB92" s="60">
        <f t="shared" si="13"/>
        <v>308</v>
      </c>
    </row>
    <row r="93" spans="1:54" s="62" customFormat="1" ht="17.25" customHeight="1">
      <c r="A93" s="26" t="s">
        <v>46</v>
      </c>
      <c r="B93" s="50">
        <v>87</v>
      </c>
      <c r="C93" s="53" t="s">
        <v>447</v>
      </c>
      <c r="D93" s="23" t="s">
        <v>448</v>
      </c>
      <c r="E93" s="23" t="s">
        <v>449</v>
      </c>
      <c r="F93" s="53" t="s">
        <v>450</v>
      </c>
      <c r="G93" s="53"/>
      <c r="H93" s="87">
        <v>6</v>
      </c>
      <c r="I93" s="87">
        <v>12</v>
      </c>
      <c r="J93" s="87">
        <v>1962</v>
      </c>
      <c r="K93" s="87">
        <f t="shared" si="14"/>
        <v>49</v>
      </c>
      <c r="L93" s="1" t="s">
        <v>1539</v>
      </c>
      <c r="M93" s="270"/>
      <c r="N93" s="270"/>
      <c r="O93" s="270"/>
      <c r="P93" s="53"/>
      <c r="Q93" s="53">
        <v>1654</v>
      </c>
      <c r="R93" s="53"/>
      <c r="S93" s="53" t="s">
        <v>169</v>
      </c>
      <c r="T93" s="56">
        <v>11030020</v>
      </c>
      <c r="U93" s="271" t="s">
        <v>225</v>
      </c>
      <c r="V93" s="56" t="s">
        <v>451</v>
      </c>
      <c r="W93" s="56"/>
      <c r="X93" s="56"/>
      <c r="Y93" s="56"/>
      <c r="Z93" s="56"/>
      <c r="AA93" s="56"/>
      <c r="AB93" s="56"/>
      <c r="AC93" s="56"/>
      <c r="AD93" s="56"/>
      <c r="AE93" s="56"/>
      <c r="AF93" s="57">
        <v>2</v>
      </c>
      <c r="AG93" s="57">
        <v>12</v>
      </c>
      <c r="AH93" s="57">
        <v>2011</v>
      </c>
      <c r="AI93" s="93">
        <v>0.54166666666666663</v>
      </c>
      <c r="AJ93" s="57"/>
      <c r="AK93" s="57"/>
      <c r="AL93" s="57"/>
      <c r="AM93" s="57"/>
      <c r="AN93" s="57">
        <v>7</v>
      </c>
      <c r="AO93" s="57">
        <v>12</v>
      </c>
      <c r="AP93" s="57">
        <v>2011</v>
      </c>
      <c r="AQ93" s="67">
        <v>0.52083333333333337</v>
      </c>
      <c r="AR93" s="272">
        <v>5</v>
      </c>
      <c r="AS93" s="273" t="s">
        <v>71</v>
      </c>
      <c r="AT93" s="60">
        <f t="shared" si="10"/>
        <v>65.8</v>
      </c>
      <c r="AU93" s="60">
        <f t="shared" si="11"/>
        <v>44.800000000000004</v>
      </c>
      <c r="AV93" s="60">
        <v>96.64</v>
      </c>
      <c r="AW93" s="60">
        <v>96</v>
      </c>
      <c r="AX93" s="60"/>
      <c r="AY93" s="60">
        <f t="shared" si="12"/>
        <v>7</v>
      </c>
      <c r="AZ93" s="60">
        <f t="shared" si="15"/>
        <v>310.24</v>
      </c>
      <c r="BA93" s="60">
        <v>0</v>
      </c>
      <c r="BB93" s="60">
        <f t="shared" si="13"/>
        <v>140</v>
      </c>
    </row>
    <row r="94" spans="1:54" s="62" customFormat="1" ht="17.25" customHeight="1">
      <c r="A94" s="26" t="s">
        <v>46</v>
      </c>
      <c r="B94" s="50">
        <v>88</v>
      </c>
      <c r="C94" s="53" t="s">
        <v>452</v>
      </c>
      <c r="D94" s="23" t="s">
        <v>453</v>
      </c>
      <c r="E94" s="23" t="s">
        <v>454</v>
      </c>
      <c r="F94" s="53" t="s">
        <v>455</v>
      </c>
      <c r="G94" s="53"/>
      <c r="H94" s="87">
        <v>2</v>
      </c>
      <c r="I94" s="87">
        <v>9</v>
      </c>
      <c r="J94" s="87">
        <v>1989</v>
      </c>
      <c r="K94" s="87">
        <f t="shared" si="14"/>
        <v>22</v>
      </c>
      <c r="L94" s="1" t="s">
        <v>1539</v>
      </c>
      <c r="M94" s="270"/>
      <c r="N94" s="270"/>
      <c r="O94" s="270"/>
      <c r="P94" s="53"/>
      <c r="Q94" s="53">
        <v>1656</v>
      </c>
      <c r="R94" s="53"/>
      <c r="S94" s="53" t="s">
        <v>58</v>
      </c>
      <c r="T94" s="56">
        <v>11030020</v>
      </c>
      <c r="U94" s="271" t="s">
        <v>456</v>
      </c>
      <c r="V94" s="56"/>
      <c r="W94" s="56"/>
      <c r="X94" s="56" t="s">
        <v>457</v>
      </c>
      <c r="Y94" s="56"/>
      <c r="Z94" s="56"/>
      <c r="AA94" s="56"/>
      <c r="AB94" s="56"/>
      <c r="AC94" s="56"/>
      <c r="AD94" s="56"/>
      <c r="AE94" s="56"/>
      <c r="AF94" s="57">
        <v>2</v>
      </c>
      <c r="AG94" s="57">
        <v>12</v>
      </c>
      <c r="AH94" s="57">
        <v>2011</v>
      </c>
      <c r="AI94" s="93">
        <v>0.72916666666666663</v>
      </c>
      <c r="AJ94" s="57"/>
      <c r="AK94" s="57"/>
      <c r="AL94" s="57"/>
      <c r="AM94" s="57"/>
      <c r="AN94" s="57">
        <v>31</v>
      </c>
      <c r="AO94" s="57">
        <v>12</v>
      </c>
      <c r="AP94" s="57">
        <v>2011</v>
      </c>
      <c r="AQ94" s="67"/>
      <c r="AR94" s="272">
        <v>30</v>
      </c>
      <c r="AS94" s="273" t="s">
        <v>53</v>
      </c>
      <c r="AT94" s="60">
        <f t="shared" si="10"/>
        <v>394.79999999999995</v>
      </c>
      <c r="AU94" s="60">
        <f t="shared" si="11"/>
        <v>268.8</v>
      </c>
      <c r="AV94" s="60">
        <v>78.38</v>
      </c>
      <c r="AW94" s="60">
        <v>84</v>
      </c>
      <c r="AX94" s="60"/>
      <c r="AY94" s="60">
        <f t="shared" si="12"/>
        <v>42</v>
      </c>
      <c r="AZ94" s="60">
        <f t="shared" si="15"/>
        <v>867.9799999999999</v>
      </c>
      <c r="BA94" s="60">
        <v>0</v>
      </c>
      <c r="BB94" s="60">
        <f t="shared" si="13"/>
        <v>840</v>
      </c>
    </row>
    <row r="95" spans="1:54" s="62" customFormat="1" ht="17.25" customHeight="1">
      <c r="A95" s="26" t="s">
        <v>46</v>
      </c>
      <c r="B95" s="50">
        <v>89</v>
      </c>
      <c r="C95" s="53" t="s">
        <v>458</v>
      </c>
      <c r="D95" s="23" t="s">
        <v>459</v>
      </c>
      <c r="E95" s="23" t="s">
        <v>460</v>
      </c>
      <c r="F95" s="53" t="s">
        <v>461</v>
      </c>
      <c r="G95" s="53"/>
      <c r="H95" s="87">
        <v>10</v>
      </c>
      <c r="I95" s="87">
        <v>2</v>
      </c>
      <c r="J95" s="87">
        <v>1979</v>
      </c>
      <c r="K95" s="87">
        <f t="shared" si="14"/>
        <v>32</v>
      </c>
      <c r="L95" s="1" t="s">
        <v>1539</v>
      </c>
      <c r="M95" s="270"/>
      <c r="N95" s="270"/>
      <c r="O95" s="270"/>
      <c r="P95" s="53"/>
      <c r="Q95" s="53">
        <v>1657</v>
      </c>
      <c r="R95" s="53"/>
      <c r="S95" s="53" t="s">
        <v>169</v>
      </c>
      <c r="T95" s="56">
        <v>11030020</v>
      </c>
      <c r="U95" s="271" t="s">
        <v>462</v>
      </c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7">
        <v>2</v>
      </c>
      <c r="AG95" s="57">
        <v>12</v>
      </c>
      <c r="AH95" s="57">
        <v>2011</v>
      </c>
      <c r="AI95" s="93">
        <v>0.72222222222222221</v>
      </c>
      <c r="AJ95" s="57"/>
      <c r="AK95" s="57"/>
      <c r="AL95" s="57"/>
      <c r="AM95" s="57"/>
      <c r="AN95" s="57">
        <v>14</v>
      </c>
      <c r="AO95" s="57">
        <v>12</v>
      </c>
      <c r="AP95" s="57">
        <v>2011</v>
      </c>
      <c r="AQ95" s="67">
        <v>0.52083333333333337</v>
      </c>
      <c r="AR95" s="272">
        <v>12</v>
      </c>
      <c r="AS95" s="273" t="s">
        <v>71</v>
      </c>
      <c r="AT95" s="60">
        <f t="shared" si="10"/>
        <v>157.91999999999999</v>
      </c>
      <c r="AU95" s="60">
        <f t="shared" si="11"/>
        <v>107.52</v>
      </c>
      <c r="AV95" s="60">
        <v>92.84</v>
      </c>
      <c r="AW95" s="60">
        <v>88</v>
      </c>
      <c r="AX95" s="60"/>
      <c r="AY95" s="60">
        <f t="shared" si="12"/>
        <v>16.8</v>
      </c>
      <c r="AZ95" s="60">
        <f t="shared" si="15"/>
        <v>463.08</v>
      </c>
      <c r="BA95" s="60">
        <v>0</v>
      </c>
      <c r="BB95" s="60">
        <f t="shared" si="13"/>
        <v>336</v>
      </c>
    </row>
    <row r="96" spans="1:54" s="62" customFormat="1" ht="17.25" customHeight="1">
      <c r="A96" s="26" t="s">
        <v>46</v>
      </c>
      <c r="B96" s="50">
        <v>90</v>
      </c>
      <c r="C96" s="53" t="s">
        <v>463</v>
      </c>
      <c r="D96" s="23" t="s">
        <v>375</v>
      </c>
      <c r="E96" s="23" t="s">
        <v>376</v>
      </c>
      <c r="F96" s="53" t="s">
        <v>377</v>
      </c>
      <c r="G96" s="53"/>
      <c r="H96" s="87">
        <v>11</v>
      </c>
      <c r="I96" s="87">
        <v>12</v>
      </c>
      <c r="J96" s="87">
        <v>1982</v>
      </c>
      <c r="K96" s="87">
        <f t="shared" si="14"/>
        <v>29</v>
      </c>
      <c r="L96" s="1" t="s">
        <v>100</v>
      </c>
      <c r="M96" s="270"/>
      <c r="N96" s="270"/>
      <c r="O96" s="270"/>
      <c r="P96" s="53"/>
      <c r="Q96" s="53">
        <v>1658</v>
      </c>
      <c r="R96" s="53"/>
      <c r="S96" s="53" t="s">
        <v>169</v>
      </c>
      <c r="T96" s="56">
        <v>11030020</v>
      </c>
      <c r="U96" s="271" t="s">
        <v>464</v>
      </c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7">
        <v>2</v>
      </c>
      <c r="AG96" s="57">
        <v>12</v>
      </c>
      <c r="AH96" s="57">
        <v>2011</v>
      </c>
      <c r="AI96" s="93">
        <v>0.85555555555555562</v>
      </c>
      <c r="AJ96" s="57"/>
      <c r="AK96" s="57"/>
      <c r="AL96" s="57"/>
      <c r="AM96" s="57"/>
      <c r="AN96" s="57">
        <v>8</v>
      </c>
      <c r="AO96" s="57">
        <v>12</v>
      </c>
      <c r="AP96" s="57">
        <v>2011</v>
      </c>
      <c r="AQ96" s="67">
        <v>0.52083333333333337</v>
      </c>
      <c r="AR96" s="272">
        <v>6</v>
      </c>
      <c r="AS96" s="273" t="s">
        <v>71</v>
      </c>
      <c r="AT96" s="60">
        <f t="shared" si="10"/>
        <v>78.959999999999994</v>
      </c>
      <c r="AU96" s="60">
        <f t="shared" si="11"/>
        <v>53.76</v>
      </c>
      <c r="AV96" s="60">
        <v>106.82</v>
      </c>
      <c r="AW96" s="60">
        <v>76</v>
      </c>
      <c r="AX96" s="60"/>
      <c r="AY96" s="60">
        <f t="shared" si="12"/>
        <v>8.4</v>
      </c>
      <c r="AZ96" s="60">
        <f t="shared" si="15"/>
        <v>323.93999999999994</v>
      </c>
      <c r="BA96" s="60">
        <v>0</v>
      </c>
      <c r="BB96" s="60">
        <f t="shared" si="13"/>
        <v>168</v>
      </c>
    </row>
    <row r="97" spans="1:54" s="62" customFormat="1" ht="17.25" customHeight="1">
      <c r="A97" s="26" t="s">
        <v>46</v>
      </c>
      <c r="B97" s="50">
        <v>91</v>
      </c>
      <c r="C97" s="53" t="s">
        <v>465</v>
      </c>
      <c r="D97" s="23" t="s">
        <v>466</v>
      </c>
      <c r="E97" s="23" t="s">
        <v>467</v>
      </c>
      <c r="F97" s="53" t="s">
        <v>468</v>
      </c>
      <c r="G97" s="53"/>
      <c r="H97" s="87">
        <v>7</v>
      </c>
      <c r="I97" s="87">
        <v>2</v>
      </c>
      <c r="J97" s="87">
        <v>1939</v>
      </c>
      <c r="K97" s="87">
        <f t="shared" si="14"/>
        <v>72</v>
      </c>
      <c r="L97" s="1" t="s">
        <v>1539</v>
      </c>
      <c r="M97" s="270"/>
      <c r="N97" s="270"/>
      <c r="O97" s="270"/>
      <c r="P97" s="53"/>
      <c r="Q97" s="53">
        <v>1659</v>
      </c>
      <c r="R97" s="53"/>
      <c r="S97" s="53" t="s">
        <v>169</v>
      </c>
      <c r="T97" s="56">
        <v>11030020</v>
      </c>
      <c r="U97" s="271" t="s">
        <v>469</v>
      </c>
      <c r="V97" s="56" t="s">
        <v>470</v>
      </c>
      <c r="W97" s="56"/>
      <c r="X97" s="56"/>
      <c r="Y97" s="56" t="s">
        <v>471</v>
      </c>
      <c r="Z97" s="56"/>
      <c r="AA97" s="56"/>
      <c r="AB97" s="56"/>
      <c r="AC97" s="56"/>
      <c r="AD97" s="56"/>
      <c r="AE97" s="56"/>
      <c r="AF97" s="57">
        <v>5</v>
      </c>
      <c r="AG97" s="57">
        <v>12</v>
      </c>
      <c r="AH97" s="57">
        <v>2011</v>
      </c>
      <c r="AI97" s="93">
        <v>0.43055555555555558</v>
      </c>
      <c r="AJ97" s="57"/>
      <c r="AK97" s="57"/>
      <c r="AL97" s="57"/>
      <c r="AM97" s="57"/>
      <c r="AN97" s="57">
        <v>8</v>
      </c>
      <c r="AO97" s="57">
        <v>12</v>
      </c>
      <c r="AP97" s="57">
        <v>2011</v>
      </c>
      <c r="AQ97" s="67">
        <v>0.52083333333333337</v>
      </c>
      <c r="AR97" s="272">
        <v>3</v>
      </c>
      <c r="AS97" s="273" t="s">
        <v>71</v>
      </c>
      <c r="AT97" s="60">
        <f t="shared" si="10"/>
        <v>39.479999999999997</v>
      </c>
      <c r="AU97" s="60">
        <f t="shared" si="11"/>
        <v>26.88</v>
      </c>
      <c r="AV97" s="60">
        <v>76.819999999999993</v>
      </c>
      <c r="AW97" s="60">
        <v>64</v>
      </c>
      <c r="AX97" s="60"/>
      <c r="AY97" s="60">
        <f t="shared" si="12"/>
        <v>4.2</v>
      </c>
      <c r="AZ97" s="60">
        <f t="shared" si="15"/>
        <v>211.38</v>
      </c>
      <c r="BA97" s="60">
        <v>0</v>
      </c>
      <c r="BB97" s="60">
        <f t="shared" si="13"/>
        <v>84</v>
      </c>
    </row>
    <row r="98" spans="1:54" s="62" customFormat="1" ht="17.25" customHeight="1">
      <c r="A98" s="26" t="s">
        <v>46</v>
      </c>
      <c r="B98" s="50">
        <v>92</v>
      </c>
      <c r="C98" s="53" t="s">
        <v>472</v>
      </c>
      <c r="D98" s="23" t="s">
        <v>307</v>
      </c>
      <c r="E98" s="23" t="s">
        <v>473</v>
      </c>
      <c r="F98" s="53" t="s">
        <v>474</v>
      </c>
      <c r="G98" s="53"/>
      <c r="H98" s="87">
        <v>23</v>
      </c>
      <c r="I98" s="87">
        <v>2</v>
      </c>
      <c r="J98" s="87">
        <v>1954</v>
      </c>
      <c r="K98" s="87">
        <f t="shared" si="14"/>
        <v>57</v>
      </c>
      <c r="L98" s="1" t="s">
        <v>1539</v>
      </c>
      <c r="M98" s="270"/>
      <c r="N98" s="270"/>
      <c r="O98" s="270"/>
      <c r="P98" s="53"/>
      <c r="Q98" s="53">
        <v>1660</v>
      </c>
      <c r="R98" s="53"/>
      <c r="S98" s="53" t="s">
        <v>169</v>
      </c>
      <c r="T98" s="56">
        <v>11030020</v>
      </c>
      <c r="U98" s="271" t="s">
        <v>475</v>
      </c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7">
        <v>5</v>
      </c>
      <c r="AG98" s="57">
        <v>12</v>
      </c>
      <c r="AH98" s="57">
        <v>2011</v>
      </c>
      <c r="AI98" s="93">
        <v>0.45833333333333331</v>
      </c>
      <c r="AJ98" s="57"/>
      <c r="AK98" s="57"/>
      <c r="AL98" s="57"/>
      <c r="AM98" s="57"/>
      <c r="AN98" s="57">
        <v>9</v>
      </c>
      <c r="AO98" s="57">
        <v>12</v>
      </c>
      <c r="AP98" s="57">
        <v>2011</v>
      </c>
      <c r="AQ98" s="67">
        <v>0.52083333333333337</v>
      </c>
      <c r="AR98" s="272">
        <v>4</v>
      </c>
      <c r="AS98" s="273" t="s">
        <v>71</v>
      </c>
      <c r="AT98" s="60">
        <f t="shared" si="10"/>
        <v>52.64</v>
      </c>
      <c r="AU98" s="60">
        <f t="shared" si="11"/>
        <v>35.840000000000003</v>
      </c>
      <c r="AV98" s="60">
        <v>82.45</v>
      </c>
      <c r="AW98" s="60">
        <v>92</v>
      </c>
      <c r="AX98" s="60"/>
      <c r="AY98" s="60">
        <f t="shared" si="12"/>
        <v>5.6000000000000005</v>
      </c>
      <c r="AZ98" s="60">
        <f t="shared" si="15"/>
        <v>268.53000000000003</v>
      </c>
      <c r="BA98" s="60">
        <v>0</v>
      </c>
      <c r="BB98" s="60">
        <f t="shared" si="13"/>
        <v>112</v>
      </c>
    </row>
    <row r="99" spans="1:54" s="62" customFormat="1" ht="17.25" customHeight="1">
      <c r="A99" s="26" t="s">
        <v>46</v>
      </c>
      <c r="B99" s="50">
        <v>93</v>
      </c>
      <c r="C99" s="53" t="s">
        <v>476</v>
      </c>
      <c r="D99" s="23" t="s">
        <v>307</v>
      </c>
      <c r="E99" s="23" t="s">
        <v>477</v>
      </c>
      <c r="F99" s="53" t="s">
        <v>478</v>
      </c>
      <c r="G99" s="53"/>
      <c r="H99" s="87">
        <v>27</v>
      </c>
      <c r="I99" s="87">
        <v>5</v>
      </c>
      <c r="J99" s="87">
        <v>1978</v>
      </c>
      <c r="K99" s="87">
        <f t="shared" si="14"/>
        <v>33</v>
      </c>
      <c r="L99" s="1" t="s">
        <v>1539</v>
      </c>
      <c r="M99" s="270"/>
      <c r="N99" s="270"/>
      <c r="O99" s="270"/>
      <c r="P99" s="53"/>
      <c r="Q99" s="53">
        <v>1663</v>
      </c>
      <c r="R99" s="53"/>
      <c r="S99" s="53" t="s">
        <v>58</v>
      </c>
      <c r="T99" s="56">
        <v>11030020</v>
      </c>
      <c r="U99" s="271" t="s">
        <v>479</v>
      </c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7">
        <v>5</v>
      </c>
      <c r="AG99" s="57">
        <v>12</v>
      </c>
      <c r="AH99" s="57">
        <v>2011</v>
      </c>
      <c r="AI99" s="93">
        <v>0.55555555555555558</v>
      </c>
      <c r="AJ99" s="57"/>
      <c r="AK99" s="57"/>
      <c r="AL99" s="57"/>
      <c r="AM99" s="57"/>
      <c r="AN99" s="57">
        <v>31</v>
      </c>
      <c r="AO99" s="57">
        <v>12</v>
      </c>
      <c r="AP99" s="57">
        <v>2011</v>
      </c>
      <c r="AQ99" s="67"/>
      <c r="AR99" s="272">
        <v>27</v>
      </c>
      <c r="AS99" s="273" t="s">
        <v>53</v>
      </c>
      <c r="AT99" s="60">
        <f t="shared" si="10"/>
        <v>355.32</v>
      </c>
      <c r="AU99" s="60">
        <f t="shared" si="11"/>
        <v>241.92000000000002</v>
      </c>
      <c r="AV99" s="60">
        <v>72.650000000000006</v>
      </c>
      <c r="AW99" s="60">
        <v>92</v>
      </c>
      <c r="AX99" s="60"/>
      <c r="AY99" s="60">
        <f t="shared" si="12"/>
        <v>37.800000000000004</v>
      </c>
      <c r="AZ99" s="60">
        <f t="shared" si="15"/>
        <v>799.68999999999994</v>
      </c>
      <c r="BA99" s="60">
        <v>0</v>
      </c>
      <c r="BB99" s="60">
        <f t="shared" si="13"/>
        <v>756</v>
      </c>
    </row>
    <row r="100" spans="1:54" s="62" customFormat="1" ht="17.25" customHeight="1">
      <c r="A100" s="26" t="s">
        <v>46</v>
      </c>
      <c r="B100" s="50">
        <v>94</v>
      </c>
      <c r="C100" s="53" t="s">
        <v>480</v>
      </c>
      <c r="D100" s="23" t="s">
        <v>295</v>
      </c>
      <c r="E100" s="23" t="s">
        <v>481</v>
      </c>
      <c r="F100" s="53" t="s">
        <v>482</v>
      </c>
      <c r="G100" s="53"/>
      <c r="H100" s="87">
        <v>26</v>
      </c>
      <c r="I100" s="87">
        <v>4</v>
      </c>
      <c r="J100" s="87">
        <v>1978</v>
      </c>
      <c r="K100" s="87">
        <f t="shared" si="14"/>
        <v>33</v>
      </c>
      <c r="L100" s="1" t="s">
        <v>1539</v>
      </c>
      <c r="M100" s="270"/>
      <c r="N100" s="270"/>
      <c r="O100" s="270"/>
      <c r="P100" s="53"/>
      <c r="Q100" s="53">
        <v>1664</v>
      </c>
      <c r="R100" s="53"/>
      <c r="S100" s="53" t="s">
        <v>94</v>
      </c>
      <c r="T100" s="56">
        <v>11030020</v>
      </c>
      <c r="U100" s="271" t="s">
        <v>483</v>
      </c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7">
        <v>5</v>
      </c>
      <c r="AG100" s="57">
        <v>12</v>
      </c>
      <c r="AH100" s="57">
        <v>2011</v>
      </c>
      <c r="AI100" s="93">
        <v>0.5625</v>
      </c>
      <c r="AJ100" s="57"/>
      <c r="AK100" s="57"/>
      <c r="AL100" s="57"/>
      <c r="AM100" s="57"/>
      <c r="AN100" s="57">
        <v>9</v>
      </c>
      <c r="AO100" s="57">
        <v>12</v>
      </c>
      <c r="AP100" s="57">
        <v>2011</v>
      </c>
      <c r="AQ100" s="67">
        <v>0.52083333333333337</v>
      </c>
      <c r="AR100" s="272">
        <v>4</v>
      </c>
      <c r="AS100" s="273" t="s">
        <v>71</v>
      </c>
      <c r="AT100" s="60">
        <f t="shared" si="10"/>
        <v>52.64</v>
      </c>
      <c r="AU100" s="60">
        <f t="shared" si="11"/>
        <v>35.840000000000003</v>
      </c>
      <c r="AV100" s="60">
        <v>88.62</v>
      </c>
      <c r="AW100" s="60">
        <v>48</v>
      </c>
      <c r="AX100" s="60"/>
      <c r="AY100" s="60">
        <f t="shared" si="12"/>
        <v>5.6000000000000005</v>
      </c>
      <c r="AZ100" s="60">
        <f t="shared" si="15"/>
        <v>230.70000000000002</v>
      </c>
      <c r="BA100" s="60">
        <v>0</v>
      </c>
      <c r="BB100" s="60">
        <f t="shared" si="13"/>
        <v>112</v>
      </c>
    </row>
    <row r="101" spans="1:54" s="62" customFormat="1" ht="17.25" customHeight="1">
      <c r="A101" s="26" t="s">
        <v>46</v>
      </c>
      <c r="B101" s="50">
        <v>95</v>
      </c>
      <c r="C101" s="53" t="s">
        <v>484</v>
      </c>
      <c r="D101" s="23" t="s">
        <v>485</v>
      </c>
      <c r="E101" s="23" t="s">
        <v>486</v>
      </c>
      <c r="F101" s="53" t="s">
        <v>487</v>
      </c>
      <c r="G101" s="53"/>
      <c r="H101" s="87">
        <v>26</v>
      </c>
      <c r="I101" s="87">
        <v>2</v>
      </c>
      <c r="J101" s="87">
        <v>1977</v>
      </c>
      <c r="K101" s="87">
        <f t="shared" si="14"/>
        <v>34</v>
      </c>
      <c r="L101" s="1" t="s">
        <v>1539</v>
      </c>
      <c r="M101" s="270"/>
      <c r="N101" s="270"/>
      <c r="O101" s="270"/>
      <c r="P101" s="53"/>
      <c r="Q101" s="53">
        <v>1665</v>
      </c>
      <c r="R101" s="53"/>
      <c r="S101" s="53" t="s">
        <v>69</v>
      </c>
      <c r="T101" s="56">
        <v>11030020</v>
      </c>
      <c r="U101" s="271" t="s">
        <v>488</v>
      </c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7">
        <v>5</v>
      </c>
      <c r="AG101" s="57">
        <v>12</v>
      </c>
      <c r="AH101" s="57">
        <v>2011</v>
      </c>
      <c r="AI101" s="93">
        <v>0.61458333333333337</v>
      </c>
      <c r="AJ101" s="57"/>
      <c r="AK101" s="57"/>
      <c r="AL101" s="57"/>
      <c r="AM101" s="57"/>
      <c r="AN101" s="57">
        <v>28</v>
      </c>
      <c r="AO101" s="57">
        <v>12</v>
      </c>
      <c r="AP101" s="57">
        <v>2011</v>
      </c>
      <c r="AQ101" s="67">
        <v>0.52083333333333337</v>
      </c>
      <c r="AR101" s="272">
        <v>23</v>
      </c>
      <c r="AS101" s="273" t="s">
        <v>71</v>
      </c>
      <c r="AT101" s="60">
        <f t="shared" si="10"/>
        <v>302.68</v>
      </c>
      <c r="AU101" s="60">
        <f t="shared" si="11"/>
        <v>206.08</v>
      </c>
      <c r="AV101" s="60">
        <v>72.28</v>
      </c>
      <c r="AW101" s="60">
        <v>96</v>
      </c>
      <c r="AX101" s="60"/>
      <c r="AY101" s="60">
        <f t="shared" si="12"/>
        <v>32.200000000000003</v>
      </c>
      <c r="AZ101" s="60">
        <f t="shared" si="15"/>
        <v>709.24</v>
      </c>
      <c r="BA101" s="60">
        <v>0</v>
      </c>
      <c r="BB101" s="60">
        <f t="shared" si="13"/>
        <v>644</v>
      </c>
    </row>
    <row r="102" spans="1:54" s="62" customFormat="1" ht="17.25" customHeight="1">
      <c r="A102" s="26" t="s">
        <v>46</v>
      </c>
      <c r="B102" s="50">
        <v>96</v>
      </c>
      <c r="C102" s="53" t="s">
        <v>489</v>
      </c>
      <c r="D102" s="23" t="s">
        <v>142</v>
      </c>
      <c r="E102" s="23" t="s">
        <v>490</v>
      </c>
      <c r="F102" s="53" t="s">
        <v>491</v>
      </c>
      <c r="G102" s="53"/>
      <c r="H102" s="87">
        <v>8</v>
      </c>
      <c r="I102" s="87">
        <v>1</v>
      </c>
      <c r="J102" s="87">
        <v>1986</v>
      </c>
      <c r="K102" s="87">
        <f t="shared" si="14"/>
        <v>25</v>
      </c>
      <c r="L102" s="1" t="s">
        <v>100</v>
      </c>
      <c r="M102" s="270"/>
      <c r="N102" s="270"/>
      <c r="O102" s="270"/>
      <c r="P102" s="53"/>
      <c r="Q102" s="53">
        <v>1667</v>
      </c>
      <c r="R102" s="53"/>
      <c r="S102" s="53" t="s">
        <v>169</v>
      </c>
      <c r="T102" s="56">
        <v>11030020</v>
      </c>
      <c r="U102" s="271" t="s">
        <v>492</v>
      </c>
      <c r="V102" s="56"/>
      <c r="W102" s="56"/>
      <c r="X102" s="56" t="s">
        <v>493</v>
      </c>
      <c r="Y102" s="56"/>
      <c r="Z102" s="56"/>
      <c r="AA102" s="56"/>
      <c r="AB102" s="56"/>
      <c r="AC102" s="56"/>
      <c r="AD102" s="56"/>
      <c r="AE102" s="56"/>
      <c r="AF102" s="57">
        <v>6</v>
      </c>
      <c r="AG102" s="57">
        <v>12</v>
      </c>
      <c r="AH102" s="57">
        <v>2011</v>
      </c>
      <c r="AI102" s="93">
        <v>0.44444444444444442</v>
      </c>
      <c r="AJ102" s="57"/>
      <c r="AK102" s="57"/>
      <c r="AL102" s="57"/>
      <c r="AM102" s="57"/>
      <c r="AN102" s="57">
        <v>16</v>
      </c>
      <c r="AO102" s="57">
        <v>12</v>
      </c>
      <c r="AP102" s="57">
        <v>2011</v>
      </c>
      <c r="AQ102" s="67">
        <v>0.52083333333333337</v>
      </c>
      <c r="AR102" s="272">
        <v>10</v>
      </c>
      <c r="AS102" s="273" t="s">
        <v>71</v>
      </c>
      <c r="AT102" s="60">
        <f t="shared" si="10"/>
        <v>131.6</v>
      </c>
      <c r="AU102" s="60">
        <f t="shared" si="11"/>
        <v>89.600000000000009</v>
      </c>
      <c r="AV102" s="60">
        <v>98.78</v>
      </c>
      <c r="AW102" s="60">
        <v>86</v>
      </c>
      <c r="AX102" s="60"/>
      <c r="AY102" s="60">
        <f t="shared" si="12"/>
        <v>14</v>
      </c>
      <c r="AZ102" s="60">
        <f t="shared" si="15"/>
        <v>419.98</v>
      </c>
      <c r="BA102" s="60">
        <v>0</v>
      </c>
      <c r="BB102" s="60">
        <f t="shared" si="13"/>
        <v>280</v>
      </c>
    </row>
    <row r="103" spans="1:54" s="62" customFormat="1" ht="17.25" customHeight="1">
      <c r="A103" s="26" t="s">
        <v>46</v>
      </c>
      <c r="B103" s="50">
        <v>97</v>
      </c>
      <c r="C103" s="53" t="s">
        <v>494</v>
      </c>
      <c r="D103" s="23" t="s">
        <v>55</v>
      </c>
      <c r="E103" s="23" t="s">
        <v>495</v>
      </c>
      <c r="F103" s="53" t="s">
        <v>496</v>
      </c>
      <c r="G103" s="53"/>
      <c r="H103" s="87">
        <v>25</v>
      </c>
      <c r="I103" s="87">
        <v>4</v>
      </c>
      <c r="J103" s="87">
        <v>1938</v>
      </c>
      <c r="K103" s="87">
        <f t="shared" si="14"/>
        <v>73</v>
      </c>
      <c r="L103" s="1" t="s">
        <v>1539</v>
      </c>
      <c r="M103" s="270"/>
      <c r="N103" s="270"/>
      <c r="O103" s="270"/>
      <c r="P103" s="53"/>
      <c r="Q103" s="53">
        <v>1668</v>
      </c>
      <c r="R103" s="53"/>
      <c r="S103" s="53" t="s">
        <v>169</v>
      </c>
      <c r="T103" s="56">
        <v>11030020</v>
      </c>
      <c r="U103" s="271" t="s">
        <v>497</v>
      </c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7">
        <v>6</v>
      </c>
      <c r="AG103" s="57">
        <v>12</v>
      </c>
      <c r="AH103" s="57">
        <v>2011</v>
      </c>
      <c r="AI103" s="93">
        <v>0.44791666666666669</v>
      </c>
      <c r="AJ103" s="57"/>
      <c r="AK103" s="57"/>
      <c r="AL103" s="57"/>
      <c r="AM103" s="57"/>
      <c r="AN103" s="57">
        <v>10</v>
      </c>
      <c r="AO103" s="57">
        <v>12</v>
      </c>
      <c r="AP103" s="57">
        <v>2011</v>
      </c>
      <c r="AQ103" s="67">
        <v>0.52083333333333337</v>
      </c>
      <c r="AR103" s="272">
        <v>4</v>
      </c>
      <c r="AS103" s="273" t="s">
        <v>71</v>
      </c>
      <c r="AT103" s="60">
        <f t="shared" ref="AT103:AT134" si="16">AR103*28*0.47</f>
        <v>52.64</v>
      </c>
      <c r="AU103" s="60">
        <f t="shared" ref="AU103:AU134" si="17">AR103*28*0.32</f>
        <v>35.840000000000003</v>
      </c>
      <c r="AV103" s="60">
        <v>56.5</v>
      </c>
      <c r="AW103" s="60">
        <v>51</v>
      </c>
      <c r="AX103" s="60"/>
      <c r="AY103" s="60">
        <f t="shared" ref="AY103:AY134" si="18">AR103*28*0.05</f>
        <v>5.6000000000000005</v>
      </c>
      <c r="AZ103" s="60">
        <f t="shared" si="15"/>
        <v>201.58</v>
      </c>
      <c r="BA103" s="60">
        <v>0</v>
      </c>
      <c r="BB103" s="60">
        <f t="shared" ref="BB103:BB134" si="19">AR103*28</f>
        <v>112</v>
      </c>
    </row>
    <row r="104" spans="1:54" s="62" customFormat="1" ht="17.25" customHeight="1">
      <c r="A104" s="26" t="s">
        <v>46</v>
      </c>
      <c r="B104" s="50">
        <v>98</v>
      </c>
      <c r="C104" s="53" t="s">
        <v>498</v>
      </c>
      <c r="D104" s="23" t="s">
        <v>142</v>
      </c>
      <c r="E104" s="23" t="s">
        <v>499</v>
      </c>
      <c r="F104" s="53" t="s">
        <v>500</v>
      </c>
      <c r="G104" s="53"/>
      <c r="H104" s="87">
        <v>28</v>
      </c>
      <c r="I104" s="87">
        <v>6</v>
      </c>
      <c r="J104" s="87">
        <v>1989</v>
      </c>
      <c r="K104" s="87">
        <f t="shared" si="14"/>
        <v>22</v>
      </c>
      <c r="L104" s="1" t="s">
        <v>100</v>
      </c>
      <c r="M104" s="270"/>
      <c r="N104" s="270"/>
      <c r="O104" s="270"/>
      <c r="P104" s="53"/>
      <c r="Q104" s="53">
        <v>1670</v>
      </c>
      <c r="R104" s="53"/>
      <c r="S104" s="53" t="s">
        <v>69</v>
      </c>
      <c r="T104" s="56">
        <v>11030020</v>
      </c>
      <c r="U104" s="271" t="s">
        <v>501</v>
      </c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7">
        <v>6</v>
      </c>
      <c r="AG104" s="57">
        <v>12</v>
      </c>
      <c r="AH104" s="57">
        <v>2011</v>
      </c>
      <c r="AI104" s="93">
        <v>0.51041666666666663</v>
      </c>
      <c r="AJ104" s="57"/>
      <c r="AK104" s="57"/>
      <c r="AL104" s="57"/>
      <c r="AM104" s="57"/>
      <c r="AN104" s="57">
        <v>31</v>
      </c>
      <c r="AO104" s="57">
        <v>12</v>
      </c>
      <c r="AP104" s="57">
        <v>2011</v>
      </c>
      <c r="AQ104" s="67"/>
      <c r="AR104" s="272">
        <v>26</v>
      </c>
      <c r="AS104" s="273" t="s">
        <v>53</v>
      </c>
      <c r="AT104" s="60">
        <f t="shared" si="16"/>
        <v>342.15999999999997</v>
      </c>
      <c r="AU104" s="60">
        <f t="shared" si="17"/>
        <v>232.96</v>
      </c>
      <c r="AV104" s="60">
        <v>84.96</v>
      </c>
      <c r="AW104" s="60">
        <v>96</v>
      </c>
      <c r="AX104" s="60"/>
      <c r="AY104" s="60">
        <f t="shared" si="18"/>
        <v>36.4</v>
      </c>
      <c r="AZ104" s="60">
        <f t="shared" si="15"/>
        <v>792.48</v>
      </c>
      <c r="BA104" s="60">
        <v>0</v>
      </c>
      <c r="BB104" s="60">
        <f t="shared" si="19"/>
        <v>728</v>
      </c>
    </row>
    <row r="105" spans="1:54" s="62" customFormat="1" ht="17.25" customHeight="1">
      <c r="A105" s="26" t="s">
        <v>46</v>
      </c>
      <c r="B105" s="50">
        <v>99</v>
      </c>
      <c r="C105" s="53" t="s">
        <v>502</v>
      </c>
      <c r="D105" s="23" t="s">
        <v>257</v>
      </c>
      <c r="E105" s="23" t="s">
        <v>503</v>
      </c>
      <c r="F105" s="53" t="s">
        <v>504</v>
      </c>
      <c r="G105" s="53"/>
      <c r="H105" s="87">
        <v>6</v>
      </c>
      <c r="I105" s="87">
        <v>9</v>
      </c>
      <c r="J105" s="87">
        <v>1993</v>
      </c>
      <c r="K105" s="87">
        <f t="shared" si="14"/>
        <v>18</v>
      </c>
      <c r="L105" s="1" t="s">
        <v>100</v>
      </c>
      <c r="M105" s="270"/>
      <c r="N105" s="270"/>
      <c r="O105" s="270"/>
      <c r="P105" s="53"/>
      <c r="Q105" s="53">
        <v>1671</v>
      </c>
      <c r="R105" s="53"/>
      <c r="S105" s="53" t="s">
        <v>169</v>
      </c>
      <c r="T105" s="56">
        <v>11030020</v>
      </c>
      <c r="U105" s="271" t="s">
        <v>505</v>
      </c>
      <c r="V105" s="56" t="s">
        <v>506</v>
      </c>
      <c r="W105" s="56"/>
      <c r="X105" s="56"/>
      <c r="Y105" s="56"/>
      <c r="Z105" s="56"/>
      <c r="AA105" s="56"/>
      <c r="AB105" s="56"/>
      <c r="AC105" s="56"/>
      <c r="AD105" s="56"/>
      <c r="AE105" s="56"/>
      <c r="AF105" s="57">
        <v>6</v>
      </c>
      <c r="AG105" s="57">
        <v>12</v>
      </c>
      <c r="AH105" s="57">
        <v>2011</v>
      </c>
      <c r="AI105" s="93">
        <v>0.53125</v>
      </c>
      <c r="AJ105" s="57"/>
      <c r="AK105" s="57"/>
      <c r="AL105" s="57"/>
      <c r="AM105" s="57"/>
      <c r="AN105" s="57">
        <v>9</v>
      </c>
      <c r="AO105" s="57">
        <v>12</v>
      </c>
      <c r="AP105" s="57">
        <v>2011</v>
      </c>
      <c r="AQ105" s="67">
        <v>0.52083333333333337</v>
      </c>
      <c r="AR105" s="272">
        <v>3</v>
      </c>
      <c r="AS105" s="273" t="s">
        <v>71</v>
      </c>
      <c r="AT105" s="60">
        <f t="shared" si="16"/>
        <v>39.479999999999997</v>
      </c>
      <c r="AU105" s="60">
        <f t="shared" si="17"/>
        <v>26.88</v>
      </c>
      <c r="AV105" s="60">
        <v>91.89</v>
      </c>
      <c r="AW105" s="60">
        <v>52</v>
      </c>
      <c r="AX105" s="60"/>
      <c r="AY105" s="60">
        <f t="shared" si="18"/>
        <v>4.2</v>
      </c>
      <c r="AZ105" s="60">
        <f t="shared" si="15"/>
        <v>214.45</v>
      </c>
      <c r="BA105" s="60">
        <v>0</v>
      </c>
      <c r="BB105" s="60">
        <f t="shared" si="19"/>
        <v>84</v>
      </c>
    </row>
    <row r="106" spans="1:54" s="62" customFormat="1" ht="17.25" customHeight="1">
      <c r="A106" s="26" t="s">
        <v>46</v>
      </c>
      <c r="B106" s="50">
        <v>100</v>
      </c>
      <c r="C106" s="53" t="s">
        <v>507</v>
      </c>
      <c r="D106" s="23" t="s">
        <v>508</v>
      </c>
      <c r="E106" s="23" t="s">
        <v>509</v>
      </c>
      <c r="F106" s="53" t="s">
        <v>510</v>
      </c>
      <c r="G106" s="53"/>
      <c r="H106" s="87">
        <v>20</v>
      </c>
      <c r="I106" s="87">
        <v>12</v>
      </c>
      <c r="J106" s="87">
        <v>1986</v>
      </c>
      <c r="K106" s="87">
        <f t="shared" si="14"/>
        <v>25</v>
      </c>
      <c r="L106" s="1" t="s">
        <v>1539</v>
      </c>
      <c r="M106" s="270"/>
      <c r="N106" s="270"/>
      <c r="O106" s="270"/>
      <c r="P106" s="53"/>
      <c r="Q106" s="53">
        <v>1673</v>
      </c>
      <c r="R106" s="53"/>
      <c r="S106" s="53" t="s">
        <v>69</v>
      </c>
      <c r="T106" s="56">
        <v>11030020</v>
      </c>
      <c r="U106" s="271" t="s">
        <v>511</v>
      </c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7">
        <v>6</v>
      </c>
      <c r="AG106" s="57">
        <v>12</v>
      </c>
      <c r="AH106" s="57">
        <v>2011</v>
      </c>
      <c r="AI106" s="93">
        <v>0.54166666666666663</v>
      </c>
      <c r="AJ106" s="57"/>
      <c r="AK106" s="57"/>
      <c r="AL106" s="57"/>
      <c r="AM106" s="57"/>
      <c r="AN106" s="57">
        <v>31</v>
      </c>
      <c r="AO106" s="57">
        <v>12</v>
      </c>
      <c r="AP106" s="57">
        <v>2011</v>
      </c>
      <c r="AQ106" s="67"/>
      <c r="AR106" s="272">
        <v>26</v>
      </c>
      <c r="AS106" s="273" t="s">
        <v>53</v>
      </c>
      <c r="AT106" s="60">
        <f t="shared" si="16"/>
        <v>342.15999999999997</v>
      </c>
      <c r="AU106" s="60">
        <f t="shared" si="17"/>
        <v>232.96</v>
      </c>
      <c r="AV106" s="60">
        <v>96.58</v>
      </c>
      <c r="AW106" s="60">
        <v>88</v>
      </c>
      <c r="AX106" s="60"/>
      <c r="AY106" s="60">
        <f t="shared" si="18"/>
        <v>36.4</v>
      </c>
      <c r="AZ106" s="60">
        <f t="shared" si="15"/>
        <v>796.1</v>
      </c>
      <c r="BA106" s="60">
        <v>0</v>
      </c>
      <c r="BB106" s="60">
        <f t="shared" si="19"/>
        <v>728</v>
      </c>
    </row>
    <row r="107" spans="1:54" s="62" customFormat="1" ht="17.25" customHeight="1">
      <c r="A107" s="26" t="s">
        <v>46</v>
      </c>
      <c r="B107" s="50">
        <v>101</v>
      </c>
      <c r="C107" s="53" t="s">
        <v>512</v>
      </c>
      <c r="D107" s="23" t="s">
        <v>513</v>
      </c>
      <c r="E107" s="23" t="s">
        <v>514</v>
      </c>
      <c r="F107" s="53" t="s">
        <v>515</v>
      </c>
      <c r="G107" s="53"/>
      <c r="H107" s="87">
        <v>10</v>
      </c>
      <c r="I107" s="87">
        <v>3</v>
      </c>
      <c r="J107" s="87">
        <v>1962</v>
      </c>
      <c r="K107" s="87">
        <f t="shared" si="14"/>
        <v>49</v>
      </c>
      <c r="L107" s="1" t="s">
        <v>1539</v>
      </c>
      <c r="M107" s="270"/>
      <c r="N107" s="270"/>
      <c r="O107" s="270"/>
      <c r="P107" s="53"/>
      <c r="Q107" s="53">
        <v>1675</v>
      </c>
      <c r="R107" s="53"/>
      <c r="S107" s="53" t="s">
        <v>69</v>
      </c>
      <c r="T107" s="56">
        <v>11030020</v>
      </c>
      <c r="U107" s="271" t="s">
        <v>516</v>
      </c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7">
        <v>6</v>
      </c>
      <c r="AG107" s="57">
        <v>12</v>
      </c>
      <c r="AH107" s="57">
        <v>2011</v>
      </c>
      <c r="AI107" s="93">
        <v>0.60763888888888895</v>
      </c>
      <c r="AJ107" s="57"/>
      <c r="AK107" s="57"/>
      <c r="AL107" s="57"/>
      <c r="AM107" s="57"/>
      <c r="AN107" s="57">
        <v>31</v>
      </c>
      <c r="AO107" s="57">
        <v>12</v>
      </c>
      <c r="AP107" s="57">
        <v>2011</v>
      </c>
      <c r="AQ107" s="67"/>
      <c r="AR107" s="272">
        <v>26</v>
      </c>
      <c r="AS107" s="273" t="s">
        <v>53</v>
      </c>
      <c r="AT107" s="60">
        <f t="shared" si="16"/>
        <v>342.15999999999997</v>
      </c>
      <c r="AU107" s="60">
        <f t="shared" si="17"/>
        <v>232.96</v>
      </c>
      <c r="AV107" s="60">
        <v>58.36</v>
      </c>
      <c r="AW107" s="60">
        <v>66</v>
      </c>
      <c r="AX107" s="60"/>
      <c r="AY107" s="60">
        <f t="shared" si="18"/>
        <v>36.4</v>
      </c>
      <c r="AZ107" s="60">
        <f t="shared" si="15"/>
        <v>735.88</v>
      </c>
      <c r="BA107" s="60">
        <v>0</v>
      </c>
      <c r="BB107" s="60">
        <f t="shared" si="19"/>
        <v>728</v>
      </c>
    </row>
    <row r="108" spans="1:54" s="62" customFormat="1" ht="17.25" customHeight="1">
      <c r="A108" s="26" t="s">
        <v>46</v>
      </c>
      <c r="B108" s="50">
        <v>102</v>
      </c>
      <c r="C108" s="53" t="s">
        <v>517</v>
      </c>
      <c r="D108" s="23" t="s">
        <v>55</v>
      </c>
      <c r="E108" s="23" t="s">
        <v>344</v>
      </c>
      <c r="F108" s="53" t="s">
        <v>518</v>
      </c>
      <c r="G108" s="53"/>
      <c r="H108" s="87">
        <v>14</v>
      </c>
      <c r="I108" s="87">
        <v>9</v>
      </c>
      <c r="J108" s="87">
        <v>1985</v>
      </c>
      <c r="K108" s="87">
        <f t="shared" si="14"/>
        <v>26</v>
      </c>
      <c r="L108" s="1" t="s">
        <v>1539</v>
      </c>
      <c r="M108" s="270"/>
      <c r="N108" s="270"/>
      <c r="O108" s="270"/>
      <c r="P108" s="53"/>
      <c r="Q108" s="53">
        <v>1677</v>
      </c>
      <c r="R108" s="53"/>
      <c r="S108" s="53" t="s">
        <v>69</v>
      </c>
      <c r="T108" s="56">
        <v>11030020</v>
      </c>
      <c r="U108" s="271" t="s">
        <v>519</v>
      </c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7">
        <v>6</v>
      </c>
      <c r="AG108" s="57">
        <v>12</v>
      </c>
      <c r="AH108" s="57">
        <v>2011</v>
      </c>
      <c r="AI108" s="93">
        <v>0.67361111111111116</v>
      </c>
      <c r="AJ108" s="57"/>
      <c r="AK108" s="57"/>
      <c r="AL108" s="57"/>
      <c r="AM108" s="57"/>
      <c r="AN108" s="57">
        <v>27</v>
      </c>
      <c r="AO108" s="57">
        <v>12</v>
      </c>
      <c r="AP108" s="57">
        <v>2011</v>
      </c>
      <c r="AQ108" s="67">
        <v>0.52083333333333337</v>
      </c>
      <c r="AR108" s="272">
        <v>21</v>
      </c>
      <c r="AS108" s="273" t="s">
        <v>71</v>
      </c>
      <c r="AT108" s="60">
        <f t="shared" si="16"/>
        <v>276.35999999999996</v>
      </c>
      <c r="AU108" s="60">
        <f t="shared" si="17"/>
        <v>188.16</v>
      </c>
      <c r="AV108" s="60">
        <v>62.42</v>
      </c>
      <c r="AW108" s="60">
        <v>88</v>
      </c>
      <c r="AX108" s="60"/>
      <c r="AY108" s="60">
        <f t="shared" si="18"/>
        <v>29.400000000000002</v>
      </c>
      <c r="AZ108" s="60">
        <f t="shared" si="15"/>
        <v>644.33999999999992</v>
      </c>
      <c r="BA108" s="60">
        <v>0</v>
      </c>
      <c r="BB108" s="60">
        <f t="shared" si="19"/>
        <v>588</v>
      </c>
    </row>
    <row r="109" spans="1:54" s="62" customFormat="1" ht="17.25" customHeight="1">
      <c r="A109" s="26" t="s">
        <v>46</v>
      </c>
      <c r="B109" s="50">
        <v>103</v>
      </c>
      <c r="C109" s="53" t="s">
        <v>520</v>
      </c>
      <c r="D109" s="23" t="s">
        <v>521</v>
      </c>
      <c r="E109" s="23" t="s">
        <v>522</v>
      </c>
      <c r="F109" s="53" t="s">
        <v>523</v>
      </c>
      <c r="G109" s="53"/>
      <c r="H109" s="87">
        <v>24</v>
      </c>
      <c r="I109" s="87">
        <v>7</v>
      </c>
      <c r="J109" s="87">
        <v>1978</v>
      </c>
      <c r="K109" s="87">
        <f t="shared" si="14"/>
        <v>33</v>
      </c>
      <c r="L109" s="1" t="s">
        <v>100</v>
      </c>
      <c r="M109" s="270"/>
      <c r="N109" s="270"/>
      <c r="O109" s="270"/>
      <c r="P109" s="53"/>
      <c r="Q109" s="53">
        <v>1679</v>
      </c>
      <c r="R109" s="53"/>
      <c r="S109" s="53" t="s">
        <v>69</v>
      </c>
      <c r="T109" s="56">
        <v>11030020</v>
      </c>
      <c r="U109" s="271" t="s">
        <v>524</v>
      </c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7">
        <v>6</v>
      </c>
      <c r="AG109" s="57">
        <v>12</v>
      </c>
      <c r="AH109" s="57">
        <v>2011</v>
      </c>
      <c r="AI109" s="93">
        <v>0.92708333333333337</v>
      </c>
      <c r="AJ109" s="57"/>
      <c r="AK109" s="57"/>
      <c r="AL109" s="57"/>
      <c r="AM109" s="57"/>
      <c r="AN109" s="57">
        <v>9</v>
      </c>
      <c r="AO109" s="57">
        <v>12</v>
      </c>
      <c r="AP109" s="57">
        <v>2011</v>
      </c>
      <c r="AQ109" s="67"/>
      <c r="AR109" s="272">
        <v>3</v>
      </c>
      <c r="AS109" s="273" t="s">
        <v>53</v>
      </c>
      <c r="AT109" s="60">
        <f t="shared" si="16"/>
        <v>39.479999999999997</v>
      </c>
      <c r="AU109" s="60">
        <f t="shared" si="17"/>
        <v>26.88</v>
      </c>
      <c r="AV109" s="60">
        <v>64.72</v>
      </c>
      <c r="AW109" s="60">
        <v>38</v>
      </c>
      <c r="AX109" s="60"/>
      <c r="AY109" s="60">
        <f t="shared" si="18"/>
        <v>4.2</v>
      </c>
      <c r="AZ109" s="60">
        <f t="shared" si="15"/>
        <v>173.27999999999997</v>
      </c>
      <c r="BA109" s="60">
        <v>0</v>
      </c>
      <c r="BB109" s="60">
        <f t="shared" si="19"/>
        <v>84</v>
      </c>
    </row>
    <row r="110" spans="1:54" s="62" customFormat="1" ht="17.25" customHeight="1">
      <c r="A110" s="26" t="s">
        <v>46</v>
      </c>
      <c r="B110" s="50">
        <v>104</v>
      </c>
      <c r="C110" s="53" t="s">
        <v>525</v>
      </c>
      <c r="D110" s="23" t="s">
        <v>291</v>
      </c>
      <c r="E110" s="23" t="s">
        <v>526</v>
      </c>
      <c r="F110" s="53" t="s">
        <v>527</v>
      </c>
      <c r="G110" s="53"/>
      <c r="H110" s="87">
        <v>6</v>
      </c>
      <c r="I110" s="87">
        <v>1</v>
      </c>
      <c r="J110" s="87">
        <v>1986</v>
      </c>
      <c r="K110" s="87">
        <f t="shared" si="14"/>
        <v>25</v>
      </c>
      <c r="L110" s="1" t="s">
        <v>1539</v>
      </c>
      <c r="M110" s="270"/>
      <c r="N110" s="270"/>
      <c r="O110" s="270"/>
      <c r="P110" s="53"/>
      <c r="Q110" s="53">
        <v>1681</v>
      </c>
      <c r="R110" s="53"/>
      <c r="S110" s="53" t="s">
        <v>528</v>
      </c>
      <c r="T110" s="56">
        <v>11030020</v>
      </c>
      <c r="U110" s="271" t="s">
        <v>529</v>
      </c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7">
        <v>7</v>
      </c>
      <c r="AG110" s="57">
        <v>12</v>
      </c>
      <c r="AH110" s="57">
        <v>2011</v>
      </c>
      <c r="AI110" s="93">
        <v>0.43402777777777773</v>
      </c>
      <c r="AJ110" s="57"/>
      <c r="AK110" s="57"/>
      <c r="AL110" s="57"/>
      <c r="AM110" s="57"/>
      <c r="AN110" s="57">
        <v>12</v>
      </c>
      <c r="AO110" s="57">
        <v>12</v>
      </c>
      <c r="AP110" s="57">
        <v>2011</v>
      </c>
      <c r="AQ110" s="67">
        <v>0.52083333333333337</v>
      </c>
      <c r="AR110" s="272">
        <v>4</v>
      </c>
      <c r="AS110" s="273" t="s">
        <v>71</v>
      </c>
      <c r="AT110" s="60">
        <f t="shared" si="16"/>
        <v>52.64</v>
      </c>
      <c r="AU110" s="60">
        <f t="shared" si="17"/>
        <v>35.840000000000003</v>
      </c>
      <c r="AV110" s="60">
        <v>81.41</v>
      </c>
      <c r="AW110" s="60">
        <v>81</v>
      </c>
      <c r="AX110" s="60"/>
      <c r="AY110" s="60">
        <f t="shared" si="18"/>
        <v>5.6000000000000005</v>
      </c>
      <c r="AZ110" s="60">
        <f t="shared" si="15"/>
        <v>256.49</v>
      </c>
      <c r="BA110" s="60">
        <v>0</v>
      </c>
      <c r="BB110" s="60">
        <f t="shared" si="19"/>
        <v>112</v>
      </c>
    </row>
    <row r="111" spans="1:54" s="62" customFormat="1" ht="17.25" customHeight="1">
      <c r="A111" s="26" t="s">
        <v>46</v>
      </c>
      <c r="B111" s="50">
        <v>105</v>
      </c>
      <c r="C111" s="53" t="s">
        <v>530</v>
      </c>
      <c r="D111" s="23" t="s">
        <v>531</v>
      </c>
      <c r="E111" s="23" t="s">
        <v>532</v>
      </c>
      <c r="F111" s="53" t="s">
        <v>533</v>
      </c>
      <c r="G111" s="53"/>
      <c r="H111" s="87">
        <v>17</v>
      </c>
      <c r="I111" s="87">
        <v>1</v>
      </c>
      <c r="J111" s="87">
        <v>1966</v>
      </c>
      <c r="K111" s="87">
        <f t="shared" si="14"/>
        <v>45</v>
      </c>
      <c r="L111" s="1" t="s">
        <v>100</v>
      </c>
      <c r="M111" s="270"/>
      <c r="N111" s="270"/>
      <c r="O111" s="270"/>
      <c r="P111" s="53"/>
      <c r="Q111" s="53">
        <v>1661</v>
      </c>
      <c r="R111" s="53"/>
      <c r="S111" s="53" t="s">
        <v>159</v>
      </c>
      <c r="T111" s="56">
        <v>11030020</v>
      </c>
      <c r="U111" s="271" t="s">
        <v>534</v>
      </c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7">
        <v>5</v>
      </c>
      <c r="AG111" s="57">
        <v>12</v>
      </c>
      <c r="AH111" s="57">
        <v>2011</v>
      </c>
      <c r="AI111" s="93">
        <v>0.46527777777777773</v>
      </c>
      <c r="AJ111" s="57"/>
      <c r="AK111" s="57"/>
      <c r="AL111" s="57"/>
      <c r="AM111" s="57"/>
      <c r="AN111" s="57">
        <v>10</v>
      </c>
      <c r="AO111" s="57">
        <v>12</v>
      </c>
      <c r="AP111" s="57">
        <v>2011</v>
      </c>
      <c r="AQ111" s="67">
        <v>0.52083333333333337</v>
      </c>
      <c r="AR111" s="272">
        <v>3</v>
      </c>
      <c r="AS111" s="273" t="s">
        <v>71</v>
      </c>
      <c r="AT111" s="60">
        <f t="shared" si="16"/>
        <v>39.479999999999997</v>
      </c>
      <c r="AU111" s="60">
        <f t="shared" si="17"/>
        <v>26.88</v>
      </c>
      <c r="AV111" s="60">
        <v>66.241</v>
      </c>
      <c r="AW111" s="60">
        <v>62</v>
      </c>
      <c r="AX111" s="60"/>
      <c r="AY111" s="60">
        <f t="shared" si="18"/>
        <v>4.2</v>
      </c>
      <c r="AZ111" s="60">
        <f t="shared" si="15"/>
        <v>198.80099999999999</v>
      </c>
      <c r="BA111" s="60">
        <v>0</v>
      </c>
      <c r="BB111" s="60">
        <f t="shared" si="19"/>
        <v>84</v>
      </c>
    </row>
    <row r="112" spans="1:54" s="62" customFormat="1" ht="17.25" customHeight="1">
      <c r="A112" s="26" t="s">
        <v>46</v>
      </c>
      <c r="B112" s="50">
        <v>106</v>
      </c>
      <c r="C112" s="53" t="s">
        <v>535</v>
      </c>
      <c r="D112" s="23" t="s">
        <v>335</v>
      </c>
      <c r="E112" s="23" t="s">
        <v>536</v>
      </c>
      <c r="F112" s="53" t="s">
        <v>537</v>
      </c>
      <c r="G112" s="53"/>
      <c r="H112" s="87">
        <v>21</v>
      </c>
      <c r="I112" s="87">
        <v>3</v>
      </c>
      <c r="J112" s="87">
        <v>2005</v>
      </c>
      <c r="K112" s="87">
        <f t="shared" si="14"/>
        <v>6</v>
      </c>
      <c r="L112" s="1" t="s">
        <v>100</v>
      </c>
      <c r="M112" s="270"/>
      <c r="N112" s="270"/>
      <c r="O112" s="270"/>
      <c r="P112" s="53"/>
      <c r="Q112" s="53">
        <v>1683</v>
      </c>
      <c r="R112" s="53"/>
      <c r="S112" s="53" t="s">
        <v>169</v>
      </c>
      <c r="T112" s="56">
        <v>11030020</v>
      </c>
      <c r="U112" s="271" t="s">
        <v>538</v>
      </c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7">
        <v>7</v>
      </c>
      <c r="AG112" s="57">
        <v>12</v>
      </c>
      <c r="AH112" s="57">
        <v>2011</v>
      </c>
      <c r="AI112" s="93">
        <v>0.47222222222222227</v>
      </c>
      <c r="AJ112" s="57"/>
      <c r="AK112" s="57"/>
      <c r="AL112" s="57"/>
      <c r="AM112" s="57"/>
      <c r="AN112" s="57">
        <v>28</v>
      </c>
      <c r="AO112" s="57">
        <v>12</v>
      </c>
      <c r="AP112" s="57">
        <v>2011</v>
      </c>
      <c r="AQ112" s="67">
        <v>0.52083333333333337</v>
      </c>
      <c r="AR112" s="272">
        <v>21</v>
      </c>
      <c r="AS112" s="273" t="s">
        <v>71</v>
      </c>
      <c r="AT112" s="60">
        <f t="shared" si="16"/>
        <v>276.35999999999996</v>
      </c>
      <c r="AU112" s="60">
        <f t="shared" si="17"/>
        <v>188.16</v>
      </c>
      <c r="AV112" s="60">
        <v>86.39</v>
      </c>
      <c r="AW112" s="60">
        <v>68</v>
      </c>
      <c r="AX112" s="60"/>
      <c r="AY112" s="60">
        <f t="shared" si="18"/>
        <v>29.400000000000002</v>
      </c>
      <c r="AZ112" s="60">
        <f t="shared" si="15"/>
        <v>648.30999999999995</v>
      </c>
      <c r="BA112" s="60">
        <v>0</v>
      </c>
      <c r="BB112" s="60">
        <f t="shared" si="19"/>
        <v>588</v>
      </c>
    </row>
    <row r="113" spans="1:54" s="62" customFormat="1" ht="17.25" customHeight="1">
      <c r="A113" s="26" t="s">
        <v>46</v>
      </c>
      <c r="B113" s="50">
        <v>107</v>
      </c>
      <c r="C113" s="53" t="s">
        <v>539</v>
      </c>
      <c r="D113" s="23" t="s">
        <v>540</v>
      </c>
      <c r="E113" s="23" t="s">
        <v>541</v>
      </c>
      <c r="F113" s="53" t="s">
        <v>542</v>
      </c>
      <c r="G113" s="53"/>
      <c r="H113" s="87">
        <v>23</v>
      </c>
      <c r="I113" s="87">
        <v>4</v>
      </c>
      <c r="J113" s="87">
        <v>1947</v>
      </c>
      <c r="K113" s="87">
        <f t="shared" si="14"/>
        <v>64</v>
      </c>
      <c r="L113" s="1" t="s">
        <v>100</v>
      </c>
      <c r="M113" s="270"/>
      <c r="N113" s="270"/>
      <c r="O113" s="270"/>
      <c r="P113" s="53"/>
      <c r="Q113" s="53">
        <v>1684</v>
      </c>
      <c r="R113" s="53"/>
      <c r="S113" s="53" t="s">
        <v>404</v>
      </c>
      <c r="T113" s="56">
        <v>11030020</v>
      </c>
      <c r="U113" s="271" t="s">
        <v>543</v>
      </c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7">
        <v>7</v>
      </c>
      <c r="AG113" s="57">
        <v>12</v>
      </c>
      <c r="AH113" s="57">
        <v>2011</v>
      </c>
      <c r="AI113" s="93">
        <v>0.5</v>
      </c>
      <c r="AJ113" s="57"/>
      <c r="AK113" s="57"/>
      <c r="AL113" s="57"/>
      <c r="AM113" s="57"/>
      <c r="AN113" s="57">
        <v>22</v>
      </c>
      <c r="AO113" s="57">
        <v>12</v>
      </c>
      <c r="AP113" s="57">
        <v>2011</v>
      </c>
      <c r="AQ113" s="67">
        <v>0.52083333333333337</v>
      </c>
      <c r="AR113" s="272">
        <v>13</v>
      </c>
      <c r="AS113" s="273" t="s">
        <v>71</v>
      </c>
      <c r="AT113" s="60">
        <f t="shared" si="16"/>
        <v>171.07999999999998</v>
      </c>
      <c r="AU113" s="60">
        <f t="shared" si="17"/>
        <v>116.48</v>
      </c>
      <c r="AV113" s="60">
        <v>102.24</v>
      </c>
      <c r="AW113" s="60">
        <v>46</v>
      </c>
      <c r="AX113" s="60"/>
      <c r="AY113" s="60">
        <f t="shared" si="18"/>
        <v>18.2</v>
      </c>
      <c r="AZ113" s="60">
        <f t="shared" si="15"/>
        <v>454</v>
      </c>
      <c r="BA113" s="60">
        <v>0</v>
      </c>
      <c r="BB113" s="60">
        <f t="shared" si="19"/>
        <v>364</v>
      </c>
    </row>
    <row r="114" spans="1:54" s="62" customFormat="1" ht="17.25" customHeight="1">
      <c r="A114" s="26" t="s">
        <v>46</v>
      </c>
      <c r="B114" s="50">
        <v>108</v>
      </c>
      <c r="C114" s="53" t="s">
        <v>544</v>
      </c>
      <c r="D114" s="23" t="s">
        <v>545</v>
      </c>
      <c r="E114" s="23" t="s">
        <v>546</v>
      </c>
      <c r="F114" s="53" t="s">
        <v>547</v>
      </c>
      <c r="G114" s="53"/>
      <c r="H114" s="87">
        <v>4</v>
      </c>
      <c r="I114" s="87">
        <v>8</v>
      </c>
      <c r="J114" s="87">
        <v>1967</v>
      </c>
      <c r="K114" s="87">
        <f t="shared" si="14"/>
        <v>44</v>
      </c>
      <c r="L114" s="1" t="s">
        <v>100</v>
      </c>
      <c r="M114" s="270"/>
      <c r="N114" s="270"/>
      <c r="O114" s="270"/>
      <c r="P114" s="53"/>
      <c r="Q114" s="53">
        <v>1685</v>
      </c>
      <c r="R114" s="53"/>
      <c r="S114" s="53" t="s">
        <v>169</v>
      </c>
      <c r="T114" s="56">
        <v>11030020</v>
      </c>
      <c r="U114" s="271" t="s">
        <v>548</v>
      </c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7">
        <v>7</v>
      </c>
      <c r="AG114" s="57">
        <v>12</v>
      </c>
      <c r="AH114" s="57">
        <v>2011</v>
      </c>
      <c r="AI114" s="93">
        <v>0.52083333333333337</v>
      </c>
      <c r="AJ114" s="57"/>
      <c r="AK114" s="57"/>
      <c r="AL114" s="57"/>
      <c r="AM114" s="57"/>
      <c r="AN114" s="57">
        <v>28</v>
      </c>
      <c r="AO114" s="57">
        <v>12</v>
      </c>
      <c r="AP114" s="57">
        <v>2011</v>
      </c>
      <c r="AQ114" s="67">
        <v>0.52083333333333337</v>
      </c>
      <c r="AR114" s="272">
        <v>19</v>
      </c>
      <c r="AS114" s="273" t="s">
        <v>71</v>
      </c>
      <c r="AT114" s="60">
        <f t="shared" si="16"/>
        <v>250.04</v>
      </c>
      <c r="AU114" s="60">
        <f t="shared" si="17"/>
        <v>170.24</v>
      </c>
      <c r="AV114" s="60">
        <v>68.36</v>
      </c>
      <c r="AW114" s="60">
        <v>56</v>
      </c>
      <c r="AX114" s="60"/>
      <c r="AY114" s="60">
        <f t="shared" si="18"/>
        <v>26.6</v>
      </c>
      <c r="AZ114" s="60">
        <f t="shared" si="15"/>
        <v>571.24</v>
      </c>
      <c r="BA114" s="60">
        <v>0</v>
      </c>
      <c r="BB114" s="60">
        <f t="shared" si="19"/>
        <v>532</v>
      </c>
    </row>
    <row r="115" spans="1:54" s="62" customFormat="1" ht="17.25" customHeight="1">
      <c r="A115" s="26" t="s">
        <v>46</v>
      </c>
      <c r="B115" s="50">
        <v>109</v>
      </c>
      <c r="C115" s="53" t="s">
        <v>549</v>
      </c>
      <c r="D115" s="23" t="s">
        <v>295</v>
      </c>
      <c r="E115" s="23" t="s">
        <v>550</v>
      </c>
      <c r="F115" s="53" t="s">
        <v>551</v>
      </c>
      <c r="G115" s="53"/>
      <c r="H115" s="87">
        <v>19</v>
      </c>
      <c r="I115" s="87">
        <v>10</v>
      </c>
      <c r="J115" s="87">
        <v>1964</v>
      </c>
      <c r="K115" s="87">
        <f t="shared" si="14"/>
        <v>47</v>
      </c>
      <c r="L115" s="1" t="s">
        <v>1539</v>
      </c>
      <c r="M115" s="270"/>
      <c r="N115" s="270"/>
      <c r="O115" s="270"/>
      <c r="P115" s="53"/>
      <c r="Q115" s="53">
        <v>1687</v>
      </c>
      <c r="R115" s="53"/>
      <c r="S115" s="53" t="s">
        <v>58</v>
      </c>
      <c r="T115" s="56">
        <v>11030020</v>
      </c>
      <c r="U115" s="271" t="s">
        <v>552</v>
      </c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7">
        <v>7</v>
      </c>
      <c r="AG115" s="57">
        <v>12</v>
      </c>
      <c r="AH115" s="57">
        <v>2011</v>
      </c>
      <c r="AI115" s="93">
        <v>0.625</v>
      </c>
      <c r="AJ115" s="57"/>
      <c r="AK115" s="57"/>
      <c r="AL115" s="57"/>
      <c r="AM115" s="57"/>
      <c r="AN115" s="57">
        <v>31</v>
      </c>
      <c r="AO115" s="57">
        <v>12</v>
      </c>
      <c r="AP115" s="57">
        <v>2011</v>
      </c>
      <c r="AQ115" s="67">
        <v>0.52083333333333337</v>
      </c>
      <c r="AR115" s="272">
        <v>24</v>
      </c>
      <c r="AS115" s="273" t="s">
        <v>71</v>
      </c>
      <c r="AT115" s="60">
        <f t="shared" si="16"/>
        <v>315.83999999999997</v>
      </c>
      <c r="AU115" s="60">
        <f t="shared" si="17"/>
        <v>215.04</v>
      </c>
      <c r="AV115" s="60">
        <v>82.12</v>
      </c>
      <c r="AW115" s="60">
        <v>66</v>
      </c>
      <c r="AX115" s="60"/>
      <c r="AY115" s="60">
        <f t="shared" si="18"/>
        <v>33.6</v>
      </c>
      <c r="AZ115" s="60">
        <f t="shared" si="15"/>
        <v>712.6</v>
      </c>
      <c r="BA115" s="60">
        <v>0</v>
      </c>
      <c r="BB115" s="60">
        <f t="shared" si="19"/>
        <v>672</v>
      </c>
    </row>
    <row r="116" spans="1:54" s="62" customFormat="1" ht="17.25" customHeight="1">
      <c r="A116" s="26" t="s">
        <v>46</v>
      </c>
      <c r="B116" s="50">
        <v>110</v>
      </c>
      <c r="C116" s="53" t="s">
        <v>553</v>
      </c>
      <c r="D116" s="23" t="s">
        <v>554</v>
      </c>
      <c r="E116" s="23" t="s">
        <v>74</v>
      </c>
      <c r="F116" s="53" t="s">
        <v>555</v>
      </c>
      <c r="G116" s="53"/>
      <c r="H116" s="87">
        <v>26</v>
      </c>
      <c r="I116" s="87">
        <v>1</v>
      </c>
      <c r="J116" s="87">
        <v>2007</v>
      </c>
      <c r="K116" s="87">
        <f t="shared" si="14"/>
        <v>4</v>
      </c>
      <c r="L116" s="1" t="s">
        <v>100</v>
      </c>
      <c r="M116" s="270"/>
      <c r="N116" s="270"/>
      <c r="O116" s="270"/>
      <c r="P116" s="53"/>
      <c r="Q116" s="53">
        <v>1688</v>
      </c>
      <c r="R116" s="53"/>
      <c r="S116" s="53" t="s">
        <v>169</v>
      </c>
      <c r="T116" s="56">
        <v>11030020</v>
      </c>
      <c r="U116" s="271" t="s">
        <v>556</v>
      </c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7">
        <v>8</v>
      </c>
      <c r="AG116" s="57">
        <v>12</v>
      </c>
      <c r="AH116" s="57">
        <v>2011</v>
      </c>
      <c r="AI116" s="93">
        <v>0.42708333333333331</v>
      </c>
      <c r="AJ116" s="57"/>
      <c r="AK116" s="57"/>
      <c r="AL116" s="57"/>
      <c r="AM116" s="57"/>
      <c r="AN116" s="57">
        <v>31</v>
      </c>
      <c r="AO116" s="57">
        <v>12</v>
      </c>
      <c r="AP116" s="57">
        <v>2011</v>
      </c>
      <c r="AQ116" s="67"/>
      <c r="AR116" s="272">
        <v>24</v>
      </c>
      <c r="AS116" s="273" t="s">
        <v>53</v>
      </c>
      <c r="AT116" s="60">
        <f t="shared" si="16"/>
        <v>315.83999999999997</v>
      </c>
      <c r="AU116" s="60">
        <f t="shared" si="17"/>
        <v>215.04</v>
      </c>
      <c r="AV116" s="60">
        <v>76.12</v>
      </c>
      <c r="AW116" s="60">
        <v>48</v>
      </c>
      <c r="AX116" s="60"/>
      <c r="AY116" s="60">
        <f t="shared" si="18"/>
        <v>33.6</v>
      </c>
      <c r="AZ116" s="60">
        <f t="shared" si="15"/>
        <v>688.6</v>
      </c>
      <c r="BA116" s="60">
        <v>0</v>
      </c>
      <c r="BB116" s="60">
        <f t="shared" si="19"/>
        <v>672</v>
      </c>
    </row>
    <row r="117" spans="1:54" s="62" customFormat="1" ht="17.25" customHeight="1">
      <c r="A117" s="26" t="s">
        <v>46</v>
      </c>
      <c r="B117" s="50">
        <v>111</v>
      </c>
      <c r="C117" s="53" t="s">
        <v>557</v>
      </c>
      <c r="D117" s="23" t="s">
        <v>558</v>
      </c>
      <c r="E117" s="23" t="s">
        <v>559</v>
      </c>
      <c r="F117" s="53" t="s">
        <v>560</v>
      </c>
      <c r="G117" s="53"/>
      <c r="H117" s="87">
        <v>28</v>
      </c>
      <c r="I117" s="87">
        <v>12</v>
      </c>
      <c r="J117" s="87">
        <v>1955</v>
      </c>
      <c r="K117" s="87">
        <f t="shared" si="14"/>
        <v>56</v>
      </c>
      <c r="L117" s="1" t="s">
        <v>1539</v>
      </c>
      <c r="M117" s="270"/>
      <c r="N117" s="270"/>
      <c r="O117" s="270"/>
      <c r="P117" s="53"/>
      <c r="Q117" s="53">
        <v>1689</v>
      </c>
      <c r="R117" s="53"/>
      <c r="S117" s="53" t="s">
        <v>94</v>
      </c>
      <c r="T117" s="56">
        <v>11030020</v>
      </c>
      <c r="U117" s="271" t="s">
        <v>561</v>
      </c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7">
        <v>8</v>
      </c>
      <c r="AG117" s="57">
        <v>12</v>
      </c>
      <c r="AH117" s="57">
        <v>2011</v>
      </c>
      <c r="AI117" s="93">
        <v>0.67013888888888884</v>
      </c>
      <c r="AJ117" s="57"/>
      <c r="AK117" s="57"/>
      <c r="AL117" s="57"/>
      <c r="AM117" s="57"/>
      <c r="AN117" s="57">
        <v>31</v>
      </c>
      <c r="AO117" s="57">
        <v>12</v>
      </c>
      <c r="AP117" s="57">
        <v>2011</v>
      </c>
      <c r="AQ117" s="67"/>
      <c r="AR117" s="272">
        <v>24</v>
      </c>
      <c r="AS117" s="273" t="s">
        <v>53</v>
      </c>
      <c r="AT117" s="60">
        <f t="shared" si="16"/>
        <v>315.83999999999997</v>
      </c>
      <c r="AU117" s="60">
        <f t="shared" si="17"/>
        <v>215.04</v>
      </c>
      <c r="AV117" s="60">
        <v>84.25</v>
      </c>
      <c r="AW117" s="60">
        <v>78</v>
      </c>
      <c r="AX117" s="60"/>
      <c r="AY117" s="60">
        <f t="shared" si="18"/>
        <v>33.6</v>
      </c>
      <c r="AZ117" s="60">
        <f t="shared" si="15"/>
        <v>726.73</v>
      </c>
      <c r="BA117" s="60">
        <v>0</v>
      </c>
      <c r="BB117" s="60">
        <f t="shared" si="19"/>
        <v>672</v>
      </c>
    </row>
    <row r="118" spans="1:54" s="62" customFormat="1" ht="17.25" customHeight="1">
      <c r="A118" s="26" t="s">
        <v>46</v>
      </c>
      <c r="B118" s="50">
        <v>112</v>
      </c>
      <c r="C118" s="53" t="s">
        <v>562</v>
      </c>
      <c r="D118" s="23" t="s">
        <v>563</v>
      </c>
      <c r="E118" s="23" t="s">
        <v>564</v>
      </c>
      <c r="F118" s="53" t="s">
        <v>565</v>
      </c>
      <c r="G118" s="53"/>
      <c r="H118" s="87">
        <v>15</v>
      </c>
      <c r="I118" s="87">
        <v>8</v>
      </c>
      <c r="J118" s="87">
        <v>1954</v>
      </c>
      <c r="K118" s="87">
        <f t="shared" si="14"/>
        <v>57</v>
      </c>
      <c r="L118" s="1" t="s">
        <v>100</v>
      </c>
      <c r="M118" s="270"/>
      <c r="N118" s="270"/>
      <c r="O118" s="270"/>
      <c r="P118" s="53"/>
      <c r="Q118" s="53">
        <v>1690</v>
      </c>
      <c r="R118" s="53"/>
      <c r="S118" s="53" t="s">
        <v>404</v>
      </c>
      <c r="T118" s="56">
        <v>11030020</v>
      </c>
      <c r="U118" s="271" t="s">
        <v>566</v>
      </c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7">
        <v>9</v>
      </c>
      <c r="AG118" s="57">
        <v>12</v>
      </c>
      <c r="AH118" s="57">
        <v>2011</v>
      </c>
      <c r="AI118" s="93">
        <v>0.53125</v>
      </c>
      <c r="AJ118" s="57"/>
      <c r="AK118" s="57"/>
      <c r="AL118" s="57"/>
      <c r="AM118" s="57"/>
      <c r="AN118" s="57">
        <v>13</v>
      </c>
      <c r="AO118" s="57">
        <v>12</v>
      </c>
      <c r="AP118" s="57">
        <v>2011</v>
      </c>
      <c r="AQ118" s="67">
        <v>0.52083333333333337</v>
      </c>
      <c r="AR118" s="272">
        <v>4</v>
      </c>
      <c r="AS118" s="273" t="s">
        <v>71</v>
      </c>
      <c r="AT118" s="60">
        <f t="shared" si="16"/>
        <v>52.64</v>
      </c>
      <c r="AU118" s="60">
        <f t="shared" si="17"/>
        <v>35.840000000000003</v>
      </c>
      <c r="AV118" s="60">
        <v>48.24</v>
      </c>
      <c r="AW118" s="60">
        <v>44</v>
      </c>
      <c r="AX118" s="60"/>
      <c r="AY118" s="60">
        <f t="shared" si="18"/>
        <v>5.6000000000000005</v>
      </c>
      <c r="AZ118" s="60">
        <f t="shared" si="15"/>
        <v>186.32</v>
      </c>
      <c r="BA118" s="60">
        <v>0</v>
      </c>
      <c r="BB118" s="60">
        <f t="shared" si="19"/>
        <v>112</v>
      </c>
    </row>
    <row r="119" spans="1:54" s="62" customFormat="1" ht="17.25" customHeight="1">
      <c r="A119" s="26" t="s">
        <v>46</v>
      </c>
      <c r="B119" s="50">
        <v>113</v>
      </c>
      <c r="C119" s="53" t="s">
        <v>567</v>
      </c>
      <c r="D119" s="23" t="s">
        <v>568</v>
      </c>
      <c r="E119" s="23" t="s">
        <v>569</v>
      </c>
      <c r="F119" s="53" t="s">
        <v>570</v>
      </c>
      <c r="G119" s="53"/>
      <c r="H119" s="87">
        <v>18</v>
      </c>
      <c r="I119" s="87">
        <v>6</v>
      </c>
      <c r="J119" s="87">
        <v>1990</v>
      </c>
      <c r="K119" s="87">
        <f t="shared" si="14"/>
        <v>21</v>
      </c>
      <c r="L119" s="1" t="s">
        <v>1539</v>
      </c>
      <c r="M119" s="270"/>
      <c r="N119" s="270"/>
      <c r="O119" s="270"/>
      <c r="P119" s="53"/>
      <c r="Q119" s="53">
        <v>1692</v>
      </c>
      <c r="R119" s="53"/>
      <c r="S119" s="53" t="s">
        <v>69</v>
      </c>
      <c r="T119" s="56">
        <v>11030020</v>
      </c>
      <c r="U119" s="271" t="s">
        <v>501</v>
      </c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7">
        <v>9</v>
      </c>
      <c r="AG119" s="57">
        <v>12</v>
      </c>
      <c r="AH119" s="57">
        <v>2011</v>
      </c>
      <c r="AI119" s="93">
        <v>0.61458333333333337</v>
      </c>
      <c r="AJ119" s="57"/>
      <c r="AK119" s="57"/>
      <c r="AL119" s="57"/>
      <c r="AM119" s="57"/>
      <c r="AN119" s="57">
        <v>31</v>
      </c>
      <c r="AO119" s="57">
        <v>12</v>
      </c>
      <c r="AP119" s="57">
        <v>2011</v>
      </c>
      <c r="AQ119" s="67"/>
      <c r="AR119" s="272">
        <v>23</v>
      </c>
      <c r="AS119" s="273" t="s">
        <v>53</v>
      </c>
      <c r="AT119" s="60">
        <f t="shared" si="16"/>
        <v>302.68</v>
      </c>
      <c r="AU119" s="60">
        <f t="shared" si="17"/>
        <v>206.08</v>
      </c>
      <c r="AV119" s="60">
        <v>64.209999999999994</v>
      </c>
      <c r="AW119" s="60">
        <v>82</v>
      </c>
      <c r="AX119" s="60"/>
      <c r="AY119" s="60">
        <f t="shared" si="18"/>
        <v>32.200000000000003</v>
      </c>
      <c r="AZ119" s="60">
        <f t="shared" si="15"/>
        <v>687.17000000000007</v>
      </c>
      <c r="BA119" s="60">
        <v>0</v>
      </c>
      <c r="BB119" s="60">
        <f t="shared" si="19"/>
        <v>644</v>
      </c>
    </row>
    <row r="120" spans="1:54" s="62" customFormat="1" ht="17.25" customHeight="1">
      <c r="A120" s="26" t="s">
        <v>46</v>
      </c>
      <c r="B120" s="50">
        <v>114</v>
      </c>
      <c r="C120" s="53" t="s">
        <v>571</v>
      </c>
      <c r="D120" s="23" t="s">
        <v>572</v>
      </c>
      <c r="E120" s="23" t="s">
        <v>573</v>
      </c>
      <c r="F120" s="53" t="s">
        <v>574</v>
      </c>
      <c r="G120" s="53"/>
      <c r="H120" s="87">
        <v>17</v>
      </c>
      <c r="I120" s="87">
        <v>7</v>
      </c>
      <c r="J120" s="87">
        <v>1942</v>
      </c>
      <c r="K120" s="87">
        <f t="shared" si="14"/>
        <v>69</v>
      </c>
      <c r="L120" s="1" t="s">
        <v>1539</v>
      </c>
      <c r="M120" s="270"/>
      <c r="N120" s="270"/>
      <c r="O120" s="270"/>
      <c r="P120" s="53"/>
      <c r="Q120" s="53">
        <v>1695</v>
      </c>
      <c r="R120" s="53"/>
      <c r="S120" s="53" t="s">
        <v>169</v>
      </c>
      <c r="T120" s="56">
        <v>11030020</v>
      </c>
      <c r="U120" s="271" t="s">
        <v>575</v>
      </c>
      <c r="V120" s="56" t="s">
        <v>470</v>
      </c>
      <c r="W120" s="56"/>
      <c r="X120" s="56"/>
      <c r="Y120" s="56"/>
      <c r="Z120" s="56"/>
      <c r="AA120" s="56"/>
      <c r="AB120" s="56"/>
      <c r="AC120" s="56"/>
      <c r="AD120" s="56"/>
      <c r="AE120" s="56"/>
      <c r="AF120" s="57">
        <v>12</v>
      </c>
      <c r="AG120" s="57">
        <v>12</v>
      </c>
      <c r="AH120" s="57">
        <v>2011</v>
      </c>
      <c r="AI120" s="93">
        <v>0.44444444444444442</v>
      </c>
      <c r="AJ120" s="57"/>
      <c r="AK120" s="57"/>
      <c r="AL120" s="57"/>
      <c r="AM120" s="57"/>
      <c r="AN120" s="57">
        <v>15</v>
      </c>
      <c r="AO120" s="57">
        <v>12</v>
      </c>
      <c r="AP120" s="57">
        <v>2011</v>
      </c>
      <c r="AQ120" s="67">
        <v>0.52083333333333337</v>
      </c>
      <c r="AR120" s="272">
        <v>3</v>
      </c>
      <c r="AS120" s="273" t="s">
        <v>71</v>
      </c>
      <c r="AT120" s="60">
        <f t="shared" si="16"/>
        <v>39.479999999999997</v>
      </c>
      <c r="AU120" s="60">
        <f t="shared" si="17"/>
        <v>26.88</v>
      </c>
      <c r="AV120" s="60">
        <v>62.32</v>
      </c>
      <c r="AW120" s="60">
        <v>62</v>
      </c>
      <c r="AX120" s="60"/>
      <c r="AY120" s="60">
        <f t="shared" si="18"/>
        <v>4.2</v>
      </c>
      <c r="AZ120" s="60">
        <f t="shared" si="15"/>
        <v>194.88</v>
      </c>
      <c r="BA120" s="60">
        <v>0</v>
      </c>
      <c r="BB120" s="60">
        <f t="shared" si="19"/>
        <v>84</v>
      </c>
    </row>
    <row r="121" spans="1:54" s="62" customFormat="1" ht="17.25" customHeight="1">
      <c r="A121" s="26" t="s">
        <v>46</v>
      </c>
      <c r="B121" s="50">
        <v>115</v>
      </c>
      <c r="C121" s="53" t="s">
        <v>576</v>
      </c>
      <c r="D121" s="23" t="s">
        <v>291</v>
      </c>
      <c r="E121" s="23" t="s">
        <v>577</v>
      </c>
      <c r="F121" s="53" t="s">
        <v>578</v>
      </c>
      <c r="G121" s="53"/>
      <c r="H121" s="87">
        <v>24</v>
      </c>
      <c r="I121" s="87">
        <v>10</v>
      </c>
      <c r="J121" s="87">
        <v>1993</v>
      </c>
      <c r="K121" s="87">
        <f t="shared" si="14"/>
        <v>18</v>
      </c>
      <c r="L121" s="1" t="s">
        <v>1539</v>
      </c>
      <c r="M121" s="270"/>
      <c r="N121" s="270"/>
      <c r="O121" s="270"/>
      <c r="P121" s="53"/>
      <c r="Q121" s="53">
        <v>1697</v>
      </c>
      <c r="R121" s="53"/>
      <c r="S121" s="53" t="s">
        <v>58</v>
      </c>
      <c r="T121" s="56">
        <v>11030020</v>
      </c>
      <c r="U121" s="271" t="s">
        <v>579</v>
      </c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7">
        <v>12</v>
      </c>
      <c r="AG121" s="57">
        <v>12</v>
      </c>
      <c r="AH121" s="57">
        <v>2011</v>
      </c>
      <c r="AI121" s="93">
        <v>0.46527777777777773</v>
      </c>
      <c r="AJ121" s="57"/>
      <c r="AK121" s="57"/>
      <c r="AL121" s="57"/>
      <c r="AM121" s="57"/>
      <c r="AN121" s="57">
        <v>16</v>
      </c>
      <c r="AO121" s="57">
        <v>12</v>
      </c>
      <c r="AP121" s="57">
        <v>2011</v>
      </c>
      <c r="AQ121" s="67"/>
      <c r="AR121" s="272">
        <v>4</v>
      </c>
      <c r="AS121" s="273" t="s">
        <v>53</v>
      </c>
      <c r="AT121" s="60">
        <f t="shared" si="16"/>
        <v>52.64</v>
      </c>
      <c r="AU121" s="60">
        <f t="shared" si="17"/>
        <v>35.840000000000003</v>
      </c>
      <c r="AV121" s="60">
        <v>91.25</v>
      </c>
      <c r="AW121" s="60">
        <v>32</v>
      </c>
      <c r="AX121" s="60"/>
      <c r="AY121" s="60">
        <f t="shared" si="18"/>
        <v>5.6000000000000005</v>
      </c>
      <c r="AZ121" s="60">
        <f t="shared" si="15"/>
        <v>217.33</v>
      </c>
      <c r="BA121" s="60">
        <v>0</v>
      </c>
      <c r="BB121" s="60">
        <f t="shared" si="19"/>
        <v>112</v>
      </c>
    </row>
    <row r="122" spans="1:54" s="62" customFormat="1" ht="17.25" customHeight="1">
      <c r="A122" s="26" t="s">
        <v>46</v>
      </c>
      <c r="B122" s="50">
        <v>116</v>
      </c>
      <c r="C122" s="53" t="s">
        <v>580</v>
      </c>
      <c r="D122" s="23" t="s">
        <v>161</v>
      </c>
      <c r="E122" s="23" t="s">
        <v>581</v>
      </c>
      <c r="F122" s="53" t="s">
        <v>582</v>
      </c>
      <c r="G122" s="53"/>
      <c r="H122" s="87">
        <v>22</v>
      </c>
      <c r="I122" s="87">
        <v>11</v>
      </c>
      <c r="J122" s="87">
        <v>1987</v>
      </c>
      <c r="K122" s="87">
        <f t="shared" si="14"/>
        <v>24</v>
      </c>
      <c r="L122" s="1" t="s">
        <v>1539</v>
      </c>
      <c r="M122" s="270"/>
      <c r="N122" s="270"/>
      <c r="O122" s="270"/>
      <c r="P122" s="53"/>
      <c r="Q122" s="53">
        <v>1701</v>
      </c>
      <c r="R122" s="53"/>
      <c r="S122" s="53" t="s">
        <v>69</v>
      </c>
      <c r="T122" s="56">
        <v>11030020</v>
      </c>
      <c r="U122" s="271" t="s">
        <v>583</v>
      </c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7">
        <v>12</v>
      </c>
      <c r="AG122" s="57">
        <v>12</v>
      </c>
      <c r="AH122" s="57">
        <v>2011</v>
      </c>
      <c r="AI122" s="93">
        <v>0.56597222222222221</v>
      </c>
      <c r="AJ122" s="57"/>
      <c r="AK122" s="57"/>
      <c r="AL122" s="57"/>
      <c r="AM122" s="57"/>
      <c r="AN122" s="57">
        <v>31</v>
      </c>
      <c r="AO122" s="57">
        <v>12</v>
      </c>
      <c r="AP122" s="57">
        <v>2011</v>
      </c>
      <c r="AQ122" s="67"/>
      <c r="AR122" s="272">
        <v>20</v>
      </c>
      <c r="AS122" s="273" t="s">
        <v>53</v>
      </c>
      <c r="AT122" s="60">
        <f t="shared" si="16"/>
        <v>263.2</v>
      </c>
      <c r="AU122" s="60">
        <f t="shared" si="17"/>
        <v>179.20000000000002</v>
      </c>
      <c r="AV122" s="60">
        <v>94.25</v>
      </c>
      <c r="AW122" s="60">
        <v>92</v>
      </c>
      <c r="AX122" s="60"/>
      <c r="AY122" s="60">
        <f t="shared" si="18"/>
        <v>28</v>
      </c>
      <c r="AZ122" s="60">
        <f t="shared" si="15"/>
        <v>656.65</v>
      </c>
      <c r="BA122" s="60">
        <v>0</v>
      </c>
      <c r="BB122" s="60">
        <f t="shared" si="19"/>
        <v>560</v>
      </c>
    </row>
    <row r="123" spans="1:54" s="62" customFormat="1" ht="17.25" customHeight="1">
      <c r="A123" s="26" t="s">
        <v>46</v>
      </c>
      <c r="B123" s="50">
        <v>117</v>
      </c>
      <c r="C123" s="53" t="s">
        <v>584</v>
      </c>
      <c r="D123" s="23" t="s">
        <v>172</v>
      </c>
      <c r="E123" s="23" t="s">
        <v>432</v>
      </c>
      <c r="F123" s="53" t="s">
        <v>585</v>
      </c>
      <c r="G123" s="53"/>
      <c r="H123" s="87">
        <v>7</v>
      </c>
      <c r="I123" s="87">
        <v>9</v>
      </c>
      <c r="J123" s="87">
        <v>2004</v>
      </c>
      <c r="K123" s="87">
        <f t="shared" si="14"/>
        <v>7</v>
      </c>
      <c r="L123" s="1" t="s">
        <v>100</v>
      </c>
      <c r="M123" s="270"/>
      <c r="N123" s="270"/>
      <c r="O123" s="270"/>
      <c r="P123" s="53"/>
      <c r="Q123" s="53">
        <v>1703</v>
      </c>
      <c r="R123" s="53"/>
      <c r="S123" s="53" t="s">
        <v>169</v>
      </c>
      <c r="T123" s="56">
        <v>11030020</v>
      </c>
      <c r="U123" s="271" t="s">
        <v>324</v>
      </c>
      <c r="V123" s="56" t="s">
        <v>586</v>
      </c>
      <c r="W123" s="56"/>
      <c r="X123" s="56"/>
      <c r="Y123" s="56"/>
      <c r="Z123" s="56"/>
      <c r="AA123" s="56"/>
      <c r="AB123" s="56"/>
      <c r="AC123" s="56"/>
      <c r="AD123" s="56"/>
      <c r="AE123" s="56"/>
      <c r="AF123" s="57">
        <v>12</v>
      </c>
      <c r="AG123" s="57">
        <v>12</v>
      </c>
      <c r="AH123" s="57">
        <v>2011</v>
      </c>
      <c r="AI123" s="93">
        <v>0.59375</v>
      </c>
      <c r="AJ123" s="57"/>
      <c r="AK123" s="57"/>
      <c r="AL123" s="57"/>
      <c r="AM123" s="57"/>
      <c r="AN123" s="57">
        <v>16</v>
      </c>
      <c r="AO123" s="57">
        <v>12</v>
      </c>
      <c r="AP123" s="57">
        <v>2011</v>
      </c>
      <c r="AQ123" s="67">
        <v>0.52083333333333337</v>
      </c>
      <c r="AR123" s="272">
        <v>4</v>
      </c>
      <c r="AS123" s="273" t="s">
        <v>71</v>
      </c>
      <c r="AT123" s="60">
        <f t="shared" si="16"/>
        <v>52.64</v>
      </c>
      <c r="AU123" s="60">
        <f t="shared" si="17"/>
        <v>35.840000000000003</v>
      </c>
      <c r="AV123" s="60">
        <v>98.97</v>
      </c>
      <c r="AW123" s="60">
        <v>24</v>
      </c>
      <c r="AX123" s="60"/>
      <c r="AY123" s="60">
        <f t="shared" si="18"/>
        <v>5.6000000000000005</v>
      </c>
      <c r="AZ123" s="60">
        <f t="shared" si="15"/>
        <v>217.04999999999998</v>
      </c>
      <c r="BA123" s="60">
        <v>0</v>
      </c>
      <c r="BB123" s="60">
        <f t="shared" si="19"/>
        <v>112</v>
      </c>
    </row>
    <row r="124" spans="1:54" s="62" customFormat="1" ht="17.25" customHeight="1">
      <c r="A124" s="26" t="s">
        <v>46</v>
      </c>
      <c r="B124" s="50">
        <v>118</v>
      </c>
      <c r="C124" s="53" t="s">
        <v>587</v>
      </c>
      <c r="D124" s="23" t="s">
        <v>588</v>
      </c>
      <c r="E124" s="23" t="s">
        <v>589</v>
      </c>
      <c r="F124" s="53" t="s">
        <v>590</v>
      </c>
      <c r="G124" s="53"/>
      <c r="H124" s="87">
        <v>6</v>
      </c>
      <c r="I124" s="87">
        <v>3</v>
      </c>
      <c r="J124" s="87">
        <v>1969</v>
      </c>
      <c r="K124" s="87">
        <f t="shared" si="14"/>
        <v>42</v>
      </c>
      <c r="L124" s="1" t="s">
        <v>1539</v>
      </c>
      <c r="M124" s="270"/>
      <c r="N124" s="270"/>
      <c r="O124" s="270"/>
      <c r="P124" s="53"/>
      <c r="Q124" s="53">
        <v>1706</v>
      </c>
      <c r="R124" s="53"/>
      <c r="S124" s="53" t="s">
        <v>169</v>
      </c>
      <c r="T124" s="56">
        <v>11030020</v>
      </c>
      <c r="U124" s="271" t="s">
        <v>591</v>
      </c>
      <c r="V124" s="56" t="s">
        <v>592</v>
      </c>
      <c r="W124" s="56"/>
      <c r="X124" s="56"/>
      <c r="Y124" s="56"/>
      <c r="Z124" s="56"/>
      <c r="AA124" s="56"/>
      <c r="AB124" s="56"/>
      <c r="AC124" s="56"/>
      <c r="AD124" s="56"/>
      <c r="AE124" s="56"/>
      <c r="AF124" s="57">
        <v>13</v>
      </c>
      <c r="AG124" s="57">
        <v>12</v>
      </c>
      <c r="AH124" s="57">
        <v>2011</v>
      </c>
      <c r="AI124" s="93">
        <v>0.45833333333333331</v>
      </c>
      <c r="AJ124" s="57"/>
      <c r="AK124" s="57"/>
      <c r="AL124" s="57"/>
      <c r="AM124" s="57"/>
      <c r="AN124" s="57">
        <v>17</v>
      </c>
      <c r="AO124" s="57">
        <v>12</v>
      </c>
      <c r="AP124" s="57">
        <v>2011</v>
      </c>
      <c r="AQ124" s="67">
        <v>0.52083333333333337</v>
      </c>
      <c r="AR124" s="272">
        <v>4</v>
      </c>
      <c r="AS124" s="273" t="s">
        <v>71</v>
      </c>
      <c r="AT124" s="60">
        <f t="shared" si="16"/>
        <v>52.64</v>
      </c>
      <c r="AU124" s="60">
        <f t="shared" si="17"/>
        <v>35.840000000000003</v>
      </c>
      <c r="AV124" s="60">
        <v>38.35</v>
      </c>
      <c r="AW124" s="60">
        <v>68</v>
      </c>
      <c r="AX124" s="60"/>
      <c r="AY124" s="60">
        <f t="shared" si="18"/>
        <v>5.6000000000000005</v>
      </c>
      <c r="AZ124" s="60">
        <f t="shared" si="15"/>
        <v>200.43</v>
      </c>
      <c r="BA124" s="60">
        <v>0</v>
      </c>
      <c r="BB124" s="60">
        <f t="shared" si="19"/>
        <v>112</v>
      </c>
    </row>
    <row r="125" spans="1:54" s="62" customFormat="1" ht="17.25" customHeight="1">
      <c r="A125" s="26" t="s">
        <v>46</v>
      </c>
      <c r="B125" s="50">
        <v>119</v>
      </c>
      <c r="C125" s="53" t="s">
        <v>593</v>
      </c>
      <c r="D125" s="23" t="s">
        <v>594</v>
      </c>
      <c r="E125" s="23" t="s">
        <v>595</v>
      </c>
      <c r="F125" s="53" t="s">
        <v>596</v>
      </c>
      <c r="G125" s="53"/>
      <c r="H125" s="87">
        <v>10</v>
      </c>
      <c r="I125" s="87">
        <v>11</v>
      </c>
      <c r="J125" s="87">
        <v>1933</v>
      </c>
      <c r="K125" s="87">
        <f t="shared" si="14"/>
        <v>78</v>
      </c>
      <c r="L125" s="1" t="s">
        <v>1539</v>
      </c>
      <c r="M125" s="270"/>
      <c r="N125" s="270"/>
      <c r="O125" s="270"/>
      <c r="P125" s="53"/>
      <c r="Q125" s="53">
        <v>1707</v>
      </c>
      <c r="R125" s="53"/>
      <c r="S125" s="53" t="s">
        <v>94</v>
      </c>
      <c r="T125" s="56">
        <v>11030020</v>
      </c>
      <c r="U125" s="271" t="s">
        <v>597</v>
      </c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7">
        <v>13</v>
      </c>
      <c r="AG125" s="57">
        <v>12</v>
      </c>
      <c r="AH125" s="57">
        <v>2011</v>
      </c>
      <c r="AI125" s="93">
        <v>0.53472222222222221</v>
      </c>
      <c r="AJ125" s="57"/>
      <c r="AK125" s="57"/>
      <c r="AL125" s="57"/>
      <c r="AM125" s="57"/>
      <c r="AN125" s="57">
        <v>30</v>
      </c>
      <c r="AO125" s="57">
        <v>12</v>
      </c>
      <c r="AP125" s="57">
        <v>2011</v>
      </c>
      <c r="AQ125" s="67">
        <v>0.52083333333333337</v>
      </c>
      <c r="AR125" s="272">
        <v>17</v>
      </c>
      <c r="AS125" s="273" t="s">
        <v>71</v>
      </c>
      <c r="AT125" s="60">
        <f t="shared" si="16"/>
        <v>223.72</v>
      </c>
      <c r="AU125" s="60">
        <f t="shared" si="17"/>
        <v>152.32</v>
      </c>
      <c r="AV125" s="60">
        <v>96.87</v>
      </c>
      <c r="AW125" s="60">
        <v>64</v>
      </c>
      <c r="AX125" s="60"/>
      <c r="AY125" s="60">
        <f t="shared" si="18"/>
        <v>23.8</v>
      </c>
      <c r="AZ125" s="60">
        <f t="shared" si="15"/>
        <v>560.70999999999992</v>
      </c>
      <c r="BA125" s="60">
        <v>0</v>
      </c>
      <c r="BB125" s="60">
        <f t="shared" si="19"/>
        <v>476</v>
      </c>
    </row>
    <row r="126" spans="1:54" s="62" customFormat="1" ht="17.25" customHeight="1">
      <c r="A126" s="26" t="s">
        <v>46</v>
      </c>
      <c r="B126" s="50">
        <v>120</v>
      </c>
      <c r="C126" s="53" t="s">
        <v>598</v>
      </c>
      <c r="D126" s="23" t="s">
        <v>599</v>
      </c>
      <c r="E126" s="23" t="s">
        <v>600</v>
      </c>
      <c r="F126" s="53" t="s">
        <v>601</v>
      </c>
      <c r="G126" s="53"/>
      <c r="H126" s="87">
        <v>6</v>
      </c>
      <c r="I126" s="87">
        <v>3</v>
      </c>
      <c r="J126" s="87">
        <v>1961</v>
      </c>
      <c r="K126" s="87">
        <f t="shared" si="14"/>
        <v>50</v>
      </c>
      <c r="L126" s="1" t="s">
        <v>1539</v>
      </c>
      <c r="M126" s="270"/>
      <c r="N126" s="270"/>
      <c r="O126" s="270"/>
      <c r="P126" s="53"/>
      <c r="Q126" s="53">
        <v>1710</v>
      </c>
      <c r="R126" s="53"/>
      <c r="S126" s="53" t="s">
        <v>169</v>
      </c>
      <c r="T126" s="56">
        <v>11030020</v>
      </c>
      <c r="U126" s="271" t="s">
        <v>602</v>
      </c>
      <c r="V126" s="56" t="s">
        <v>603</v>
      </c>
      <c r="W126" s="56"/>
      <c r="X126" s="56"/>
      <c r="Y126" s="56"/>
      <c r="Z126" s="56"/>
      <c r="AA126" s="56"/>
      <c r="AB126" s="56"/>
      <c r="AC126" s="56"/>
      <c r="AD126" s="56"/>
      <c r="AE126" s="56"/>
      <c r="AF126" s="57">
        <v>13</v>
      </c>
      <c r="AG126" s="57">
        <v>12</v>
      </c>
      <c r="AH126" s="57">
        <v>2011</v>
      </c>
      <c r="AI126" s="93">
        <v>0.58333333333333337</v>
      </c>
      <c r="AJ126" s="57"/>
      <c r="AK126" s="57"/>
      <c r="AL126" s="57"/>
      <c r="AM126" s="57"/>
      <c r="AN126" s="57">
        <v>20</v>
      </c>
      <c r="AO126" s="57">
        <v>12</v>
      </c>
      <c r="AP126" s="57">
        <v>2011</v>
      </c>
      <c r="AQ126" s="67">
        <v>0.52083333333333337</v>
      </c>
      <c r="AR126" s="272">
        <v>7</v>
      </c>
      <c r="AS126" s="273" t="s">
        <v>71</v>
      </c>
      <c r="AT126" s="60">
        <f t="shared" si="16"/>
        <v>92.11999999999999</v>
      </c>
      <c r="AU126" s="60">
        <f t="shared" si="17"/>
        <v>62.72</v>
      </c>
      <c r="AV126" s="60">
        <v>96.58</v>
      </c>
      <c r="AW126" s="60">
        <v>92</v>
      </c>
      <c r="AX126" s="60"/>
      <c r="AY126" s="60">
        <f t="shared" si="18"/>
        <v>9.8000000000000007</v>
      </c>
      <c r="AZ126" s="60">
        <f t="shared" si="15"/>
        <v>353.21999999999997</v>
      </c>
      <c r="BA126" s="60">
        <v>0</v>
      </c>
      <c r="BB126" s="60">
        <f t="shared" si="19"/>
        <v>196</v>
      </c>
    </row>
    <row r="127" spans="1:54" s="62" customFormat="1" ht="17.25" customHeight="1">
      <c r="A127" s="26" t="s">
        <v>46</v>
      </c>
      <c r="B127" s="50">
        <v>121</v>
      </c>
      <c r="C127" s="53" t="s">
        <v>604</v>
      </c>
      <c r="D127" s="23" t="s">
        <v>605</v>
      </c>
      <c r="E127" s="23" t="s">
        <v>606</v>
      </c>
      <c r="F127" s="53" t="s">
        <v>607</v>
      </c>
      <c r="G127" s="53"/>
      <c r="H127" s="87">
        <v>5</v>
      </c>
      <c r="I127" s="87">
        <v>3</v>
      </c>
      <c r="J127" s="87">
        <v>1965</v>
      </c>
      <c r="K127" s="87">
        <f t="shared" si="14"/>
        <v>46</v>
      </c>
      <c r="L127" s="1" t="s">
        <v>1539</v>
      </c>
      <c r="M127" s="270"/>
      <c r="N127" s="270"/>
      <c r="O127" s="270"/>
      <c r="P127" s="53"/>
      <c r="Q127" s="53">
        <v>1712</v>
      </c>
      <c r="R127" s="53"/>
      <c r="S127" s="53" t="s">
        <v>58</v>
      </c>
      <c r="T127" s="56">
        <v>11030020</v>
      </c>
      <c r="U127" s="271" t="s">
        <v>608</v>
      </c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7">
        <v>13</v>
      </c>
      <c r="AG127" s="57">
        <v>12</v>
      </c>
      <c r="AH127" s="57">
        <v>2011</v>
      </c>
      <c r="AI127" s="93">
        <v>0.61805555555555558</v>
      </c>
      <c r="AJ127" s="57"/>
      <c r="AK127" s="57"/>
      <c r="AL127" s="57"/>
      <c r="AM127" s="57"/>
      <c r="AN127" s="57">
        <v>31</v>
      </c>
      <c r="AO127" s="57">
        <v>12</v>
      </c>
      <c r="AP127" s="57">
        <v>2011</v>
      </c>
      <c r="AQ127" s="67"/>
      <c r="AR127" s="272">
        <v>19</v>
      </c>
      <c r="AS127" s="273" t="s">
        <v>53</v>
      </c>
      <c r="AT127" s="60">
        <f t="shared" si="16"/>
        <v>250.04</v>
      </c>
      <c r="AU127" s="60">
        <f t="shared" si="17"/>
        <v>170.24</v>
      </c>
      <c r="AV127" s="60">
        <v>56.35</v>
      </c>
      <c r="AW127" s="60">
        <v>96</v>
      </c>
      <c r="AX127" s="60"/>
      <c r="AY127" s="60">
        <f t="shared" si="18"/>
        <v>26.6</v>
      </c>
      <c r="AZ127" s="60">
        <f t="shared" si="15"/>
        <v>599.23</v>
      </c>
      <c r="BA127" s="60">
        <v>0</v>
      </c>
      <c r="BB127" s="60">
        <f t="shared" si="19"/>
        <v>532</v>
      </c>
    </row>
    <row r="128" spans="1:54" s="62" customFormat="1" ht="17.25" customHeight="1">
      <c r="A128" s="26" t="s">
        <v>46</v>
      </c>
      <c r="B128" s="50">
        <v>122</v>
      </c>
      <c r="C128" s="53" t="s">
        <v>609</v>
      </c>
      <c r="D128" s="23" t="s">
        <v>610</v>
      </c>
      <c r="E128" s="23" t="s">
        <v>611</v>
      </c>
      <c r="F128" s="53" t="s">
        <v>612</v>
      </c>
      <c r="G128" s="53"/>
      <c r="H128" s="87">
        <v>26</v>
      </c>
      <c r="I128" s="87">
        <v>1</v>
      </c>
      <c r="J128" s="87">
        <v>2010</v>
      </c>
      <c r="K128" s="87">
        <f t="shared" si="14"/>
        <v>1</v>
      </c>
      <c r="L128" s="1" t="s">
        <v>1539</v>
      </c>
      <c r="M128" s="270"/>
      <c r="N128" s="270"/>
      <c r="O128" s="270"/>
      <c r="P128" s="53"/>
      <c r="Q128" s="53">
        <v>1713</v>
      </c>
      <c r="R128" s="53"/>
      <c r="S128" s="53" t="s">
        <v>169</v>
      </c>
      <c r="T128" s="56">
        <v>11030020</v>
      </c>
      <c r="U128" s="271" t="s">
        <v>135</v>
      </c>
      <c r="V128" s="56" t="s">
        <v>613</v>
      </c>
      <c r="W128" s="56"/>
      <c r="X128" s="56"/>
      <c r="Y128" s="56"/>
      <c r="Z128" s="56"/>
      <c r="AA128" s="56"/>
      <c r="AB128" s="56"/>
      <c r="AC128" s="56"/>
      <c r="AD128" s="56"/>
      <c r="AE128" s="56"/>
      <c r="AF128" s="57">
        <v>13</v>
      </c>
      <c r="AG128" s="57">
        <v>12</v>
      </c>
      <c r="AH128" s="57">
        <v>2011</v>
      </c>
      <c r="AI128" s="93">
        <v>0.625</v>
      </c>
      <c r="AJ128" s="57"/>
      <c r="AK128" s="57"/>
      <c r="AL128" s="57"/>
      <c r="AM128" s="57"/>
      <c r="AN128" s="57">
        <v>14</v>
      </c>
      <c r="AO128" s="57">
        <v>12</v>
      </c>
      <c r="AP128" s="57">
        <v>2011</v>
      </c>
      <c r="AQ128" s="67">
        <v>0.52083333333333337</v>
      </c>
      <c r="AR128" s="272">
        <v>1</v>
      </c>
      <c r="AS128" s="273" t="s">
        <v>71</v>
      </c>
      <c r="AT128" s="60">
        <f t="shared" si="16"/>
        <v>13.16</v>
      </c>
      <c r="AU128" s="60">
        <f t="shared" si="17"/>
        <v>8.9600000000000009</v>
      </c>
      <c r="AV128" s="60">
        <v>12.14</v>
      </c>
      <c r="AW128" s="60">
        <v>76</v>
      </c>
      <c r="AX128" s="60"/>
      <c r="AY128" s="60">
        <f t="shared" si="18"/>
        <v>1.4000000000000001</v>
      </c>
      <c r="AZ128" s="60">
        <f t="shared" si="15"/>
        <v>111.66000000000001</v>
      </c>
      <c r="BA128" s="60">
        <v>0</v>
      </c>
      <c r="BB128" s="60">
        <f t="shared" si="19"/>
        <v>28</v>
      </c>
    </row>
    <row r="129" spans="1:54" s="62" customFormat="1" ht="17.25" customHeight="1">
      <c r="A129" s="26" t="s">
        <v>46</v>
      </c>
      <c r="B129" s="50">
        <v>123</v>
      </c>
      <c r="C129" s="53" t="s">
        <v>614</v>
      </c>
      <c r="D129" s="23" t="s">
        <v>588</v>
      </c>
      <c r="E129" s="23" t="s">
        <v>615</v>
      </c>
      <c r="F129" s="53" t="s">
        <v>616</v>
      </c>
      <c r="G129" s="53"/>
      <c r="H129" s="87">
        <v>11</v>
      </c>
      <c r="I129" s="87">
        <v>8</v>
      </c>
      <c r="J129" s="87">
        <v>1977</v>
      </c>
      <c r="K129" s="87">
        <f t="shared" si="14"/>
        <v>34</v>
      </c>
      <c r="L129" s="1" t="s">
        <v>1539</v>
      </c>
      <c r="M129" s="270"/>
      <c r="N129" s="270"/>
      <c r="O129" s="270"/>
      <c r="P129" s="53"/>
      <c r="Q129" s="53">
        <v>1714</v>
      </c>
      <c r="R129" s="53"/>
      <c r="S129" s="53" t="s">
        <v>69</v>
      </c>
      <c r="T129" s="56">
        <v>11030020</v>
      </c>
      <c r="U129" s="271" t="s">
        <v>617</v>
      </c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7">
        <v>13</v>
      </c>
      <c r="AG129" s="57">
        <v>12</v>
      </c>
      <c r="AH129" s="57">
        <v>2011</v>
      </c>
      <c r="AI129" s="93">
        <v>0.96527777777777779</v>
      </c>
      <c r="AJ129" s="57"/>
      <c r="AK129" s="57"/>
      <c r="AL129" s="57"/>
      <c r="AM129" s="57"/>
      <c r="AN129" s="57">
        <v>31</v>
      </c>
      <c r="AO129" s="57">
        <v>12</v>
      </c>
      <c r="AP129" s="57">
        <v>2011</v>
      </c>
      <c r="AQ129" s="67"/>
      <c r="AR129" s="272">
        <v>19</v>
      </c>
      <c r="AS129" s="273" t="s">
        <v>53</v>
      </c>
      <c r="AT129" s="60">
        <f t="shared" si="16"/>
        <v>250.04</v>
      </c>
      <c r="AU129" s="60">
        <f t="shared" si="17"/>
        <v>170.24</v>
      </c>
      <c r="AV129" s="60">
        <v>88.24</v>
      </c>
      <c r="AW129" s="60">
        <v>64</v>
      </c>
      <c r="AX129" s="60"/>
      <c r="AY129" s="60">
        <f t="shared" si="18"/>
        <v>26.6</v>
      </c>
      <c r="AZ129" s="60">
        <f t="shared" si="15"/>
        <v>599.12</v>
      </c>
      <c r="BA129" s="60">
        <v>0</v>
      </c>
      <c r="BB129" s="60">
        <f t="shared" si="19"/>
        <v>532</v>
      </c>
    </row>
    <row r="130" spans="1:54" s="62" customFormat="1" ht="17.25" customHeight="1">
      <c r="A130" s="26" t="s">
        <v>46</v>
      </c>
      <c r="B130" s="50">
        <v>124</v>
      </c>
      <c r="C130" s="53" t="s">
        <v>618</v>
      </c>
      <c r="D130" s="23" t="s">
        <v>619</v>
      </c>
      <c r="E130" s="23" t="s">
        <v>620</v>
      </c>
      <c r="F130" s="53" t="s">
        <v>621</v>
      </c>
      <c r="G130" s="53"/>
      <c r="H130" s="87">
        <v>10</v>
      </c>
      <c r="I130" s="87">
        <v>1</v>
      </c>
      <c r="J130" s="87">
        <v>1940</v>
      </c>
      <c r="K130" s="87">
        <f t="shared" si="14"/>
        <v>71</v>
      </c>
      <c r="L130" s="1" t="s">
        <v>100</v>
      </c>
      <c r="M130" s="270"/>
      <c r="N130" s="270"/>
      <c r="O130" s="270"/>
      <c r="P130" s="53"/>
      <c r="Q130" s="53">
        <v>1716</v>
      </c>
      <c r="R130" s="53"/>
      <c r="S130" s="53" t="s">
        <v>94</v>
      </c>
      <c r="T130" s="56">
        <v>11030020</v>
      </c>
      <c r="U130" s="271" t="s">
        <v>622</v>
      </c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7">
        <v>14</v>
      </c>
      <c r="AG130" s="57">
        <v>12</v>
      </c>
      <c r="AH130" s="57">
        <v>2011</v>
      </c>
      <c r="AI130" s="93">
        <v>0.4236111111111111</v>
      </c>
      <c r="AJ130" s="57"/>
      <c r="AK130" s="57"/>
      <c r="AL130" s="57"/>
      <c r="AM130" s="57"/>
      <c r="AN130" s="57">
        <v>31</v>
      </c>
      <c r="AO130" s="57">
        <v>12</v>
      </c>
      <c r="AP130" s="57">
        <v>2011</v>
      </c>
      <c r="AQ130" s="67"/>
      <c r="AR130" s="272">
        <v>18</v>
      </c>
      <c r="AS130" s="273" t="s">
        <v>53</v>
      </c>
      <c r="AT130" s="60">
        <f t="shared" si="16"/>
        <v>236.88</v>
      </c>
      <c r="AU130" s="60">
        <f t="shared" si="17"/>
        <v>161.28</v>
      </c>
      <c r="AV130" s="60">
        <v>82.22</v>
      </c>
      <c r="AW130" s="60">
        <v>62</v>
      </c>
      <c r="AX130" s="60"/>
      <c r="AY130" s="60">
        <f t="shared" si="18"/>
        <v>25.200000000000003</v>
      </c>
      <c r="AZ130" s="60">
        <f t="shared" si="15"/>
        <v>567.58000000000004</v>
      </c>
      <c r="BA130" s="60">
        <v>0</v>
      </c>
      <c r="BB130" s="60">
        <f t="shared" si="19"/>
        <v>504</v>
      </c>
    </row>
    <row r="131" spans="1:54" s="62" customFormat="1" ht="17.25" customHeight="1">
      <c r="A131" s="26" t="s">
        <v>46</v>
      </c>
      <c r="B131" s="50">
        <v>125</v>
      </c>
      <c r="C131" s="53" t="s">
        <v>623</v>
      </c>
      <c r="D131" s="23" t="s">
        <v>624</v>
      </c>
      <c r="E131" s="23" t="s">
        <v>625</v>
      </c>
      <c r="F131" s="53" t="s">
        <v>626</v>
      </c>
      <c r="G131" s="53"/>
      <c r="H131" s="87">
        <v>20</v>
      </c>
      <c r="I131" s="87">
        <v>3</v>
      </c>
      <c r="J131" s="87">
        <v>1956</v>
      </c>
      <c r="K131" s="87">
        <f t="shared" si="14"/>
        <v>55</v>
      </c>
      <c r="L131" s="1" t="s">
        <v>1539</v>
      </c>
      <c r="M131" s="270"/>
      <c r="N131" s="270"/>
      <c r="O131" s="270"/>
      <c r="P131" s="53"/>
      <c r="Q131" s="53">
        <v>1717</v>
      </c>
      <c r="R131" s="53"/>
      <c r="S131" s="53" t="s">
        <v>94</v>
      </c>
      <c r="T131" s="56">
        <v>11030020</v>
      </c>
      <c r="U131" s="271" t="s">
        <v>627</v>
      </c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7">
        <v>14</v>
      </c>
      <c r="AG131" s="57">
        <v>12</v>
      </c>
      <c r="AH131" s="57">
        <v>2011</v>
      </c>
      <c r="AI131" s="93">
        <v>0.4375</v>
      </c>
      <c r="AJ131" s="57"/>
      <c r="AK131" s="57"/>
      <c r="AL131" s="57"/>
      <c r="AM131" s="57"/>
      <c r="AN131" s="57">
        <v>18</v>
      </c>
      <c r="AO131" s="57">
        <v>12</v>
      </c>
      <c r="AP131" s="57">
        <v>2011</v>
      </c>
      <c r="AQ131" s="67">
        <v>0.52083333333333337</v>
      </c>
      <c r="AR131" s="272">
        <v>4</v>
      </c>
      <c r="AS131" s="273" t="s">
        <v>71</v>
      </c>
      <c r="AT131" s="60">
        <f t="shared" si="16"/>
        <v>52.64</v>
      </c>
      <c r="AU131" s="60">
        <f t="shared" si="17"/>
        <v>35.840000000000003</v>
      </c>
      <c r="AV131" s="60">
        <v>52.86</v>
      </c>
      <c r="AW131" s="60">
        <v>36</v>
      </c>
      <c r="AX131" s="60"/>
      <c r="AY131" s="60">
        <f t="shared" si="18"/>
        <v>5.6000000000000005</v>
      </c>
      <c r="AZ131" s="60">
        <f t="shared" si="15"/>
        <v>182.94</v>
      </c>
      <c r="BA131" s="60">
        <v>0</v>
      </c>
      <c r="BB131" s="60">
        <f t="shared" si="19"/>
        <v>112</v>
      </c>
    </row>
    <row r="132" spans="1:54" s="62" customFormat="1" ht="17.25" customHeight="1">
      <c r="A132" s="26" t="s">
        <v>46</v>
      </c>
      <c r="B132" s="50">
        <v>126</v>
      </c>
      <c r="C132" s="53" t="s">
        <v>628</v>
      </c>
      <c r="D132" s="23" t="s">
        <v>629</v>
      </c>
      <c r="E132" s="23" t="s">
        <v>630</v>
      </c>
      <c r="F132" s="53" t="s">
        <v>631</v>
      </c>
      <c r="G132" s="53"/>
      <c r="H132" s="87">
        <v>20</v>
      </c>
      <c r="I132" s="87">
        <v>1</v>
      </c>
      <c r="J132" s="87">
        <v>1969</v>
      </c>
      <c r="K132" s="87">
        <f t="shared" si="14"/>
        <v>42</v>
      </c>
      <c r="L132" s="1" t="s">
        <v>1539</v>
      </c>
      <c r="M132" s="270"/>
      <c r="N132" s="270"/>
      <c r="O132" s="270"/>
      <c r="P132" s="53"/>
      <c r="Q132" s="53">
        <v>1720</v>
      </c>
      <c r="R132" s="53"/>
      <c r="S132" s="53" t="s">
        <v>404</v>
      </c>
      <c r="T132" s="56">
        <v>11030020</v>
      </c>
      <c r="U132" s="271" t="s">
        <v>632</v>
      </c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7">
        <v>14</v>
      </c>
      <c r="AG132" s="57">
        <v>12</v>
      </c>
      <c r="AH132" s="57">
        <v>2011</v>
      </c>
      <c r="AI132" s="93">
        <v>0.49305555555555558</v>
      </c>
      <c r="AJ132" s="57"/>
      <c r="AK132" s="57"/>
      <c r="AL132" s="57"/>
      <c r="AM132" s="57"/>
      <c r="AN132" s="57">
        <v>31</v>
      </c>
      <c r="AO132" s="57">
        <v>12</v>
      </c>
      <c r="AP132" s="57">
        <v>2011</v>
      </c>
      <c r="AQ132" s="67"/>
      <c r="AR132" s="272">
        <v>17</v>
      </c>
      <c r="AS132" s="273" t="s">
        <v>53</v>
      </c>
      <c r="AT132" s="60">
        <f t="shared" si="16"/>
        <v>223.72</v>
      </c>
      <c r="AU132" s="60">
        <f t="shared" si="17"/>
        <v>152.32</v>
      </c>
      <c r="AV132" s="60">
        <v>84.78</v>
      </c>
      <c r="AW132" s="60">
        <v>66</v>
      </c>
      <c r="AX132" s="60"/>
      <c r="AY132" s="60">
        <f t="shared" si="18"/>
        <v>23.8</v>
      </c>
      <c r="AZ132" s="60">
        <f t="shared" si="15"/>
        <v>550.61999999999989</v>
      </c>
      <c r="BA132" s="60">
        <v>0</v>
      </c>
      <c r="BB132" s="60">
        <f t="shared" si="19"/>
        <v>476</v>
      </c>
    </row>
    <row r="133" spans="1:54" s="62" customFormat="1" ht="17.25" customHeight="1">
      <c r="A133" s="26" t="s">
        <v>46</v>
      </c>
      <c r="B133" s="50">
        <v>127</v>
      </c>
      <c r="C133" s="53" t="s">
        <v>633</v>
      </c>
      <c r="D133" s="23" t="s">
        <v>634</v>
      </c>
      <c r="E133" s="23" t="s">
        <v>635</v>
      </c>
      <c r="F133" s="53" t="s">
        <v>636</v>
      </c>
      <c r="G133" s="53"/>
      <c r="H133" s="87">
        <v>17</v>
      </c>
      <c r="I133" s="87">
        <v>9</v>
      </c>
      <c r="J133" s="87">
        <v>1982</v>
      </c>
      <c r="K133" s="87">
        <f t="shared" si="14"/>
        <v>29</v>
      </c>
      <c r="L133" s="1" t="s">
        <v>100</v>
      </c>
      <c r="M133" s="270"/>
      <c r="N133" s="270"/>
      <c r="O133" s="270"/>
      <c r="P133" s="53"/>
      <c r="Q133" s="53">
        <v>1722</v>
      </c>
      <c r="R133" s="53"/>
      <c r="S133" s="53" t="s">
        <v>159</v>
      </c>
      <c r="T133" s="56">
        <v>11030020</v>
      </c>
      <c r="U133" s="271" t="s">
        <v>637</v>
      </c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7">
        <v>14</v>
      </c>
      <c r="AG133" s="57">
        <v>12</v>
      </c>
      <c r="AH133" s="57">
        <v>2011</v>
      </c>
      <c r="AI133" s="93">
        <v>0.51388888888888895</v>
      </c>
      <c r="AJ133" s="57"/>
      <c r="AK133" s="57"/>
      <c r="AL133" s="57"/>
      <c r="AM133" s="57"/>
      <c r="AN133" s="57">
        <v>23</v>
      </c>
      <c r="AO133" s="57">
        <v>12</v>
      </c>
      <c r="AP133" s="57">
        <v>2011</v>
      </c>
      <c r="AQ133" s="67">
        <v>0.52083333333333337</v>
      </c>
      <c r="AR133" s="272">
        <v>7</v>
      </c>
      <c r="AS133" s="273" t="s">
        <v>71</v>
      </c>
      <c r="AT133" s="60">
        <f t="shared" si="16"/>
        <v>92.11999999999999</v>
      </c>
      <c r="AU133" s="60">
        <f t="shared" si="17"/>
        <v>62.72</v>
      </c>
      <c r="AV133" s="60">
        <v>109.82</v>
      </c>
      <c r="AW133" s="60">
        <v>84</v>
      </c>
      <c r="AX133" s="60"/>
      <c r="AY133" s="60">
        <f t="shared" si="18"/>
        <v>9.8000000000000007</v>
      </c>
      <c r="AZ133" s="60">
        <f t="shared" si="15"/>
        <v>358.46</v>
      </c>
      <c r="BA133" s="60">
        <v>0</v>
      </c>
      <c r="BB133" s="60">
        <f t="shared" si="19"/>
        <v>196</v>
      </c>
    </row>
    <row r="134" spans="1:54" s="62" customFormat="1" ht="17.25" customHeight="1">
      <c r="A134" s="26" t="s">
        <v>46</v>
      </c>
      <c r="B134" s="50">
        <v>128</v>
      </c>
      <c r="C134" s="53" t="s">
        <v>638</v>
      </c>
      <c r="D134" s="23" t="s">
        <v>123</v>
      </c>
      <c r="E134" s="23" t="s">
        <v>92</v>
      </c>
      <c r="F134" s="53" t="s">
        <v>639</v>
      </c>
      <c r="G134" s="53"/>
      <c r="H134" s="87">
        <v>1</v>
      </c>
      <c r="I134" s="87">
        <v>2</v>
      </c>
      <c r="J134" s="87">
        <v>1944</v>
      </c>
      <c r="K134" s="87">
        <f t="shared" si="14"/>
        <v>67</v>
      </c>
      <c r="L134" s="1" t="s">
        <v>1539</v>
      </c>
      <c r="M134" s="270"/>
      <c r="N134" s="270"/>
      <c r="O134" s="270"/>
      <c r="P134" s="53"/>
      <c r="Q134" s="53">
        <v>1723</v>
      </c>
      <c r="R134" s="53"/>
      <c r="S134" s="53" t="s">
        <v>169</v>
      </c>
      <c r="T134" s="56">
        <v>11030020</v>
      </c>
      <c r="U134" s="271" t="s">
        <v>640</v>
      </c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7">
        <v>14</v>
      </c>
      <c r="AG134" s="57">
        <v>12</v>
      </c>
      <c r="AH134" s="57">
        <v>2011</v>
      </c>
      <c r="AI134" s="93">
        <v>0.51041666666666663</v>
      </c>
      <c r="AJ134" s="57"/>
      <c r="AK134" s="57"/>
      <c r="AL134" s="57"/>
      <c r="AM134" s="57"/>
      <c r="AN134" s="57">
        <v>19</v>
      </c>
      <c r="AO134" s="57">
        <v>12</v>
      </c>
      <c r="AP134" s="57">
        <v>2011</v>
      </c>
      <c r="AQ134" s="67">
        <v>0.52083333333333337</v>
      </c>
      <c r="AR134" s="272">
        <v>5</v>
      </c>
      <c r="AS134" s="273" t="s">
        <v>71</v>
      </c>
      <c r="AT134" s="60">
        <f t="shared" si="16"/>
        <v>65.8</v>
      </c>
      <c r="AU134" s="60">
        <f t="shared" si="17"/>
        <v>44.800000000000004</v>
      </c>
      <c r="AV134" s="60">
        <v>98.61</v>
      </c>
      <c r="AW134" s="60">
        <v>84</v>
      </c>
      <c r="AX134" s="60"/>
      <c r="AY134" s="60">
        <f t="shared" si="18"/>
        <v>7</v>
      </c>
      <c r="AZ134" s="60">
        <f t="shared" si="15"/>
        <v>300.20999999999998</v>
      </c>
      <c r="BA134" s="60">
        <v>0</v>
      </c>
      <c r="BB134" s="60">
        <f t="shared" si="19"/>
        <v>140</v>
      </c>
    </row>
    <row r="135" spans="1:54" s="62" customFormat="1" ht="17.25" customHeight="1">
      <c r="A135" s="26" t="s">
        <v>46</v>
      </c>
      <c r="B135" s="50">
        <v>129</v>
      </c>
      <c r="C135" s="53" t="s">
        <v>641</v>
      </c>
      <c r="D135" s="23" t="s">
        <v>55</v>
      </c>
      <c r="E135" s="23" t="s">
        <v>642</v>
      </c>
      <c r="F135" s="53" t="s">
        <v>643</v>
      </c>
      <c r="G135" s="53"/>
      <c r="H135" s="87">
        <v>9</v>
      </c>
      <c r="I135" s="87">
        <v>9</v>
      </c>
      <c r="J135" s="87">
        <v>1996</v>
      </c>
      <c r="K135" s="87">
        <f t="shared" si="14"/>
        <v>15</v>
      </c>
      <c r="L135" s="1" t="s">
        <v>1539</v>
      </c>
      <c r="M135" s="270"/>
      <c r="N135" s="270"/>
      <c r="O135" s="270"/>
      <c r="P135" s="53"/>
      <c r="Q135" s="53">
        <v>1726</v>
      </c>
      <c r="R135" s="53"/>
      <c r="S135" s="53" t="s">
        <v>388</v>
      </c>
      <c r="T135" s="56">
        <v>11030020</v>
      </c>
      <c r="U135" s="271" t="s">
        <v>644</v>
      </c>
      <c r="V135" s="56" t="s">
        <v>645</v>
      </c>
      <c r="W135" s="56"/>
      <c r="X135" s="56"/>
      <c r="Y135" s="56"/>
      <c r="Z135" s="56"/>
      <c r="AA135" s="56"/>
      <c r="AB135" s="56"/>
      <c r="AC135" s="56"/>
      <c r="AD135" s="56"/>
      <c r="AE135" s="56"/>
      <c r="AF135" s="57">
        <v>14</v>
      </c>
      <c r="AG135" s="57">
        <v>12</v>
      </c>
      <c r="AH135" s="57">
        <v>2011</v>
      </c>
      <c r="AI135" s="93">
        <v>0.55208333333333337</v>
      </c>
      <c r="AJ135" s="57"/>
      <c r="AK135" s="57"/>
      <c r="AL135" s="57"/>
      <c r="AM135" s="57"/>
      <c r="AN135" s="57">
        <v>31</v>
      </c>
      <c r="AO135" s="57">
        <v>12</v>
      </c>
      <c r="AP135" s="57">
        <v>2011</v>
      </c>
      <c r="AQ135" s="67"/>
      <c r="AR135" s="272">
        <v>18</v>
      </c>
      <c r="AS135" s="273" t="s">
        <v>53</v>
      </c>
      <c r="AT135" s="60">
        <f t="shared" ref="AT135:AT166" si="20">AR135*28*0.47</f>
        <v>236.88</v>
      </c>
      <c r="AU135" s="60">
        <f t="shared" ref="AU135:AU166" si="21">AR135*28*0.32</f>
        <v>161.28</v>
      </c>
      <c r="AV135" s="60">
        <v>65.25</v>
      </c>
      <c r="AW135" s="60">
        <v>84</v>
      </c>
      <c r="AX135" s="60"/>
      <c r="AY135" s="60">
        <f t="shared" ref="AY135:AY166" si="22">AR135*28*0.05</f>
        <v>25.200000000000003</v>
      </c>
      <c r="AZ135" s="60">
        <f t="shared" si="15"/>
        <v>572.61</v>
      </c>
      <c r="BA135" s="60">
        <v>0</v>
      </c>
      <c r="BB135" s="60">
        <f t="shared" ref="BB135:BB166" si="23">AR135*28</f>
        <v>504</v>
      </c>
    </row>
    <row r="136" spans="1:54" s="62" customFormat="1" ht="17.25" customHeight="1">
      <c r="A136" s="26" t="s">
        <v>46</v>
      </c>
      <c r="B136" s="50">
        <v>130</v>
      </c>
      <c r="C136" s="53" t="s">
        <v>646</v>
      </c>
      <c r="D136" s="23" t="s">
        <v>647</v>
      </c>
      <c r="E136" s="23" t="s">
        <v>648</v>
      </c>
      <c r="F136" s="53" t="s">
        <v>649</v>
      </c>
      <c r="G136" s="53"/>
      <c r="H136" s="87">
        <v>22</v>
      </c>
      <c r="I136" s="87">
        <v>1</v>
      </c>
      <c r="J136" s="87">
        <v>1946</v>
      </c>
      <c r="K136" s="87">
        <f t="shared" ref="K136:K199" si="24">2011-J136</f>
        <v>65</v>
      </c>
      <c r="L136" s="1" t="s">
        <v>1539</v>
      </c>
      <c r="M136" s="270"/>
      <c r="N136" s="270"/>
      <c r="O136" s="270"/>
      <c r="P136" s="53"/>
      <c r="Q136" s="53">
        <v>1727</v>
      </c>
      <c r="R136" s="53"/>
      <c r="S136" s="53" t="s">
        <v>169</v>
      </c>
      <c r="T136" s="56">
        <v>11030020</v>
      </c>
      <c r="U136" s="271" t="s">
        <v>650</v>
      </c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7">
        <v>14</v>
      </c>
      <c r="AG136" s="57">
        <v>12</v>
      </c>
      <c r="AH136" s="57">
        <v>2011</v>
      </c>
      <c r="AI136" s="93">
        <v>0.55902777777777779</v>
      </c>
      <c r="AJ136" s="57"/>
      <c r="AK136" s="57"/>
      <c r="AL136" s="57"/>
      <c r="AM136" s="57"/>
      <c r="AN136" s="57">
        <v>31</v>
      </c>
      <c r="AO136" s="57">
        <v>12</v>
      </c>
      <c r="AP136" s="57">
        <v>2011</v>
      </c>
      <c r="AQ136" s="67"/>
      <c r="AR136" s="272">
        <v>18</v>
      </c>
      <c r="AS136" s="273" t="s">
        <v>53</v>
      </c>
      <c r="AT136" s="60">
        <f t="shared" si="20"/>
        <v>236.88</v>
      </c>
      <c r="AU136" s="60">
        <f t="shared" si="21"/>
        <v>161.28</v>
      </c>
      <c r="AV136" s="60">
        <v>74.28</v>
      </c>
      <c r="AW136" s="60">
        <v>96</v>
      </c>
      <c r="AX136" s="60"/>
      <c r="AY136" s="60">
        <f t="shared" si="22"/>
        <v>25.200000000000003</v>
      </c>
      <c r="AZ136" s="60">
        <f t="shared" ref="AZ136:AZ199" si="25">SUM(AT136:AY136)</f>
        <v>593.64</v>
      </c>
      <c r="BA136" s="60">
        <v>0</v>
      </c>
      <c r="BB136" s="60">
        <f t="shared" si="23"/>
        <v>504</v>
      </c>
    </row>
    <row r="137" spans="1:54" s="62" customFormat="1" ht="17.25" customHeight="1">
      <c r="A137" s="26" t="s">
        <v>46</v>
      </c>
      <c r="B137" s="50">
        <v>131</v>
      </c>
      <c r="C137" s="53" t="s">
        <v>651</v>
      </c>
      <c r="D137" s="23" t="s">
        <v>652</v>
      </c>
      <c r="E137" s="23" t="s">
        <v>653</v>
      </c>
      <c r="F137" s="53" t="s">
        <v>654</v>
      </c>
      <c r="G137" s="53"/>
      <c r="H137" s="87">
        <v>5</v>
      </c>
      <c r="I137" s="87">
        <v>7</v>
      </c>
      <c r="J137" s="87">
        <v>1997</v>
      </c>
      <c r="K137" s="87">
        <f t="shared" si="24"/>
        <v>14</v>
      </c>
      <c r="L137" s="1" t="s">
        <v>100</v>
      </c>
      <c r="M137" s="270"/>
      <c r="N137" s="270"/>
      <c r="O137" s="270"/>
      <c r="P137" s="53"/>
      <c r="Q137" s="53">
        <v>1728</v>
      </c>
      <c r="R137" s="53"/>
      <c r="S137" s="53" t="s">
        <v>169</v>
      </c>
      <c r="T137" s="56">
        <v>11030020</v>
      </c>
      <c r="U137" s="271" t="s">
        <v>655</v>
      </c>
      <c r="V137" s="56" t="s">
        <v>656</v>
      </c>
      <c r="W137" s="56"/>
      <c r="X137" s="56"/>
      <c r="Y137" s="56"/>
      <c r="Z137" s="56"/>
      <c r="AA137" s="56"/>
      <c r="AB137" s="56"/>
      <c r="AC137" s="56"/>
      <c r="AD137" s="56"/>
      <c r="AE137" s="56"/>
      <c r="AF137" s="57">
        <v>14</v>
      </c>
      <c r="AG137" s="57">
        <v>12</v>
      </c>
      <c r="AH137" s="57">
        <v>2011</v>
      </c>
      <c r="AI137" s="93">
        <v>0.63194444444444442</v>
      </c>
      <c r="AJ137" s="57"/>
      <c r="AK137" s="57"/>
      <c r="AL137" s="57"/>
      <c r="AM137" s="57"/>
      <c r="AN137" s="57">
        <v>16</v>
      </c>
      <c r="AO137" s="57">
        <v>12</v>
      </c>
      <c r="AP137" s="57">
        <v>2011</v>
      </c>
      <c r="AQ137" s="67">
        <v>0.52083333333333337</v>
      </c>
      <c r="AR137" s="272">
        <v>2</v>
      </c>
      <c r="AS137" s="273" t="s">
        <v>71</v>
      </c>
      <c r="AT137" s="60">
        <f t="shared" si="20"/>
        <v>26.32</v>
      </c>
      <c r="AU137" s="60">
        <f t="shared" si="21"/>
        <v>17.920000000000002</v>
      </c>
      <c r="AV137" s="60">
        <v>44.21</v>
      </c>
      <c r="AW137" s="60">
        <v>44</v>
      </c>
      <c r="AX137" s="60"/>
      <c r="AY137" s="60">
        <f t="shared" si="22"/>
        <v>2.8000000000000003</v>
      </c>
      <c r="AZ137" s="60">
        <f t="shared" si="25"/>
        <v>135.25</v>
      </c>
      <c r="BA137" s="60">
        <v>0</v>
      </c>
      <c r="BB137" s="60">
        <f t="shared" si="23"/>
        <v>56</v>
      </c>
    </row>
    <row r="138" spans="1:54" s="62" customFormat="1" ht="17.25" customHeight="1">
      <c r="A138" s="26" t="s">
        <v>46</v>
      </c>
      <c r="B138" s="50">
        <v>132</v>
      </c>
      <c r="C138" s="53" t="s">
        <v>657</v>
      </c>
      <c r="D138" s="23" t="s">
        <v>107</v>
      </c>
      <c r="E138" s="23" t="s">
        <v>658</v>
      </c>
      <c r="F138" s="53" t="s">
        <v>659</v>
      </c>
      <c r="G138" s="53"/>
      <c r="H138" s="87">
        <v>1</v>
      </c>
      <c r="I138" s="87">
        <v>11</v>
      </c>
      <c r="J138" s="87">
        <v>1981</v>
      </c>
      <c r="K138" s="87">
        <f t="shared" si="24"/>
        <v>30</v>
      </c>
      <c r="L138" s="1" t="s">
        <v>1539</v>
      </c>
      <c r="M138" s="270"/>
      <c r="N138" s="270"/>
      <c r="O138" s="270"/>
      <c r="P138" s="53"/>
      <c r="Q138" s="53">
        <v>1729</v>
      </c>
      <c r="R138" s="53"/>
      <c r="S138" s="53" t="s">
        <v>58</v>
      </c>
      <c r="T138" s="56">
        <v>11030020</v>
      </c>
      <c r="U138" s="271" t="s">
        <v>660</v>
      </c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7">
        <v>15</v>
      </c>
      <c r="AG138" s="57">
        <v>12</v>
      </c>
      <c r="AH138" s="57">
        <v>2011</v>
      </c>
      <c r="AI138" s="93">
        <v>0.42708333333333331</v>
      </c>
      <c r="AJ138" s="57"/>
      <c r="AK138" s="57"/>
      <c r="AL138" s="57"/>
      <c r="AM138" s="57"/>
      <c r="AN138" s="57">
        <v>31</v>
      </c>
      <c r="AO138" s="57">
        <v>12</v>
      </c>
      <c r="AP138" s="57">
        <v>2011</v>
      </c>
      <c r="AQ138" s="67"/>
      <c r="AR138" s="272">
        <v>17</v>
      </c>
      <c r="AS138" s="273" t="s">
        <v>53</v>
      </c>
      <c r="AT138" s="60">
        <f t="shared" si="20"/>
        <v>223.72</v>
      </c>
      <c r="AU138" s="60">
        <f t="shared" si="21"/>
        <v>152.32</v>
      </c>
      <c r="AV138" s="60">
        <v>86.55</v>
      </c>
      <c r="AW138" s="60">
        <v>56</v>
      </c>
      <c r="AX138" s="60"/>
      <c r="AY138" s="60">
        <f t="shared" si="22"/>
        <v>23.8</v>
      </c>
      <c r="AZ138" s="60">
        <f t="shared" si="25"/>
        <v>542.38999999999987</v>
      </c>
      <c r="BA138" s="60">
        <v>0</v>
      </c>
      <c r="BB138" s="60">
        <f t="shared" si="23"/>
        <v>476</v>
      </c>
    </row>
    <row r="139" spans="1:54" s="62" customFormat="1" ht="17.25" customHeight="1">
      <c r="A139" s="26" t="s">
        <v>46</v>
      </c>
      <c r="B139" s="50">
        <v>133</v>
      </c>
      <c r="C139" s="53" t="s">
        <v>661</v>
      </c>
      <c r="D139" s="23" t="s">
        <v>279</v>
      </c>
      <c r="E139" s="23" t="s">
        <v>662</v>
      </c>
      <c r="F139" s="53" t="s">
        <v>663</v>
      </c>
      <c r="G139" s="53"/>
      <c r="H139" s="87">
        <v>1</v>
      </c>
      <c r="I139" s="87">
        <v>12</v>
      </c>
      <c r="J139" s="87">
        <v>1962</v>
      </c>
      <c r="K139" s="87">
        <f t="shared" si="24"/>
        <v>49</v>
      </c>
      <c r="L139" s="1" t="s">
        <v>100</v>
      </c>
      <c r="M139" s="270"/>
      <c r="N139" s="270"/>
      <c r="O139" s="270"/>
      <c r="P139" s="53"/>
      <c r="Q139" s="53">
        <v>1731</v>
      </c>
      <c r="R139" s="53"/>
      <c r="S139" s="53" t="s">
        <v>388</v>
      </c>
      <c r="T139" s="56">
        <v>11030020</v>
      </c>
      <c r="U139" s="271" t="s">
        <v>664</v>
      </c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7">
        <v>15</v>
      </c>
      <c r="AG139" s="57">
        <v>12</v>
      </c>
      <c r="AH139" s="57">
        <v>2011</v>
      </c>
      <c r="AI139" s="93">
        <v>0.60069444444444442</v>
      </c>
      <c r="AJ139" s="57"/>
      <c r="AK139" s="57"/>
      <c r="AL139" s="57"/>
      <c r="AM139" s="57"/>
      <c r="AN139" s="57">
        <v>19</v>
      </c>
      <c r="AO139" s="57">
        <v>12</v>
      </c>
      <c r="AP139" s="57">
        <v>2011</v>
      </c>
      <c r="AQ139" s="67">
        <v>0.52083333333333337</v>
      </c>
      <c r="AR139" s="272">
        <v>4</v>
      </c>
      <c r="AS139" s="273" t="s">
        <v>71</v>
      </c>
      <c r="AT139" s="60">
        <f t="shared" si="20"/>
        <v>52.64</v>
      </c>
      <c r="AU139" s="60">
        <f t="shared" si="21"/>
        <v>35.840000000000003</v>
      </c>
      <c r="AV139" s="60">
        <v>78.38</v>
      </c>
      <c r="AW139" s="60">
        <v>44</v>
      </c>
      <c r="AX139" s="60"/>
      <c r="AY139" s="60">
        <f t="shared" si="22"/>
        <v>5.6000000000000005</v>
      </c>
      <c r="AZ139" s="60">
        <f t="shared" si="25"/>
        <v>216.46</v>
      </c>
      <c r="BA139" s="60">
        <v>0</v>
      </c>
      <c r="BB139" s="60">
        <f t="shared" si="23"/>
        <v>112</v>
      </c>
    </row>
    <row r="140" spans="1:54" s="62" customFormat="1" ht="17.25" customHeight="1">
      <c r="A140" s="26" t="s">
        <v>46</v>
      </c>
      <c r="B140" s="50">
        <v>134</v>
      </c>
      <c r="C140" s="53" t="s">
        <v>665</v>
      </c>
      <c r="D140" s="23" t="s">
        <v>295</v>
      </c>
      <c r="E140" s="23" t="s">
        <v>666</v>
      </c>
      <c r="F140" s="53" t="s">
        <v>667</v>
      </c>
      <c r="G140" s="53"/>
      <c r="H140" s="87">
        <v>16</v>
      </c>
      <c r="I140" s="87">
        <v>8</v>
      </c>
      <c r="J140" s="87">
        <v>1947</v>
      </c>
      <c r="K140" s="87">
        <f t="shared" si="24"/>
        <v>64</v>
      </c>
      <c r="L140" s="1" t="s">
        <v>1539</v>
      </c>
      <c r="M140" s="270"/>
      <c r="N140" s="270"/>
      <c r="O140" s="270"/>
      <c r="P140" s="53"/>
      <c r="Q140" s="53">
        <v>1732</v>
      </c>
      <c r="R140" s="53"/>
      <c r="S140" s="53" t="s">
        <v>94</v>
      </c>
      <c r="T140" s="56">
        <v>11030020</v>
      </c>
      <c r="U140" s="271" t="s">
        <v>225</v>
      </c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7">
        <v>16</v>
      </c>
      <c r="AG140" s="57">
        <v>12</v>
      </c>
      <c r="AH140" s="57">
        <v>2011</v>
      </c>
      <c r="AI140" s="93">
        <v>0.53819444444444442</v>
      </c>
      <c r="AJ140" s="57"/>
      <c r="AK140" s="57"/>
      <c r="AL140" s="57"/>
      <c r="AM140" s="57"/>
      <c r="AN140" s="57">
        <v>20</v>
      </c>
      <c r="AO140" s="57">
        <v>12</v>
      </c>
      <c r="AP140" s="57">
        <v>2011</v>
      </c>
      <c r="AQ140" s="67">
        <v>0.52083333333333337</v>
      </c>
      <c r="AR140" s="272">
        <v>4</v>
      </c>
      <c r="AS140" s="273" t="s">
        <v>71</v>
      </c>
      <c r="AT140" s="60">
        <f t="shared" si="20"/>
        <v>52.64</v>
      </c>
      <c r="AU140" s="60">
        <f t="shared" si="21"/>
        <v>35.840000000000003</v>
      </c>
      <c r="AV140" s="60">
        <v>43.82</v>
      </c>
      <c r="AW140" s="60">
        <v>32</v>
      </c>
      <c r="AX140" s="60"/>
      <c r="AY140" s="60">
        <f t="shared" si="22"/>
        <v>5.6000000000000005</v>
      </c>
      <c r="AZ140" s="60">
        <f t="shared" si="25"/>
        <v>169.9</v>
      </c>
      <c r="BA140" s="60">
        <v>0</v>
      </c>
      <c r="BB140" s="60">
        <f t="shared" si="23"/>
        <v>112</v>
      </c>
    </row>
    <row r="141" spans="1:54" s="62" customFormat="1" ht="17.25" customHeight="1">
      <c r="A141" s="26" t="s">
        <v>46</v>
      </c>
      <c r="B141" s="50">
        <v>135</v>
      </c>
      <c r="C141" s="53" t="s">
        <v>668</v>
      </c>
      <c r="D141" s="23" t="s">
        <v>55</v>
      </c>
      <c r="E141" s="23" t="s">
        <v>669</v>
      </c>
      <c r="F141" s="53" t="s">
        <v>670</v>
      </c>
      <c r="G141" s="53"/>
      <c r="H141" s="87">
        <v>28</v>
      </c>
      <c r="I141" s="87">
        <v>10</v>
      </c>
      <c r="J141" s="87">
        <v>2008</v>
      </c>
      <c r="K141" s="87">
        <f t="shared" si="24"/>
        <v>3</v>
      </c>
      <c r="L141" s="1" t="s">
        <v>1539</v>
      </c>
      <c r="M141" s="270"/>
      <c r="N141" s="270"/>
      <c r="O141" s="270"/>
      <c r="P141" s="53"/>
      <c r="Q141" s="53">
        <v>1734</v>
      </c>
      <c r="R141" s="53"/>
      <c r="S141" s="53" t="s">
        <v>117</v>
      </c>
      <c r="T141" s="56">
        <v>11030020</v>
      </c>
      <c r="U141" s="271" t="s">
        <v>671</v>
      </c>
      <c r="V141" s="56" t="s">
        <v>528</v>
      </c>
      <c r="W141" s="56"/>
      <c r="X141" s="56"/>
      <c r="Y141" s="56"/>
      <c r="Z141" s="56"/>
      <c r="AA141" s="56"/>
      <c r="AB141" s="56"/>
      <c r="AC141" s="56"/>
      <c r="AD141" s="56"/>
      <c r="AE141" s="56"/>
      <c r="AF141" s="57">
        <v>16</v>
      </c>
      <c r="AG141" s="57">
        <v>12</v>
      </c>
      <c r="AH141" s="57">
        <v>2011</v>
      </c>
      <c r="AI141" s="93">
        <v>0.57986111111111105</v>
      </c>
      <c r="AJ141" s="57"/>
      <c r="AK141" s="57"/>
      <c r="AL141" s="57"/>
      <c r="AM141" s="57"/>
      <c r="AN141" s="57">
        <v>31</v>
      </c>
      <c r="AO141" s="57">
        <v>12</v>
      </c>
      <c r="AP141" s="57">
        <v>2011</v>
      </c>
      <c r="AQ141" s="67"/>
      <c r="AR141" s="272">
        <v>16</v>
      </c>
      <c r="AS141" s="273" t="s">
        <v>53</v>
      </c>
      <c r="AT141" s="60">
        <f t="shared" si="20"/>
        <v>210.56</v>
      </c>
      <c r="AU141" s="60">
        <f t="shared" si="21"/>
        <v>143.36000000000001</v>
      </c>
      <c r="AV141" s="60">
        <v>90.26</v>
      </c>
      <c r="AW141" s="60">
        <v>68</v>
      </c>
      <c r="AX141" s="60"/>
      <c r="AY141" s="60">
        <f t="shared" si="22"/>
        <v>22.400000000000002</v>
      </c>
      <c r="AZ141" s="60">
        <f t="shared" si="25"/>
        <v>534.58000000000004</v>
      </c>
      <c r="BA141" s="60">
        <v>0</v>
      </c>
      <c r="BB141" s="60">
        <f t="shared" si="23"/>
        <v>448</v>
      </c>
    </row>
    <row r="142" spans="1:54" s="62" customFormat="1" ht="17.25" customHeight="1">
      <c r="A142" s="26" t="s">
        <v>46</v>
      </c>
      <c r="B142" s="50">
        <v>136</v>
      </c>
      <c r="C142" s="53" t="s">
        <v>672</v>
      </c>
      <c r="D142" s="23" t="s">
        <v>673</v>
      </c>
      <c r="E142" s="23" t="s">
        <v>674</v>
      </c>
      <c r="F142" s="53" t="s">
        <v>675</v>
      </c>
      <c r="G142" s="53"/>
      <c r="H142" s="87">
        <v>7</v>
      </c>
      <c r="I142" s="87">
        <v>6</v>
      </c>
      <c r="J142" s="87">
        <v>1983</v>
      </c>
      <c r="K142" s="87">
        <f t="shared" si="24"/>
        <v>28</v>
      </c>
      <c r="L142" s="1" t="s">
        <v>1539</v>
      </c>
      <c r="M142" s="270"/>
      <c r="N142" s="270"/>
      <c r="O142" s="270"/>
      <c r="P142" s="53"/>
      <c r="Q142" s="53">
        <v>1735</v>
      </c>
      <c r="R142" s="53"/>
      <c r="S142" s="53" t="s">
        <v>58</v>
      </c>
      <c r="T142" s="56">
        <v>11030020</v>
      </c>
      <c r="U142" s="271" t="s">
        <v>676</v>
      </c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7">
        <v>16</v>
      </c>
      <c r="AG142" s="57">
        <v>12</v>
      </c>
      <c r="AH142" s="57">
        <v>2011</v>
      </c>
      <c r="AI142" s="93">
        <v>0.63541666666666663</v>
      </c>
      <c r="AJ142" s="57"/>
      <c r="AK142" s="57"/>
      <c r="AL142" s="57"/>
      <c r="AM142" s="57"/>
      <c r="AN142" s="57">
        <v>31</v>
      </c>
      <c r="AO142" s="57">
        <v>12</v>
      </c>
      <c r="AP142" s="57">
        <v>2011</v>
      </c>
      <c r="AQ142" s="67"/>
      <c r="AR142" s="272">
        <v>16</v>
      </c>
      <c r="AS142" s="273" t="s">
        <v>53</v>
      </c>
      <c r="AT142" s="60">
        <f t="shared" si="20"/>
        <v>210.56</v>
      </c>
      <c r="AU142" s="60">
        <f t="shared" si="21"/>
        <v>143.36000000000001</v>
      </c>
      <c r="AV142" s="60">
        <v>94</v>
      </c>
      <c r="AW142" s="60">
        <v>64</v>
      </c>
      <c r="AX142" s="60"/>
      <c r="AY142" s="60">
        <f t="shared" si="22"/>
        <v>22.400000000000002</v>
      </c>
      <c r="AZ142" s="60">
        <f t="shared" si="25"/>
        <v>534.32000000000005</v>
      </c>
      <c r="BA142" s="60">
        <v>0</v>
      </c>
      <c r="BB142" s="60">
        <f t="shared" si="23"/>
        <v>448</v>
      </c>
    </row>
    <row r="143" spans="1:54" s="62" customFormat="1" ht="17.25" customHeight="1">
      <c r="A143" s="26" t="s">
        <v>46</v>
      </c>
      <c r="B143" s="50">
        <v>137</v>
      </c>
      <c r="C143" s="53" t="s">
        <v>677</v>
      </c>
      <c r="D143" s="23" t="s">
        <v>678</v>
      </c>
      <c r="E143" s="23" t="s">
        <v>679</v>
      </c>
      <c r="F143" s="53" t="s">
        <v>680</v>
      </c>
      <c r="G143" s="53"/>
      <c r="H143" s="87">
        <v>15</v>
      </c>
      <c r="I143" s="87">
        <v>9</v>
      </c>
      <c r="J143" s="87">
        <v>2008</v>
      </c>
      <c r="K143" s="87">
        <f t="shared" si="24"/>
        <v>3</v>
      </c>
      <c r="L143" s="1" t="s">
        <v>100</v>
      </c>
      <c r="M143" s="270"/>
      <c r="N143" s="270"/>
      <c r="O143" s="270"/>
      <c r="P143" s="53"/>
      <c r="Q143" s="53">
        <v>1736</v>
      </c>
      <c r="R143" s="53"/>
      <c r="S143" s="53" t="s">
        <v>115</v>
      </c>
      <c r="T143" s="56">
        <v>11030020</v>
      </c>
      <c r="U143" s="271" t="s">
        <v>681</v>
      </c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7">
        <v>16</v>
      </c>
      <c r="AG143" s="57">
        <v>12</v>
      </c>
      <c r="AH143" s="57">
        <v>2011</v>
      </c>
      <c r="AI143" s="93">
        <v>0.66319444444444442</v>
      </c>
      <c r="AJ143" s="57"/>
      <c r="AK143" s="57"/>
      <c r="AL143" s="57"/>
      <c r="AM143" s="57"/>
      <c r="AN143" s="57">
        <v>31</v>
      </c>
      <c r="AO143" s="57">
        <v>12</v>
      </c>
      <c r="AP143" s="57">
        <v>2011</v>
      </c>
      <c r="AQ143" s="67"/>
      <c r="AR143" s="272">
        <v>16</v>
      </c>
      <c r="AS143" s="273" t="s">
        <v>53</v>
      </c>
      <c r="AT143" s="60">
        <f t="shared" si="20"/>
        <v>210.56</v>
      </c>
      <c r="AU143" s="60">
        <f t="shared" si="21"/>
        <v>143.36000000000001</v>
      </c>
      <c r="AV143" s="60">
        <v>72.64</v>
      </c>
      <c r="AW143" s="60">
        <v>56</v>
      </c>
      <c r="AX143" s="60"/>
      <c r="AY143" s="60">
        <f t="shared" si="22"/>
        <v>22.400000000000002</v>
      </c>
      <c r="AZ143" s="60">
        <f t="shared" si="25"/>
        <v>504.96</v>
      </c>
      <c r="BA143" s="60">
        <v>0</v>
      </c>
      <c r="BB143" s="60">
        <f t="shared" si="23"/>
        <v>448</v>
      </c>
    </row>
    <row r="144" spans="1:54" s="62" customFormat="1" ht="17.25" customHeight="1">
      <c r="A144" s="26" t="s">
        <v>46</v>
      </c>
      <c r="B144" s="50">
        <v>138</v>
      </c>
      <c r="C144" s="53" t="s">
        <v>682</v>
      </c>
      <c r="D144" s="23" t="s">
        <v>232</v>
      </c>
      <c r="E144" s="23" t="s">
        <v>683</v>
      </c>
      <c r="F144" s="53" t="s">
        <v>684</v>
      </c>
      <c r="G144" s="53"/>
      <c r="H144" s="87">
        <v>27</v>
      </c>
      <c r="I144" s="87">
        <v>10</v>
      </c>
      <c r="J144" s="87">
        <v>1942</v>
      </c>
      <c r="K144" s="87">
        <f t="shared" si="24"/>
        <v>69</v>
      </c>
      <c r="L144" s="1" t="s">
        <v>1539</v>
      </c>
      <c r="M144" s="270"/>
      <c r="N144" s="270"/>
      <c r="O144" s="270"/>
      <c r="P144" s="53"/>
      <c r="Q144" s="53">
        <v>1737</v>
      </c>
      <c r="R144" s="53"/>
      <c r="S144" s="53" t="s">
        <v>94</v>
      </c>
      <c r="T144" s="56">
        <v>11030020</v>
      </c>
      <c r="U144" s="271" t="s">
        <v>685</v>
      </c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7">
        <v>16</v>
      </c>
      <c r="AG144" s="57">
        <v>12</v>
      </c>
      <c r="AH144" s="57">
        <v>2011</v>
      </c>
      <c r="AI144" s="93">
        <v>0.67708333333333337</v>
      </c>
      <c r="AJ144" s="57"/>
      <c r="AK144" s="57"/>
      <c r="AL144" s="57"/>
      <c r="AM144" s="57"/>
      <c r="AN144" s="57">
        <v>23</v>
      </c>
      <c r="AO144" s="57">
        <v>12</v>
      </c>
      <c r="AP144" s="57">
        <v>2011</v>
      </c>
      <c r="AQ144" s="67">
        <v>0.52083333333333337</v>
      </c>
      <c r="AR144" s="272">
        <v>7</v>
      </c>
      <c r="AS144" s="273" t="s">
        <v>71</v>
      </c>
      <c r="AT144" s="60">
        <f t="shared" si="20"/>
        <v>92.11999999999999</v>
      </c>
      <c r="AU144" s="60">
        <f t="shared" si="21"/>
        <v>62.72</v>
      </c>
      <c r="AV144" s="60">
        <v>106.82</v>
      </c>
      <c r="AW144" s="60">
        <v>94</v>
      </c>
      <c r="AX144" s="60"/>
      <c r="AY144" s="60">
        <f t="shared" si="22"/>
        <v>9.8000000000000007</v>
      </c>
      <c r="AZ144" s="60">
        <f t="shared" si="25"/>
        <v>365.46</v>
      </c>
      <c r="BA144" s="60">
        <v>0</v>
      </c>
      <c r="BB144" s="60">
        <f t="shared" si="23"/>
        <v>196</v>
      </c>
    </row>
    <row r="145" spans="1:54" s="62" customFormat="1" ht="17.25" customHeight="1">
      <c r="A145" s="26" t="s">
        <v>46</v>
      </c>
      <c r="B145" s="50">
        <v>139</v>
      </c>
      <c r="C145" s="53" t="s">
        <v>686</v>
      </c>
      <c r="D145" s="23" t="s">
        <v>687</v>
      </c>
      <c r="E145" s="23" t="s">
        <v>688</v>
      </c>
      <c r="F145" s="53" t="s">
        <v>689</v>
      </c>
      <c r="G145" s="53"/>
      <c r="H145" s="87">
        <v>28</v>
      </c>
      <c r="I145" s="87">
        <v>7</v>
      </c>
      <c r="J145" s="87">
        <v>1992</v>
      </c>
      <c r="K145" s="87">
        <f t="shared" si="24"/>
        <v>19</v>
      </c>
      <c r="L145" s="1" t="s">
        <v>1539</v>
      </c>
      <c r="M145" s="270"/>
      <c r="N145" s="270"/>
      <c r="O145" s="270"/>
      <c r="P145" s="53"/>
      <c r="Q145" s="53">
        <v>1739</v>
      </c>
      <c r="R145" s="53"/>
      <c r="S145" s="53" t="s">
        <v>645</v>
      </c>
      <c r="T145" s="56">
        <v>11030020</v>
      </c>
      <c r="U145" s="271" t="s">
        <v>690</v>
      </c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7">
        <v>17</v>
      </c>
      <c r="AG145" s="57">
        <v>12</v>
      </c>
      <c r="AH145" s="57">
        <v>2011</v>
      </c>
      <c r="AI145" s="93">
        <v>0.375</v>
      </c>
      <c r="AJ145" s="57"/>
      <c r="AK145" s="57"/>
      <c r="AL145" s="57"/>
      <c r="AM145" s="57"/>
      <c r="AN145" s="57">
        <v>31</v>
      </c>
      <c r="AO145" s="57">
        <v>12</v>
      </c>
      <c r="AP145" s="57">
        <v>2011</v>
      </c>
      <c r="AQ145" s="67"/>
      <c r="AR145" s="272">
        <v>14</v>
      </c>
      <c r="AS145" s="273" t="s">
        <v>53</v>
      </c>
      <c r="AT145" s="60">
        <f t="shared" si="20"/>
        <v>184.23999999999998</v>
      </c>
      <c r="AU145" s="60">
        <f t="shared" si="21"/>
        <v>125.44</v>
      </c>
      <c r="AV145" s="60">
        <v>69.87</v>
      </c>
      <c r="AW145" s="60">
        <v>68</v>
      </c>
      <c r="AX145" s="60"/>
      <c r="AY145" s="60">
        <f t="shared" si="22"/>
        <v>19.600000000000001</v>
      </c>
      <c r="AZ145" s="60">
        <f t="shared" si="25"/>
        <v>467.15</v>
      </c>
      <c r="BA145" s="60">
        <v>0</v>
      </c>
      <c r="BB145" s="60">
        <f t="shared" si="23"/>
        <v>392</v>
      </c>
    </row>
    <row r="146" spans="1:54" s="62" customFormat="1" ht="17.25" customHeight="1">
      <c r="A146" s="26" t="s">
        <v>46</v>
      </c>
      <c r="B146" s="50">
        <v>140</v>
      </c>
      <c r="C146" s="53" t="s">
        <v>691</v>
      </c>
      <c r="D146" s="23" t="s">
        <v>692</v>
      </c>
      <c r="E146" s="23" t="s">
        <v>693</v>
      </c>
      <c r="F146" s="53" t="s">
        <v>694</v>
      </c>
      <c r="G146" s="53"/>
      <c r="H146" s="87">
        <v>10</v>
      </c>
      <c r="I146" s="87">
        <v>2</v>
      </c>
      <c r="J146" s="87">
        <v>1935</v>
      </c>
      <c r="K146" s="87">
        <f t="shared" si="24"/>
        <v>76</v>
      </c>
      <c r="L146" s="1" t="s">
        <v>1539</v>
      </c>
      <c r="M146" s="270"/>
      <c r="N146" s="270"/>
      <c r="O146" s="270"/>
      <c r="P146" s="53"/>
      <c r="Q146" s="53">
        <v>1742</v>
      </c>
      <c r="R146" s="53"/>
      <c r="S146" s="53" t="s">
        <v>159</v>
      </c>
      <c r="T146" s="56">
        <v>11030020</v>
      </c>
      <c r="U146" s="271" t="s">
        <v>695</v>
      </c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7">
        <v>19</v>
      </c>
      <c r="AG146" s="57">
        <v>12</v>
      </c>
      <c r="AH146" s="57">
        <v>2011</v>
      </c>
      <c r="AI146" s="93">
        <v>0.47222222222222227</v>
      </c>
      <c r="AJ146" s="57"/>
      <c r="AK146" s="57"/>
      <c r="AL146" s="57"/>
      <c r="AM146" s="57"/>
      <c r="AN146" s="57">
        <v>30</v>
      </c>
      <c r="AO146" s="57">
        <v>12</v>
      </c>
      <c r="AP146" s="57">
        <v>2011</v>
      </c>
      <c r="AQ146" s="67">
        <v>0.52083333333333337</v>
      </c>
      <c r="AR146" s="272">
        <v>9</v>
      </c>
      <c r="AS146" s="273" t="s">
        <v>71</v>
      </c>
      <c r="AT146" s="60">
        <f t="shared" si="20"/>
        <v>118.44</v>
      </c>
      <c r="AU146" s="60">
        <f t="shared" si="21"/>
        <v>80.64</v>
      </c>
      <c r="AV146" s="60">
        <v>64.58</v>
      </c>
      <c r="AW146" s="60">
        <v>72</v>
      </c>
      <c r="AX146" s="60"/>
      <c r="AY146" s="60">
        <f t="shared" si="22"/>
        <v>12.600000000000001</v>
      </c>
      <c r="AZ146" s="60">
        <f t="shared" si="25"/>
        <v>348.26</v>
      </c>
      <c r="BA146" s="60">
        <v>0</v>
      </c>
      <c r="BB146" s="60">
        <f t="shared" si="23"/>
        <v>252</v>
      </c>
    </row>
    <row r="147" spans="1:54" s="62" customFormat="1" ht="17.25" customHeight="1">
      <c r="A147" s="26" t="s">
        <v>46</v>
      </c>
      <c r="B147" s="50">
        <v>141</v>
      </c>
      <c r="C147" s="53" t="s">
        <v>696</v>
      </c>
      <c r="D147" s="23" t="s">
        <v>697</v>
      </c>
      <c r="E147" s="23" t="s">
        <v>698</v>
      </c>
      <c r="F147" s="53" t="s">
        <v>699</v>
      </c>
      <c r="G147" s="53"/>
      <c r="H147" s="87">
        <v>3</v>
      </c>
      <c r="I147" s="87">
        <v>1</v>
      </c>
      <c r="J147" s="87">
        <v>1982</v>
      </c>
      <c r="K147" s="87">
        <f t="shared" si="24"/>
        <v>29</v>
      </c>
      <c r="L147" s="1" t="s">
        <v>100</v>
      </c>
      <c r="M147" s="270"/>
      <c r="N147" s="270"/>
      <c r="O147" s="270"/>
      <c r="P147" s="53"/>
      <c r="Q147" s="53">
        <v>1743</v>
      </c>
      <c r="R147" s="53"/>
      <c r="S147" s="53" t="s">
        <v>94</v>
      </c>
      <c r="T147" s="56">
        <v>11030020</v>
      </c>
      <c r="U147" s="271" t="s">
        <v>700</v>
      </c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7">
        <v>19</v>
      </c>
      <c r="AG147" s="57">
        <v>12</v>
      </c>
      <c r="AH147" s="57">
        <v>2011</v>
      </c>
      <c r="AI147" s="93">
        <v>0.4861111111111111</v>
      </c>
      <c r="AJ147" s="57"/>
      <c r="AK147" s="57"/>
      <c r="AL147" s="57"/>
      <c r="AM147" s="57"/>
      <c r="AN147" s="57">
        <v>23</v>
      </c>
      <c r="AO147" s="57">
        <v>12</v>
      </c>
      <c r="AP147" s="57">
        <v>2011</v>
      </c>
      <c r="AQ147" s="67">
        <v>0.52083333333333337</v>
      </c>
      <c r="AR147" s="272">
        <v>4</v>
      </c>
      <c r="AS147" s="273" t="s">
        <v>71</v>
      </c>
      <c r="AT147" s="60">
        <f t="shared" si="20"/>
        <v>52.64</v>
      </c>
      <c r="AU147" s="60">
        <f t="shared" si="21"/>
        <v>35.840000000000003</v>
      </c>
      <c r="AV147" s="60">
        <v>72.52</v>
      </c>
      <c r="AW147" s="60">
        <v>44</v>
      </c>
      <c r="AX147" s="60"/>
      <c r="AY147" s="60">
        <f t="shared" si="22"/>
        <v>5.6000000000000005</v>
      </c>
      <c r="AZ147" s="60">
        <f t="shared" si="25"/>
        <v>210.6</v>
      </c>
      <c r="BA147" s="60">
        <v>0</v>
      </c>
      <c r="BB147" s="60">
        <f t="shared" si="23"/>
        <v>112</v>
      </c>
    </row>
    <row r="148" spans="1:54" s="62" customFormat="1" ht="17.25" customHeight="1">
      <c r="A148" s="26" t="s">
        <v>46</v>
      </c>
      <c r="B148" s="50">
        <v>142</v>
      </c>
      <c r="C148" s="53" t="s">
        <v>701</v>
      </c>
      <c r="D148" s="23" t="s">
        <v>702</v>
      </c>
      <c r="E148" s="23" t="s">
        <v>703</v>
      </c>
      <c r="F148" s="53" t="s">
        <v>704</v>
      </c>
      <c r="G148" s="53"/>
      <c r="H148" s="87">
        <v>20</v>
      </c>
      <c r="I148" s="87">
        <v>11</v>
      </c>
      <c r="J148" s="87">
        <v>1998</v>
      </c>
      <c r="K148" s="87">
        <f t="shared" si="24"/>
        <v>13</v>
      </c>
      <c r="L148" s="1" t="s">
        <v>100</v>
      </c>
      <c r="M148" s="270"/>
      <c r="N148" s="270"/>
      <c r="O148" s="270"/>
      <c r="P148" s="53"/>
      <c r="Q148" s="53">
        <v>1744</v>
      </c>
      <c r="R148" s="53"/>
      <c r="S148" s="53" t="s">
        <v>705</v>
      </c>
      <c r="T148" s="56">
        <v>11030020</v>
      </c>
      <c r="U148" s="271" t="s">
        <v>706</v>
      </c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7">
        <v>19</v>
      </c>
      <c r="AG148" s="57">
        <v>12</v>
      </c>
      <c r="AH148" s="57">
        <v>2011</v>
      </c>
      <c r="AI148" s="93">
        <v>0.57638888888888895</v>
      </c>
      <c r="AJ148" s="57"/>
      <c r="AK148" s="57"/>
      <c r="AL148" s="57"/>
      <c r="AM148" s="57"/>
      <c r="AN148" s="57">
        <v>21</v>
      </c>
      <c r="AO148" s="57">
        <v>12</v>
      </c>
      <c r="AP148" s="57">
        <v>2011</v>
      </c>
      <c r="AQ148" s="67">
        <v>0.52083333333333337</v>
      </c>
      <c r="AR148" s="272">
        <v>2</v>
      </c>
      <c r="AS148" s="273" t="s">
        <v>71</v>
      </c>
      <c r="AT148" s="60">
        <f t="shared" si="20"/>
        <v>26.32</v>
      </c>
      <c r="AU148" s="60">
        <f t="shared" si="21"/>
        <v>17.920000000000002</v>
      </c>
      <c r="AV148" s="60">
        <v>39.119999999999997</v>
      </c>
      <c r="AW148" s="60">
        <v>32</v>
      </c>
      <c r="AX148" s="60"/>
      <c r="AY148" s="60">
        <f t="shared" si="22"/>
        <v>2.8000000000000003</v>
      </c>
      <c r="AZ148" s="60">
        <f t="shared" si="25"/>
        <v>118.16</v>
      </c>
      <c r="BA148" s="60">
        <v>0</v>
      </c>
      <c r="BB148" s="60">
        <f t="shared" si="23"/>
        <v>56</v>
      </c>
    </row>
    <row r="149" spans="1:54" s="62" customFormat="1" ht="17.25" customHeight="1">
      <c r="A149" s="26" t="s">
        <v>46</v>
      </c>
      <c r="B149" s="50">
        <v>143</v>
      </c>
      <c r="C149" s="53" t="s">
        <v>707</v>
      </c>
      <c r="D149" s="23" t="s">
        <v>132</v>
      </c>
      <c r="E149" s="23" t="s">
        <v>708</v>
      </c>
      <c r="F149" s="53" t="s">
        <v>709</v>
      </c>
      <c r="G149" s="53"/>
      <c r="H149" s="87">
        <v>4</v>
      </c>
      <c r="I149" s="87">
        <v>7</v>
      </c>
      <c r="J149" s="87">
        <v>1970</v>
      </c>
      <c r="K149" s="87">
        <f t="shared" si="24"/>
        <v>41</v>
      </c>
      <c r="L149" s="1" t="s">
        <v>1539</v>
      </c>
      <c r="M149" s="270"/>
      <c r="N149" s="270"/>
      <c r="O149" s="270"/>
      <c r="P149" s="53"/>
      <c r="Q149" s="53">
        <v>1745</v>
      </c>
      <c r="R149" s="53"/>
      <c r="S149" s="53" t="s">
        <v>159</v>
      </c>
      <c r="T149" s="56">
        <v>11030020</v>
      </c>
      <c r="U149" s="271" t="s">
        <v>529</v>
      </c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7">
        <v>19</v>
      </c>
      <c r="AG149" s="57">
        <v>12</v>
      </c>
      <c r="AH149" s="57">
        <v>2011</v>
      </c>
      <c r="AI149" s="93">
        <v>0.59722222222222221</v>
      </c>
      <c r="AJ149" s="57"/>
      <c r="AK149" s="57"/>
      <c r="AL149" s="57"/>
      <c r="AM149" s="57"/>
      <c r="AN149" s="57">
        <v>31</v>
      </c>
      <c r="AO149" s="57">
        <v>12</v>
      </c>
      <c r="AP149" s="57">
        <v>2011</v>
      </c>
      <c r="AQ149" s="67"/>
      <c r="AR149" s="272">
        <v>11</v>
      </c>
      <c r="AS149" s="273" t="s">
        <v>53</v>
      </c>
      <c r="AT149" s="60">
        <f t="shared" si="20"/>
        <v>144.76</v>
      </c>
      <c r="AU149" s="60">
        <f t="shared" si="21"/>
        <v>98.56</v>
      </c>
      <c r="AV149" s="60">
        <v>61.21</v>
      </c>
      <c r="AW149" s="60">
        <v>38</v>
      </c>
      <c r="AX149" s="60"/>
      <c r="AY149" s="60">
        <f t="shared" si="22"/>
        <v>15.4</v>
      </c>
      <c r="AZ149" s="60">
        <f t="shared" si="25"/>
        <v>357.92999999999995</v>
      </c>
      <c r="BA149" s="60">
        <v>0</v>
      </c>
      <c r="BB149" s="60">
        <f t="shared" si="23"/>
        <v>308</v>
      </c>
    </row>
    <row r="150" spans="1:54" s="62" customFormat="1" ht="17.25" customHeight="1">
      <c r="A150" s="26" t="s">
        <v>46</v>
      </c>
      <c r="B150" s="50">
        <v>144</v>
      </c>
      <c r="C150" s="53" t="s">
        <v>710</v>
      </c>
      <c r="D150" s="23" t="s">
        <v>132</v>
      </c>
      <c r="E150" s="23" t="s">
        <v>711</v>
      </c>
      <c r="F150" s="53" t="s">
        <v>712</v>
      </c>
      <c r="G150" s="53"/>
      <c r="H150" s="87">
        <v>15</v>
      </c>
      <c r="I150" s="87">
        <v>5</v>
      </c>
      <c r="J150" s="87">
        <v>1929</v>
      </c>
      <c r="K150" s="87">
        <f t="shared" si="24"/>
        <v>82</v>
      </c>
      <c r="L150" s="1" t="s">
        <v>1539</v>
      </c>
      <c r="M150" s="270"/>
      <c r="N150" s="270"/>
      <c r="O150" s="270"/>
      <c r="P150" s="53"/>
      <c r="Q150" s="53">
        <v>1746</v>
      </c>
      <c r="R150" s="53"/>
      <c r="S150" s="53" t="s">
        <v>51</v>
      </c>
      <c r="T150" s="56">
        <v>11030020</v>
      </c>
      <c r="U150" s="271" t="s">
        <v>713</v>
      </c>
      <c r="V150" s="56" t="s">
        <v>714</v>
      </c>
      <c r="W150" s="56"/>
      <c r="X150" s="56"/>
      <c r="Y150" s="56"/>
      <c r="Z150" s="56"/>
      <c r="AA150" s="56"/>
      <c r="AB150" s="56"/>
      <c r="AC150" s="56"/>
      <c r="AD150" s="56"/>
      <c r="AE150" s="56"/>
      <c r="AF150" s="57">
        <v>19</v>
      </c>
      <c r="AG150" s="57">
        <v>12</v>
      </c>
      <c r="AH150" s="57">
        <v>2011</v>
      </c>
      <c r="AI150" s="93">
        <v>0.59375</v>
      </c>
      <c r="AJ150" s="57"/>
      <c r="AK150" s="57"/>
      <c r="AL150" s="57"/>
      <c r="AM150" s="57"/>
      <c r="AN150" s="57">
        <v>31</v>
      </c>
      <c r="AO150" s="57">
        <v>12</v>
      </c>
      <c r="AP150" s="57">
        <v>2011</v>
      </c>
      <c r="AQ150" s="67"/>
      <c r="AR150" s="272">
        <v>13</v>
      </c>
      <c r="AS150" s="273" t="s">
        <v>53</v>
      </c>
      <c r="AT150" s="60">
        <f t="shared" si="20"/>
        <v>171.07999999999998</v>
      </c>
      <c r="AU150" s="60">
        <f t="shared" si="21"/>
        <v>116.48</v>
      </c>
      <c r="AV150" s="60">
        <v>92.53</v>
      </c>
      <c r="AW150" s="60">
        <v>36</v>
      </c>
      <c r="AX150" s="60"/>
      <c r="AY150" s="60">
        <f t="shared" si="22"/>
        <v>18.2</v>
      </c>
      <c r="AZ150" s="60">
        <f t="shared" si="25"/>
        <v>434.29</v>
      </c>
      <c r="BA150" s="60">
        <v>0</v>
      </c>
      <c r="BB150" s="60">
        <f t="shared" si="23"/>
        <v>364</v>
      </c>
    </row>
    <row r="151" spans="1:54" s="62" customFormat="1" ht="17.25" customHeight="1">
      <c r="A151" s="26" t="s">
        <v>46</v>
      </c>
      <c r="B151" s="50">
        <v>145</v>
      </c>
      <c r="C151" s="53" t="s">
        <v>715</v>
      </c>
      <c r="D151" s="23" t="s">
        <v>716</v>
      </c>
      <c r="E151" s="23" t="s">
        <v>717</v>
      </c>
      <c r="F151" s="53" t="s">
        <v>718</v>
      </c>
      <c r="G151" s="53"/>
      <c r="H151" s="87">
        <v>2</v>
      </c>
      <c r="I151" s="87">
        <v>1</v>
      </c>
      <c r="J151" s="87">
        <v>1983</v>
      </c>
      <c r="K151" s="87">
        <f t="shared" si="24"/>
        <v>28</v>
      </c>
      <c r="L151" s="1" t="s">
        <v>100</v>
      </c>
      <c r="M151" s="270"/>
      <c r="N151" s="270"/>
      <c r="O151" s="270"/>
      <c r="P151" s="53"/>
      <c r="Q151" s="53">
        <v>1747</v>
      </c>
      <c r="R151" s="53"/>
      <c r="S151" s="53" t="s">
        <v>169</v>
      </c>
      <c r="T151" s="56">
        <v>11030020</v>
      </c>
      <c r="U151" s="271" t="s">
        <v>719</v>
      </c>
      <c r="V151" s="56" t="s">
        <v>720</v>
      </c>
      <c r="W151" s="56"/>
      <c r="X151" s="56"/>
      <c r="Y151" s="56"/>
      <c r="Z151" s="56"/>
      <c r="AA151" s="56"/>
      <c r="AB151" s="56"/>
      <c r="AC151" s="56"/>
      <c r="AD151" s="56"/>
      <c r="AE151" s="56"/>
      <c r="AF151" s="57">
        <v>19</v>
      </c>
      <c r="AG151" s="57">
        <v>12</v>
      </c>
      <c r="AH151" s="57">
        <v>2011</v>
      </c>
      <c r="AI151" s="93">
        <v>0.62152777777777779</v>
      </c>
      <c r="AJ151" s="57"/>
      <c r="AK151" s="57"/>
      <c r="AL151" s="57"/>
      <c r="AM151" s="57"/>
      <c r="AN151" s="57">
        <v>21</v>
      </c>
      <c r="AO151" s="57">
        <v>12</v>
      </c>
      <c r="AP151" s="57">
        <v>2011</v>
      </c>
      <c r="AQ151" s="67">
        <v>0.52083333333333337</v>
      </c>
      <c r="AR151" s="272">
        <v>2</v>
      </c>
      <c r="AS151" s="273" t="s">
        <v>71</v>
      </c>
      <c r="AT151" s="60">
        <f t="shared" si="20"/>
        <v>26.32</v>
      </c>
      <c r="AU151" s="60">
        <f t="shared" si="21"/>
        <v>17.920000000000002</v>
      </c>
      <c r="AV151" s="60">
        <v>35.229999999999997</v>
      </c>
      <c r="AW151" s="60">
        <v>18</v>
      </c>
      <c r="AX151" s="60"/>
      <c r="AY151" s="60">
        <f t="shared" si="22"/>
        <v>2.8000000000000003</v>
      </c>
      <c r="AZ151" s="60">
        <f t="shared" si="25"/>
        <v>100.27</v>
      </c>
      <c r="BA151" s="60">
        <v>0</v>
      </c>
      <c r="BB151" s="60">
        <f t="shared" si="23"/>
        <v>56</v>
      </c>
    </row>
    <row r="152" spans="1:54" s="62" customFormat="1" ht="17.25" customHeight="1">
      <c r="A152" s="26" t="s">
        <v>46</v>
      </c>
      <c r="B152" s="50">
        <v>146</v>
      </c>
      <c r="C152" s="53" t="s">
        <v>721</v>
      </c>
      <c r="D152" s="23" t="s">
        <v>97</v>
      </c>
      <c r="E152" s="23" t="s">
        <v>98</v>
      </c>
      <c r="F152" s="53" t="s">
        <v>99</v>
      </c>
      <c r="G152" s="53"/>
      <c r="H152" s="87">
        <v>17</v>
      </c>
      <c r="I152" s="87">
        <v>7</v>
      </c>
      <c r="J152" s="87">
        <v>1969</v>
      </c>
      <c r="K152" s="87">
        <f t="shared" si="24"/>
        <v>42</v>
      </c>
      <c r="L152" s="1" t="s">
        <v>100</v>
      </c>
      <c r="M152" s="270"/>
      <c r="N152" s="270"/>
      <c r="O152" s="270"/>
      <c r="P152" s="53"/>
      <c r="Q152" s="53">
        <v>1748</v>
      </c>
      <c r="R152" s="53"/>
      <c r="S152" s="53" t="s">
        <v>58</v>
      </c>
      <c r="T152" s="56">
        <v>11030020</v>
      </c>
      <c r="U152" s="271" t="s">
        <v>722</v>
      </c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7">
        <v>20</v>
      </c>
      <c r="AG152" s="57">
        <v>12</v>
      </c>
      <c r="AH152" s="57">
        <v>2011</v>
      </c>
      <c r="AI152" s="93">
        <v>0.22222222222222221</v>
      </c>
      <c r="AJ152" s="57"/>
      <c r="AK152" s="57"/>
      <c r="AL152" s="57"/>
      <c r="AM152" s="57"/>
      <c r="AN152" s="57">
        <v>31</v>
      </c>
      <c r="AO152" s="57">
        <v>12</v>
      </c>
      <c r="AP152" s="57">
        <v>2011</v>
      </c>
      <c r="AQ152" s="67"/>
      <c r="AR152" s="272">
        <v>12</v>
      </c>
      <c r="AS152" s="273" t="s">
        <v>53</v>
      </c>
      <c r="AT152" s="60">
        <f t="shared" si="20"/>
        <v>157.91999999999999</v>
      </c>
      <c r="AU152" s="60">
        <f t="shared" si="21"/>
        <v>107.52</v>
      </c>
      <c r="AV152" s="60">
        <v>62.34</v>
      </c>
      <c r="AW152" s="60">
        <v>48</v>
      </c>
      <c r="AX152" s="60"/>
      <c r="AY152" s="60">
        <f t="shared" si="22"/>
        <v>16.8</v>
      </c>
      <c r="AZ152" s="60">
        <f t="shared" si="25"/>
        <v>392.58</v>
      </c>
      <c r="BA152" s="60">
        <v>0</v>
      </c>
      <c r="BB152" s="60">
        <f t="shared" si="23"/>
        <v>336</v>
      </c>
    </row>
    <row r="153" spans="1:54" s="62" customFormat="1" ht="17.25" customHeight="1">
      <c r="A153" s="26" t="s">
        <v>46</v>
      </c>
      <c r="B153" s="50">
        <v>147</v>
      </c>
      <c r="C153" s="53" t="s">
        <v>723</v>
      </c>
      <c r="D153" s="23" t="s">
        <v>724</v>
      </c>
      <c r="E153" s="23" t="s">
        <v>725</v>
      </c>
      <c r="F153" s="53" t="s">
        <v>726</v>
      </c>
      <c r="G153" s="53"/>
      <c r="H153" s="87">
        <v>19</v>
      </c>
      <c r="I153" s="87">
        <v>1</v>
      </c>
      <c r="J153" s="87">
        <v>1993</v>
      </c>
      <c r="K153" s="87">
        <f t="shared" si="24"/>
        <v>18</v>
      </c>
      <c r="L153" s="1" t="s">
        <v>100</v>
      </c>
      <c r="M153" s="270"/>
      <c r="N153" s="270"/>
      <c r="O153" s="270"/>
      <c r="P153" s="53"/>
      <c r="Q153" s="53">
        <v>1749</v>
      </c>
      <c r="R153" s="53"/>
      <c r="S153" s="53" t="s">
        <v>169</v>
      </c>
      <c r="T153" s="56">
        <v>11030020</v>
      </c>
      <c r="U153" s="271" t="s">
        <v>727</v>
      </c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7">
        <v>20</v>
      </c>
      <c r="AG153" s="57">
        <v>12</v>
      </c>
      <c r="AH153" s="57">
        <v>2011</v>
      </c>
      <c r="AI153" s="93">
        <v>0.51388888888888895</v>
      </c>
      <c r="AJ153" s="57"/>
      <c r="AK153" s="57"/>
      <c r="AL153" s="57"/>
      <c r="AM153" s="57"/>
      <c r="AN153" s="57">
        <v>24</v>
      </c>
      <c r="AO153" s="57">
        <v>12</v>
      </c>
      <c r="AP153" s="57">
        <v>2011</v>
      </c>
      <c r="AQ153" s="67">
        <v>0.52083333333333337</v>
      </c>
      <c r="AR153" s="272">
        <v>4</v>
      </c>
      <c r="AS153" s="273" t="s">
        <v>71</v>
      </c>
      <c r="AT153" s="60">
        <f t="shared" si="20"/>
        <v>52.64</v>
      </c>
      <c r="AU153" s="60">
        <f t="shared" si="21"/>
        <v>35.840000000000003</v>
      </c>
      <c r="AV153" s="60">
        <v>88.62</v>
      </c>
      <c r="AW153" s="60">
        <v>25</v>
      </c>
      <c r="AX153" s="60"/>
      <c r="AY153" s="60">
        <f t="shared" si="22"/>
        <v>5.6000000000000005</v>
      </c>
      <c r="AZ153" s="60">
        <f t="shared" si="25"/>
        <v>207.70000000000002</v>
      </c>
      <c r="BA153" s="60">
        <v>0</v>
      </c>
      <c r="BB153" s="60">
        <f t="shared" si="23"/>
        <v>112</v>
      </c>
    </row>
    <row r="154" spans="1:54" s="62" customFormat="1" ht="17.25" customHeight="1">
      <c r="A154" s="26" t="s">
        <v>46</v>
      </c>
      <c r="B154" s="50">
        <v>148</v>
      </c>
      <c r="C154" s="53" t="s">
        <v>728</v>
      </c>
      <c r="D154" s="23" t="s">
        <v>540</v>
      </c>
      <c r="E154" s="23" t="s">
        <v>729</v>
      </c>
      <c r="F154" s="53" t="s">
        <v>730</v>
      </c>
      <c r="G154" s="53"/>
      <c r="H154" s="87">
        <v>16</v>
      </c>
      <c r="I154" s="87">
        <v>4</v>
      </c>
      <c r="J154" s="87">
        <v>1949</v>
      </c>
      <c r="K154" s="87">
        <f t="shared" si="24"/>
        <v>62</v>
      </c>
      <c r="L154" s="1" t="s">
        <v>100</v>
      </c>
      <c r="M154" s="270"/>
      <c r="N154" s="270"/>
      <c r="O154" s="270"/>
      <c r="P154" s="53"/>
      <c r="Q154" s="53">
        <v>1750</v>
      </c>
      <c r="R154" s="53"/>
      <c r="S154" s="53" t="s">
        <v>69</v>
      </c>
      <c r="T154" s="56">
        <v>11030020</v>
      </c>
      <c r="U154" s="271" t="s">
        <v>731</v>
      </c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7">
        <v>20</v>
      </c>
      <c r="AG154" s="57">
        <v>12</v>
      </c>
      <c r="AH154" s="57">
        <v>2011</v>
      </c>
      <c r="AI154" s="93">
        <v>0.52777777777777779</v>
      </c>
      <c r="AJ154" s="57"/>
      <c r="AK154" s="57"/>
      <c r="AL154" s="57"/>
      <c r="AM154" s="57"/>
      <c r="AN154" s="57">
        <v>24</v>
      </c>
      <c r="AO154" s="57">
        <v>12</v>
      </c>
      <c r="AP154" s="57">
        <v>2011</v>
      </c>
      <c r="AQ154" s="67">
        <v>0.52083333333333337</v>
      </c>
      <c r="AR154" s="272">
        <v>4</v>
      </c>
      <c r="AS154" s="273" t="s">
        <v>71</v>
      </c>
      <c r="AT154" s="60">
        <f t="shared" si="20"/>
        <v>52.64</v>
      </c>
      <c r="AU154" s="60">
        <f t="shared" si="21"/>
        <v>35.840000000000003</v>
      </c>
      <c r="AV154" s="60">
        <v>74.25</v>
      </c>
      <c r="AW154" s="60">
        <v>34</v>
      </c>
      <c r="AX154" s="60"/>
      <c r="AY154" s="60">
        <f t="shared" si="22"/>
        <v>5.6000000000000005</v>
      </c>
      <c r="AZ154" s="60">
        <f t="shared" si="25"/>
        <v>202.33</v>
      </c>
      <c r="BA154" s="60">
        <v>0</v>
      </c>
      <c r="BB154" s="60">
        <f t="shared" si="23"/>
        <v>112</v>
      </c>
    </row>
    <row r="155" spans="1:54" s="62" customFormat="1" ht="17.25" customHeight="1">
      <c r="A155" s="26" t="s">
        <v>46</v>
      </c>
      <c r="B155" s="50">
        <v>149</v>
      </c>
      <c r="C155" s="53" t="s">
        <v>732</v>
      </c>
      <c r="D155" s="23" t="s">
        <v>733</v>
      </c>
      <c r="E155" s="23" t="s">
        <v>486</v>
      </c>
      <c r="F155" s="53" t="s">
        <v>734</v>
      </c>
      <c r="G155" s="53"/>
      <c r="H155" s="87">
        <v>26</v>
      </c>
      <c r="I155" s="87">
        <v>7</v>
      </c>
      <c r="J155" s="87">
        <v>1994</v>
      </c>
      <c r="K155" s="87">
        <f t="shared" si="24"/>
        <v>17</v>
      </c>
      <c r="L155" s="1" t="s">
        <v>1539</v>
      </c>
      <c r="M155" s="270"/>
      <c r="N155" s="270"/>
      <c r="O155" s="270"/>
      <c r="P155" s="53"/>
      <c r="Q155" s="53">
        <v>1751</v>
      </c>
      <c r="R155" s="53"/>
      <c r="S155" s="53" t="s">
        <v>69</v>
      </c>
      <c r="T155" s="56">
        <v>11030020</v>
      </c>
      <c r="U155" s="271" t="s">
        <v>735</v>
      </c>
      <c r="V155" s="56" t="s">
        <v>451</v>
      </c>
      <c r="W155" s="56"/>
      <c r="X155" s="56"/>
      <c r="Y155" s="56"/>
      <c r="Z155" s="56"/>
      <c r="AA155" s="56"/>
      <c r="AB155" s="56"/>
      <c r="AC155" s="56"/>
      <c r="AD155" s="56"/>
      <c r="AE155" s="56"/>
      <c r="AF155" s="57">
        <v>20</v>
      </c>
      <c r="AG155" s="57">
        <v>12</v>
      </c>
      <c r="AH155" s="57">
        <v>2011</v>
      </c>
      <c r="AI155" s="93">
        <v>0.58333333333333337</v>
      </c>
      <c r="AJ155" s="57"/>
      <c r="AK155" s="57"/>
      <c r="AL155" s="57"/>
      <c r="AM155" s="57"/>
      <c r="AN155" s="57">
        <v>23</v>
      </c>
      <c r="AO155" s="57">
        <v>12</v>
      </c>
      <c r="AP155" s="57">
        <v>2011</v>
      </c>
      <c r="AQ155" s="67">
        <v>0.52083333333333337</v>
      </c>
      <c r="AR155" s="272">
        <v>3</v>
      </c>
      <c r="AS155" s="273" t="s">
        <v>71</v>
      </c>
      <c r="AT155" s="60">
        <f t="shared" si="20"/>
        <v>39.479999999999997</v>
      </c>
      <c r="AU155" s="60">
        <f t="shared" si="21"/>
        <v>26.88</v>
      </c>
      <c r="AV155" s="60">
        <v>71.12</v>
      </c>
      <c r="AW155" s="60">
        <v>72</v>
      </c>
      <c r="AX155" s="60"/>
      <c r="AY155" s="60">
        <f t="shared" si="22"/>
        <v>4.2</v>
      </c>
      <c r="AZ155" s="60">
        <f t="shared" si="25"/>
        <v>213.68</v>
      </c>
      <c r="BA155" s="60">
        <v>0</v>
      </c>
      <c r="BB155" s="60">
        <f t="shared" si="23"/>
        <v>84</v>
      </c>
    </row>
    <row r="156" spans="1:54" s="62" customFormat="1" ht="17.25" customHeight="1">
      <c r="A156" s="26" t="s">
        <v>46</v>
      </c>
      <c r="B156" s="50">
        <v>150</v>
      </c>
      <c r="C156" s="53" t="s">
        <v>736</v>
      </c>
      <c r="D156" s="23" t="s">
        <v>737</v>
      </c>
      <c r="E156" s="23" t="s">
        <v>738</v>
      </c>
      <c r="F156" s="53" t="s">
        <v>739</v>
      </c>
      <c r="G156" s="53"/>
      <c r="H156" s="87">
        <v>1</v>
      </c>
      <c r="I156" s="87">
        <v>12</v>
      </c>
      <c r="J156" s="87">
        <v>1965</v>
      </c>
      <c r="K156" s="87">
        <f t="shared" si="24"/>
        <v>46</v>
      </c>
      <c r="L156" s="1" t="s">
        <v>100</v>
      </c>
      <c r="M156" s="270"/>
      <c r="N156" s="270"/>
      <c r="O156" s="270"/>
      <c r="P156" s="53"/>
      <c r="Q156" s="53">
        <v>1753</v>
      </c>
      <c r="R156" s="53"/>
      <c r="S156" s="53" t="s">
        <v>528</v>
      </c>
      <c r="T156" s="56">
        <v>11030020</v>
      </c>
      <c r="U156" s="271" t="s">
        <v>235</v>
      </c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7">
        <v>20</v>
      </c>
      <c r="AG156" s="57">
        <v>12</v>
      </c>
      <c r="AH156" s="57">
        <v>2011</v>
      </c>
      <c r="AI156" s="93">
        <v>0.61805555555555558</v>
      </c>
      <c r="AJ156" s="57"/>
      <c r="AK156" s="57"/>
      <c r="AL156" s="57"/>
      <c r="AM156" s="57"/>
      <c r="AN156" s="57">
        <v>22</v>
      </c>
      <c r="AO156" s="57">
        <v>12</v>
      </c>
      <c r="AP156" s="57">
        <v>2011</v>
      </c>
      <c r="AQ156" s="67">
        <v>0.52083333333333337</v>
      </c>
      <c r="AR156" s="272">
        <v>1</v>
      </c>
      <c r="AS156" s="273" t="s">
        <v>71</v>
      </c>
      <c r="AT156" s="60">
        <f t="shared" si="20"/>
        <v>13.16</v>
      </c>
      <c r="AU156" s="60">
        <f t="shared" si="21"/>
        <v>8.9600000000000009</v>
      </c>
      <c r="AV156" s="60">
        <v>17.52</v>
      </c>
      <c r="AW156" s="60">
        <v>25</v>
      </c>
      <c r="AX156" s="60"/>
      <c r="AY156" s="60">
        <f t="shared" si="22"/>
        <v>1.4000000000000001</v>
      </c>
      <c r="AZ156" s="60">
        <f t="shared" si="25"/>
        <v>66.040000000000006</v>
      </c>
      <c r="BA156" s="60">
        <v>0</v>
      </c>
      <c r="BB156" s="60">
        <f t="shared" si="23"/>
        <v>28</v>
      </c>
    </row>
    <row r="157" spans="1:54" s="62" customFormat="1" ht="17.25" customHeight="1">
      <c r="A157" s="26" t="s">
        <v>46</v>
      </c>
      <c r="B157" s="50">
        <v>151</v>
      </c>
      <c r="C157" s="53" t="s">
        <v>740</v>
      </c>
      <c r="D157" s="23" t="s">
        <v>741</v>
      </c>
      <c r="E157" s="23" t="s">
        <v>742</v>
      </c>
      <c r="F157" s="53" t="s">
        <v>743</v>
      </c>
      <c r="G157" s="53"/>
      <c r="H157" s="87">
        <v>2</v>
      </c>
      <c r="I157" s="87">
        <v>2</v>
      </c>
      <c r="J157" s="87">
        <v>1961</v>
      </c>
      <c r="K157" s="87">
        <f t="shared" si="24"/>
        <v>50</v>
      </c>
      <c r="L157" s="1" t="s">
        <v>1539</v>
      </c>
      <c r="M157" s="270"/>
      <c r="N157" s="270"/>
      <c r="O157" s="270"/>
      <c r="P157" s="53"/>
      <c r="Q157" s="53">
        <v>1755</v>
      </c>
      <c r="R157" s="53"/>
      <c r="S157" s="53" t="s">
        <v>159</v>
      </c>
      <c r="T157" s="56">
        <v>11030020</v>
      </c>
      <c r="U157" s="271" t="s">
        <v>744</v>
      </c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7">
        <v>21</v>
      </c>
      <c r="AG157" s="57">
        <v>12</v>
      </c>
      <c r="AH157" s="57">
        <v>2011</v>
      </c>
      <c r="AI157" s="93">
        <v>0.43402777777777773</v>
      </c>
      <c r="AJ157" s="57"/>
      <c r="AK157" s="57"/>
      <c r="AL157" s="57"/>
      <c r="AM157" s="57"/>
      <c r="AN157" s="57">
        <v>30</v>
      </c>
      <c r="AO157" s="57">
        <v>12</v>
      </c>
      <c r="AP157" s="57">
        <v>2011</v>
      </c>
      <c r="AQ157" s="67">
        <v>0.52083333333333337</v>
      </c>
      <c r="AR157" s="272">
        <v>7</v>
      </c>
      <c r="AS157" s="273" t="s">
        <v>71</v>
      </c>
      <c r="AT157" s="60">
        <f t="shared" si="20"/>
        <v>92.11999999999999</v>
      </c>
      <c r="AU157" s="60">
        <f t="shared" si="21"/>
        <v>62.72</v>
      </c>
      <c r="AV157" s="60">
        <v>78.38</v>
      </c>
      <c r="AW157" s="60">
        <v>88</v>
      </c>
      <c r="AX157" s="60"/>
      <c r="AY157" s="60">
        <f t="shared" si="22"/>
        <v>9.8000000000000007</v>
      </c>
      <c r="AZ157" s="60">
        <f t="shared" si="25"/>
        <v>331.02</v>
      </c>
      <c r="BA157" s="60">
        <v>0</v>
      </c>
      <c r="BB157" s="60">
        <f t="shared" si="23"/>
        <v>196</v>
      </c>
    </row>
    <row r="158" spans="1:54" s="62" customFormat="1" ht="17.25" customHeight="1">
      <c r="A158" s="26" t="s">
        <v>46</v>
      </c>
      <c r="B158" s="50">
        <v>152</v>
      </c>
      <c r="C158" s="53" t="s">
        <v>745</v>
      </c>
      <c r="D158" s="23" t="s">
        <v>733</v>
      </c>
      <c r="E158" s="23" t="s">
        <v>746</v>
      </c>
      <c r="F158" s="53" t="s">
        <v>747</v>
      </c>
      <c r="G158" s="53"/>
      <c r="H158" s="87">
        <v>18</v>
      </c>
      <c r="I158" s="87">
        <v>2</v>
      </c>
      <c r="J158" s="87">
        <v>1976</v>
      </c>
      <c r="K158" s="87">
        <f t="shared" si="24"/>
        <v>35</v>
      </c>
      <c r="L158" s="1" t="s">
        <v>1539</v>
      </c>
      <c r="M158" s="270"/>
      <c r="N158" s="270"/>
      <c r="O158" s="270"/>
      <c r="P158" s="53"/>
      <c r="Q158" s="53">
        <v>1756</v>
      </c>
      <c r="R158" s="53"/>
      <c r="S158" s="53" t="s">
        <v>58</v>
      </c>
      <c r="T158" s="56">
        <v>11030020</v>
      </c>
      <c r="U158" s="271" t="s">
        <v>748</v>
      </c>
      <c r="V158" s="56"/>
      <c r="W158" s="56"/>
      <c r="X158" s="56" t="s">
        <v>749</v>
      </c>
      <c r="Y158" s="56"/>
      <c r="Z158" s="56"/>
      <c r="AA158" s="56"/>
      <c r="AB158" s="56"/>
      <c r="AC158" s="56"/>
      <c r="AD158" s="56"/>
      <c r="AE158" s="56"/>
      <c r="AF158" s="57">
        <v>21</v>
      </c>
      <c r="AG158" s="57">
        <v>12</v>
      </c>
      <c r="AH158" s="57">
        <v>2011</v>
      </c>
      <c r="AI158" s="93">
        <v>0.47222222222222227</v>
      </c>
      <c r="AJ158" s="57"/>
      <c r="AK158" s="57"/>
      <c r="AL158" s="57"/>
      <c r="AM158" s="57"/>
      <c r="AN158" s="57">
        <v>31</v>
      </c>
      <c r="AO158" s="57">
        <v>12</v>
      </c>
      <c r="AP158" s="57">
        <v>2011</v>
      </c>
      <c r="AQ158" s="67"/>
      <c r="AR158" s="272">
        <v>11</v>
      </c>
      <c r="AS158" s="273" t="s">
        <v>53</v>
      </c>
      <c r="AT158" s="60">
        <f t="shared" si="20"/>
        <v>144.76</v>
      </c>
      <c r="AU158" s="60">
        <f t="shared" si="21"/>
        <v>98.56</v>
      </c>
      <c r="AV158" s="60">
        <v>52.2</v>
      </c>
      <c r="AW158" s="60">
        <v>86</v>
      </c>
      <c r="AX158" s="60"/>
      <c r="AY158" s="60">
        <f t="shared" si="22"/>
        <v>15.4</v>
      </c>
      <c r="AZ158" s="60">
        <f t="shared" si="25"/>
        <v>396.91999999999996</v>
      </c>
      <c r="BA158" s="60">
        <v>0</v>
      </c>
      <c r="BB158" s="60">
        <f t="shared" si="23"/>
        <v>308</v>
      </c>
    </row>
    <row r="159" spans="1:54" s="62" customFormat="1" ht="17.25" customHeight="1">
      <c r="A159" s="26" t="s">
        <v>46</v>
      </c>
      <c r="B159" s="50">
        <v>153</v>
      </c>
      <c r="C159" s="53" t="s">
        <v>750</v>
      </c>
      <c r="D159" s="23" t="s">
        <v>751</v>
      </c>
      <c r="E159" s="23" t="s">
        <v>752</v>
      </c>
      <c r="F159" s="53" t="s">
        <v>753</v>
      </c>
      <c r="G159" s="53"/>
      <c r="H159" s="87">
        <v>29</v>
      </c>
      <c r="I159" s="87">
        <v>7</v>
      </c>
      <c r="J159" s="87">
        <v>1974</v>
      </c>
      <c r="K159" s="87">
        <f t="shared" si="24"/>
        <v>37</v>
      </c>
      <c r="L159" s="1" t="s">
        <v>1539</v>
      </c>
      <c r="M159" s="270"/>
      <c r="N159" s="270"/>
      <c r="O159" s="270"/>
      <c r="P159" s="53"/>
      <c r="Q159" s="53">
        <v>1757</v>
      </c>
      <c r="R159" s="53"/>
      <c r="S159" s="53" t="s">
        <v>69</v>
      </c>
      <c r="T159" s="56">
        <v>11030020</v>
      </c>
      <c r="U159" s="271" t="s">
        <v>754</v>
      </c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7">
        <v>21</v>
      </c>
      <c r="AG159" s="57">
        <v>12</v>
      </c>
      <c r="AH159" s="57">
        <v>2011</v>
      </c>
      <c r="AI159" s="93">
        <v>0.4826388888888889</v>
      </c>
      <c r="AJ159" s="57"/>
      <c r="AK159" s="57"/>
      <c r="AL159" s="57"/>
      <c r="AM159" s="57"/>
      <c r="AN159" s="57">
        <v>23</v>
      </c>
      <c r="AO159" s="57">
        <v>12</v>
      </c>
      <c r="AP159" s="57">
        <v>2011</v>
      </c>
      <c r="AQ159" s="67">
        <v>0.52083333333333337</v>
      </c>
      <c r="AR159" s="272">
        <v>2</v>
      </c>
      <c r="AS159" s="273" t="s">
        <v>71</v>
      </c>
      <c r="AT159" s="60">
        <f t="shared" si="20"/>
        <v>26.32</v>
      </c>
      <c r="AU159" s="60">
        <f t="shared" si="21"/>
        <v>17.920000000000002</v>
      </c>
      <c r="AV159" s="60">
        <v>57.32</v>
      </c>
      <c r="AW159" s="60">
        <v>18</v>
      </c>
      <c r="AX159" s="60"/>
      <c r="AY159" s="60">
        <f t="shared" si="22"/>
        <v>2.8000000000000003</v>
      </c>
      <c r="AZ159" s="60">
        <f t="shared" si="25"/>
        <v>122.36</v>
      </c>
      <c r="BA159" s="60">
        <v>0</v>
      </c>
      <c r="BB159" s="60">
        <f t="shared" si="23"/>
        <v>56</v>
      </c>
    </row>
    <row r="160" spans="1:54" s="62" customFormat="1" ht="17.25" customHeight="1">
      <c r="A160" s="26" t="s">
        <v>46</v>
      </c>
      <c r="B160" s="50">
        <v>154</v>
      </c>
      <c r="C160" s="53" t="s">
        <v>755</v>
      </c>
      <c r="D160" s="23" t="s">
        <v>227</v>
      </c>
      <c r="E160" s="23" t="s">
        <v>756</v>
      </c>
      <c r="F160" s="53" t="s">
        <v>757</v>
      </c>
      <c r="G160" s="53"/>
      <c r="H160" s="87">
        <v>27</v>
      </c>
      <c r="I160" s="87">
        <v>2</v>
      </c>
      <c r="J160" s="87">
        <v>1995</v>
      </c>
      <c r="K160" s="87">
        <f t="shared" si="24"/>
        <v>16</v>
      </c>
      <c r="L160" s="1" t="s">
        <v>100</v>
      </c>
      <c r="M160" s="270"/>
      <c r="N160" s="270"/>
      <c r="O160" s="270"/>
      <c r="P160" s="53"/>
      <c r="Q160" s="53">
        <v>1758</v>
      </c>
      <c r="R160" s="53"/>
      <c r="S160" s="53" t="s">
        <v>169</v>
      </c>
      <c r="T160" s="56">
        <v>11030020</v>
      </c>
      <c r="U160" s="271" t="s">
        <v>758</v>
      </c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7">
        <v>21</v>
      </c>
      <c r="AG160" s="57">
        <v>12</v>
      </c>
      <c r="AH160" s="57">
        <v>2011</v>
      </c>
      <c r="AI160" s="93">
        <v>0.4861111111111111</v>
      </c>
      <c r="AJ160" s="57"/>
      <c r="AK160" s="57"/>
      <c r="AL160" s="57"/>
      <c r="AM160" s="57"/>
      <c r="AN160" s="57">
        <v>31</v>
      </c>
      <c r="AO160" s="57">
        <v>12</v>
      </c>
      <c r="AP160" s="57">
        <v>2011</v>
      </c>
      <c r="AQ160" s="67"/>
      <c r="AR160" s="272">
        <v>11</v>
      </c>
      <c r="AS160" s="273" t="s">
        <v>53</v>
      </c>
      <c r="AT160" s="60">
        <f t="shared" si="20"/>
        <v>144.76</v>
      </c>
      <c r="AU160" s="60">
        <f t="shared" si="21"/>
        <v>98.56</v>
      </c>
      <c r="AV160" s="60">
        <v>69.42</v>
      </c>
      <c r="AW160" s="60">
        <v>62</v>
      </c>
      <c r="AX160" s="60"/>
      <c r="AY160" s="60">
        <f t="shared" si="22"/>
        <v>15.4</v>
      </c>
      <c r="AZ160" s="60">
        <f t="shared" si="25"/>
        <v>390.14</v>
      </c>
      <c r="BA160" s="60">
        <v>0</v>
      </c>
      <c r="BB160" s="60">
        <f t="shared" si="23"/>
        <v>308</v>
      </c>
    </row>
    <row r="161" spans="1:54" s="62" customFormat="1" ht="17.25" customHeight="1">
      <c r="A161" s="26" t="s">
        <v>46</v>
      </c>
      <c r="B161" s="50">
        <v>155</v>
      </c>
      <c r="C161" s="53" t="s">
        <v>759</v>
      </c>
      <c r="D161" s="23" t="s">
        <v>760</v>
      </c>
      <c r="E161" s="23" t="s">
        <v>761</v>
      </c>
      <c r="F161" s="53" t="s">
        <v>762</v>
      </c>
      <c r="G161" s="53"/>
      <c r="H161" s="87">
        <v>25</v>
      </c>
      <c r="I161" s="87">
        <v>10</v>
      </c>
      <c r="J161" s="87">
        <v>1961</v>
      </c>
      <c r="K161" s="87">
        <f t="shared" si="24"/>
        <v>50</v>
      </c>
      <c r="L161" s="1" t="s">
        <v>1539</v>
      </c>
      <c r="M161" s="270"/>
      <c r="N161" s="270"/>
      <c r="O161" s="270"/>
      <c r="P161" s="53"/>
      <c r="Q161" s="53">
        <v>1760</v>
      </c>
      <c r="R161" s="53"/>
      <c r="S161" s="53" t="s">
        <v>58</v>
      </c>
      <c r="T161" s="56">
        <v>11030020</v>
      </c>
      <c r="U161" s="271" t="s">
        <v>763</v>
      </c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7">
        <v>21</v>
      </c>
      <c r="AG161" s="57">
        <v>12</v>
      </c>
      <c r="AH161" s="57">
        <v>2011</v>
      </c>
      <c r="AI161" s="93">
        <v>0.54999999999999993</v>
      </c>
      <c r="AJ161" s="57"/>
      <c r="AK161" s="57"/>
      <c r="AL161" s="57"/>
      <c r="AM161" s="57"/>
      <c r="AN161" s="57">
        <v>31</v>
      </c>
      <c r="AO161" s="57">
        <v>12</v>
      </c>
      <c r="AP161" s="57">
        <v>2011</v>
      </c>
      <c r="AQ161" s="67"/>
      <c r="AR161" s="272">
        <v>11</v>
      </c>
      <c r="AS161" s="273" t="s">
        <v>53</v>
      </c>
      <c r="AT161" s="60">
        <f t="shared" si="20"/>
        <v>144.76</v>
      </c>
      <c r="AU161" s="60">
        <f t="shared" si="21"/>
        <v>98.56</v>
      </c>
      <c r="AV161" s="60">
        <v>66.92</v>
      </c>
      <c r="AW161" s="60">
        <v>74</v>
      </c>
      <c r="AX161" s="60"/>
      <c r="AY161" s="60">
        <f t="shared" si="22"/>
        <v>15.4</v>
      </c>
      <c r="AZ161" s="60">
        <f t="shared" si="25"/>
        <v>399.64</v>
      </c>
      <c r="BA161" s="60">
        <v>0</v>
      </c>
      <c r="BB161" s="60">
        <f t="shared" si="23"/>
        <v>308</v>
      </c>
    </row>
    <row r="162" spans="1:54" s="62" customFormat="1" ht="17.25" customHeight="1">
      <c r="A162" s="26" t="s">
        <v>46</v>
      </c>
      <c r="B162" s="50">
        <v>156</v>
      </c>
      <c r="C162" s="53" t="s">
        <v>764</v>
      </c>
      <c r="D162" s="23" t="s">
        <v>453</v>
      </c>
      <c r="E162" s="23" t="s">
        <v>765</v>
      </c>
      <c r="F162" s="53" t="s">
        <v>766</v>
      </c>
      <c r="G162" s="53"/>
      <c r="H162" s="87">
        <v>2</v>
      </c>
      <c r="I162" s="87">
        <v>12</v>
      </c>
      <c r="J162" s="87">
        <v>1984</v>
      </c>
      <c r="K162" s="87">
        <f t="shared" si="24"/>
        <v>27</v>
      </c>
      <c r="L162" s="1" t="s">
        <v>1539</v>
      </c>
      <c r="M162" s="270"/>
      <c r="N162" s="270"/>
      <c r="O162" s="270"/>
      <c r="P162" s="53"/>
      <c r="Q162" s="53">
        <v>1762</v>
      </c>
      <c r="R162" s="53"/>
      <c r="S162" s="53" t="s">
        <v>169</v>
      </c>
      <c r="T162" s="56">
        <v>11030020</v>
      </c>
      <c r="U162" s="271" t="s">
        <v>767</v>
      </c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7">
        <v>21</v>
      </c>
      <c r="AG162" s="57">
        <v>12</v>
      </c>
      <c r="AH162" s="57">
        <v>2011</v>
      </c>
      <c r="AI162" s="93">
        <v>0.625</v>
      </c>
      <c r="AJ162" s="57"/>
      <c r="AK162" s="57"/>
      <c r="AL162" s="57"/>
      <c r="AM162" s="57"/>
      <c r="AN162" s="57">
        <v>25</v>
      </c>
      <c r="AO162" s="57">
        <v>12</v>
      </c>
      <c r="AP162" s="57">
        <v>2011</v>
      </c>
      <c r="AQ162" s="67">
        <v>0.52083333333333337</v>
      </c>
      <c r="AR162" s="272">
        <v>4</v>
      </c>
      <c r="AS162" s="273" t="s">
        <v>71</v>
      </c>
      <c r="AT162" s="60">
        <f t="shared" si="20"/>
        <v>52.64</v>
      </c>
      <c r="AU162" s="60">
        <f t="shared" si="21"/>
        <v>35.840000000000003</v>
      </c>
      <c r="AV162" s="60">
        <v>64.28</v>
      </c>
      <c r="AW162" s="60">
        <v>44</v>
      </c>
      <c r="AX162" s="60"/>
      <c r="AY162" s="60">
        <f t="shared" si="22"/>
        <v>5.6000000000000005</v>
      </c>
      <c r="AZ162" s="60">
        <f t="shared" si="25"/>
        <v>202.35999999999999</v>
      </c>
      <c r="BA162" s="60">
        <v>0</v>
      </c>
      <c r="BB162" s="60">
        <f t="shared" si="23"/>
        <v>112</v>
      </c>
    </row>
    <row r="163" spans="1:54" s="62" customFormat="1" ht="17.25" customHeight="1">
      <c r="A163" s="26" t="s">
        <v>46</v>
      </c>
      <c r="B163" s="50">
        <v>157</v>
      </c>
      <c r="C163" s="53" t="s">
        <v>768</v>
      </c>
      <c r="D163" s="23" t="s">
        <v>769</v>
      </c>
      <c r="E163" s="23" t="s">
        <v>770</v>
      </c>
      <c r="F163" s="53" t="s">
        <v>771</v>
      </c>
      <c r="G163" s="53"/>
      <c r="H163" s="87">
        <v>14</v>
      </c>
      <c r="I163" s="87">
        <v>4</v>
      </c>
      <c r="J163" s="87">
        <v>1935</v>
      </c>
      <c r="K163" s="87">
        <f t="shared" si="24"/>
        <v>76</v>
      </c>
      <c r="L163" s="1" t="s">
        <v>1539</v>
      </c>
      <c r="M163" s="270"/>
      <c r="N163" s="270"/>
      <c r="O163" s="270"/>
      <c r="P163" s="53"/>
      <c r="Q163" s="53">
        <v>1763</v>
      </c>
      <c r="R163" s="53"/>
      <c r="S163" s="53" t="s">
        <v>169</v>
      </c>
      <c r="T163" s="56">
        <v>11030020</v>
      </c>
      <c r="U163" s="271" t="s">
        <v>772</v>
      </c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7">
        <v>21</v>
      </c>
      <c r="AG163" s="57">
        <v>12</v>
      </c>
      <c r="AH163" s="57">
        <v>2011</v>
      </c>
      <c r="AI163" s="93">
        <v>0.63194444444444442</v>
      </c>
      <c r="AJ163" s="57"/>
      <c r="AK163" s="57"/>
      <c r="AL163" s="57"/>
      <c r="AM163" s="57"/>
      <c r="AN163" s="57">
        <v>25</v>
      </c>
      <c r="AO163" s="57">
        <v>12</v>
      </c>
      <c r="AP163" s="57">
        <v>2011</v>
      </c>
      <c r="AQ163" s="67">
        <v>0.52083333333333337</v>
      </c>
      <c r="AR163" s="272">
        <v>4</v>
      </c>
      <c r="AS163" s="273" t="s">
        <v>71</v>
      </c>
      <c r="AT163" s="60">
        <f t="shared" si="20"/>
        <v>52.64</v>
      </c>
      <c r="AU163" s="60">
        <f t="shared" si="21"/>
        <v>35.840000000000003</v>
      </c>
      <c r="AV163" s="60">
        <v>69.58</v>
      </c>
      <c r="AW163" s="60">
        <v>56</v>
      </c>
      <c r="AX163" s="60"/>
      <c r="AY163" s="60">
        <f t="shared" si="22"/>
        <v>5.6000000000000005</v>
      </c>
      <c r="AZ163" s="60">
        <f t="shared" si="25"/>
        <v>219.66</v>
      </c>
      <c r="BA163" s="60">
        <v>0</v>
      </c>
      <c r="BB163" s="60">
        <f t="shared" si="23"/>
        <v>112</v>
      </c>
    </row>
    <row r="164" spans="1:54" s="62" customFormat="1" ht="17.25" customHeight="1">
      <c r="A164" s="26" t="s">
        <v>46</v>
      </c>
      <c r="B164" s="50">
        <v>158</v>
      </c>
      <c r="C164" s="53" t="s">
        <v>773</v>
      </c>
      <c r="D164" s="23" t="s">
        <v>774</v>
      </c>
      <c r="E164" s="23" t="s">
        <v>775</v>
      </c>
      <c r="F164" s="53" t="s">
        <v>776</v>
      </c>
      <c r="G164" s="53"/>
      <c r="H164" s="87">
        <v>4</v>
      </c>
      <c r="I164" s="87">
        <v>1</v>
      </c>
      <c r="J164" s="87">
        <v>1954</v>
      </c>
      <c r="K164" s="87">
        <f t="shared" si="24"/>
        <v>57</v>
      </c>
      <c r="L164" s="1" t="s">
        <v>1539</v>
      </c>
      <c r="M164" s="270"/>
      <c r="N164" s="270"/>
      <c r="O164" s="270"/>
      <c r="P164" s="53"/>
      <c r="Q164" s="53">
        <v>1764</v>
      </c>
      <c r="R164" s="53"/>
      <c r="S164" s="53" t="s">
        <v>169</v>
      </c>
      <c r="T164" s="56">
        <v>11030020</v>
      </c>
      <c r="U164" s="271" t="s">
        <v>777</v>
      </c>
      <c r="V164" s="56" t="s">
        <v>778</v>
      </c>
      <c r="W164" s="56"/>
      <c r="X164" s="56"/>
      <c r="Y164" s="56"/>
      <c r="Z164" s="56"/>
      <c r="AA164" s="56"/>
      <c r="AB164" s="56"/>
      <c r="AC164" s="56"/>
      <c r="AD164" s="56"/>
      <c r="AE164" s="56"/>
      <c r="AF164" s="57">
        <v>21</v>
      </c>
      <c r="AG164" s="57">
        <v>12</v>
      </c>
      <c r="AH164" s="57">
        <v>2011</v>
      </c>
      <c r="AI164" s="93">
        <v>0.64236111111111105</v>
      </c>
      <c r="AJ164" s="57"/>
      <c r="AK164" s="57"/>
      <c r="AL164" s="57"/>
      <c r="AM164" s="57"/>
      <c r="AN164" s="57">
        <v>31</v>
      </c>
      <c r="AO164" s="57">
        <v>12</v>
      </c>
      <c r="AP164" s="57">
        <v>2011</v>
      </c>
      <c r="AQ164" s="67"/>
      <c r="AR164" s="272">
        <v>11</v>
      </c>
      <c r="AS164" s="273" t="s">
        <v>53</v>
      </c>
      <c r="AT164" s="60">
        <f t="shared" si="20"/>
        <v>144.76</v>
      </c>
      <c r="AU164" s="60">
        <f t="shared" si="21"/>
        <v>98.56</v>
      </c>
      <c r="AV164" s="60">
        <v>69.58</v>
      </c>
      <c r="AW164" s="60">
        <v>62</v>
      </c>
      <c r="AX164" s="60"/>
      <c r="AY164" s="60">
        <f t="shared" si="22"/>
        <v>15.4</v>
      </c>
      <c r="AZ164" s="60">
        <f t="shared" si="25"/>
        <v>390.29999999999995</v>
      </c>
      <c r="BA164" s="60">
        <v>0</v>
      </c>
      <c r="BB164" s="60">
        <f t="shared" si="23"/>
        <v>308</v>
      </c>
    </row>
    <row r="165" spans="1:54" s="62" customFormat="1" ht="17.25" customHeight="1">
      <c r="A165" s="26" t="s">
        <v>46</v>
      </c>
      <c r="B165" s="50">
        <v>159</v>
      </c>
      <c r="C165" s="53" t="s">
        <v>779</v>
      </c>
      <c r="D165" s="23" t="s">
        <v>780</v>
      </c>
      <c r="E165" s="23" t="s">
        <v>781</v>
      </c>
      <c r="F165" s="53" t="s">
        <v>782</v>
      </c>
      <c r="G165" s="53"/>
      <c r="H165" s="87">
        <v>3</v>
      </c>
      <c r="I165" s="87">
        <v>2</v>
      </c>
      <c r="J165" s="87">
        <v>1984</v>
      </c>
      <c r="K165" s="87">
        <f t="shared" si="24"/>
        <v>27</v>
      </c>
      <c r="L165" s="1" t="s">
        <v>1539</v>
      </c>
      <c r="M165" s="270"/>
      <c r="N165" s="270"/>
      <c r="O165" s="270"/>
      <c r="P165" s="53"/>
      <c r="Q165" s="53">
        <v>1765</v>
      </c>
      <c r="R165" s="53"/>
      <c r="S165" s="53" t="s">
        <v>159</v>
      </c>
      <c r="T165" s="56">
        <v>11030020</v>
      </c>
      <c r="U165" s="271" t="s">
        <v>783</v>
      </c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7">
        <v>21</v>
      </c>
      <c r="AG165" s="57">
        <v>12</v>
      </c>
      <c r="AH165" s="57">
        <v>2011</v>
      </c>
      <c r="AI165" s="93">
        <v>0.65972222222222221</v>
      </c>
      <c r="AJ165" s="57"/>
      <c r="AK165" s="57"/>
      <c r="AL165" s="57"/>
      <c r="AM165" s="57"/>
      <c r="AN165" s="57">
        <v>31</v>
      </c>
      <c r="AO165" s="57">
        <v>12</v>
      </c>
      <c r="AP165" s="57">
        <v>2011</v>
      </c>
      <c r="AQ165" s="67"/>
      <c r="AR165" s="272">
        <v>9</v>
      </c>
      <c r="AS165" s="273" t="s">
        <v>53</v>
      </c>
      <c r="AT165" s="60">
        <f t="shared" si="20"/>
        <v>118.44</v>
      </c>
      <c r="AU165" s="60">
        <f t="shared" si="21"/>
        <v>80.64</v>
      </c>
      <c r="AV165" s="60">
        <v>99.58</v>
      </c>
      <c r="AW165" s="60">
        <v>82</v>
      </c>
      <c r="AX165" s="60"/>
      <c r="AY165" s="60">
        <f t="shared" si="22"/>
        <v>12.600000000000001</v>
      </c>
      <c r="AZ165" s="60">
        <f t="shared" si="25"/>
        <v>393.26</v>
      </c>
      <c r="BA165" s="60">
        <v>0</v>
      </c>
      <c r="BB165" s="60">
        <f t="shared" si="23"/>
        <v>252</v>
      </c>
    </row>
    <row r="166" spans="1:54" s="62" customFormat="1" ht="17.25" customHeight="1">
      <c r="A166" s="26" t="s">
        <v>46</v>
      </c>
      <c r="B166" s="50">
        <v>160</v>
      </c>
      <c r="C166" s="53" t="s">
        <v>784</v>
      </c>
      <c r="D166" s="23" t="s">
        <v>407</v>
      </c>
      <c r="E166" s="23" t="s">
        <v>785</v>
      </c>
      <c r="F166" s="53" t="s">
        <v>786</v>
      </c>
      <c r="G166" s="53"/>
      <c r="H166" s="87">
        <v>7</v>
      </c>
      <c r="I166" s="87">
        <v>9</v>
      </c>
      <c r="J166" s="87">
        <v>1967</v>
      </c>
      <c r="K166" s="87">
        <f t="shared" si="24"/>
        <v>44</v>
      </c>
      <c r="L166" s="1" t="s">
        <v>1539</v>
      </c>
      <c r="M166" s="270"/>
      <c r="N166" s="270"/>
      <c r="O166" s="270"/>
      <c r="P166" s="53"/>
      <c r="Q166" s="53">
        <v>1767</v>
      </c>
      <c r="R166" s="53"/>
      <c r="S166" s="53" t="s">
        <v>388</v>
      </c>
      <c r="T166" s="56">
        <v>11030020</v>
      </c>
      <c r="U166" s="271" t="s">
        <v>787</v>
      </c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7">
        <v>22</v>
      </c>
      <c r="AG166" s="57">
        <v>12</v>
      </c>
      <c r="AH166" s="57">
        <v>2011</v>
      </c>
      <c r="AI166" s="93">
        <v>0.46875</v>
      </c>
      <c r="AJ166" s="57"/>
      <c r="AK166" s="57"/>
      <c r="AL166" s="57"/>
      <c r="AM166" s="57"/>
      <c r="AN166" s="57">
        <v>31</v>
      </c>
      <c r="AO166" s="57">
        <v>12</v>
      </c>
      <c r="AP166" s="57">
        <v>2011</v>
      </c>
      <c r="AQ166" s="67"/>
      <c r="AR166" s="272">
        <v>10</v>
      </c>
      <c r="AS166" s="273" t="s">
        <v>53</v>
      </c>
      <c r="AT166" s="60">
        <f t="shared" si="20"/>
        <v>131.6</v>
      </c>
      <c r="AU166" s="60">
        <f t="shared" si="21"/>
        <v>89.600000000000009</v>
      </c>
      <c r="AV166" s="60">
        <v>69.58</v>
      </c>
      <c r="AW166" s="60">
        <v>82</v>
      </c>
      <c r="AX166" s="60"/>
      <c r="AY166" s="60">
        <f t="shared" si="22"/>
        <v>14</v>
      </c>
      <c r="AZ166" s="60">
        <f t="shared" si="25"/>
        <v>386.78</v>
      </c>
      <c r="BA166" s="60">
        <v>0</v>
      </c>
      <c r="BB166" s="60">
        <f t="shared" si="23"/>
        <v>280</v>
      </c>
    </row>
    <row r="167" spans="1:54" s="62" customFormat="1" ht="17.25" customHeight="1">
      <c r="A167" s="26" t="s">
        <v>46</v>
      </c>
      <c r="B167" s="50">
        <v>161</v>
      </c>
      <c r="C167" s="53" t="s">
        <v>788</v>
      </c>
      <c r="D167" s="23" t="s">
        <v>789</v>
      </c>
      <c r="E167" s="23" t="s">
        <v>790</v>
      </c>
      <c r="F167" s="53" t="s">
        <v>791</v>
      </c>
      <c r="G167" s="53"/>
      <c r="H167" s="87">
        <v>18</v>
      </c>
      <c r="I167" s="87">
        <v>5</v>
      </c>
      <c r="J167" s="87">
        <v>1952</v>
      </c>
      <c r="K167" s="87">
        <f t="shared" si="24"/>
        <v>59</v>
      </c>
      <c r="L167" s="1" t="s">
        <v>1539</v>
      </c>
      <c r="M167" s="270"/>
      <c r="N167" s="270"/>
      <c r="O167" s="270"/>
      <c r="P167" s="53"/>
      <c r="Q167" s="53">
        <v>1768</v>
      </c>
      <c r="R167" s="53"/>
      <c r="S167" s="53" t="s">
        <v>404</v>
      </c>
      <c r="T167" s="56">
        <v>11030020</v>
      </c>
      <c r="U167" s="271" t="s">
        <v>792</v>
      </c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7">
        <v>22</v>
      </c>
      <c r="AG167" s="57">
        <v>12</v>
      </c>
      <c r="AH167" s="57">
        <v>2011</v>
      </c>
      <c r="AI167" s="93">
        <v>0.47916666666666669</v>
      </c>
      <c r="AJ167" s="57"/>
      <c r="AK167" s="57"/>
      <c r="AL167" s="57"/>
      <c r="AM167" s="57"/>
      <c r="AN167" s="57">
        <v>29</v>
      </c>
      <c r="AO167" s="57">
        <v>12</v>
      </c>
      <c r="AP167" s="57">
        <v>2011</v>
      </c>
      <c r="AQ167" s="67">
        <v>0.52083333333333337</v>
      </c>
      <c r="AR167" s="272">
        <v>7</v>
      </c>
      <c r="AS167" s="273" t="s">
        <v>71</v>
      </c>
      <c r="AT167" s="60">
        <f t="shared" ref="AT167:AT193" si="26">AR167*28*0.47</f>
        <v>92.11999999999999</v>
      </c>
      <c r="AU167" s="60">
        <f t="shared" ref="AU167:AU193" si="27">AR167*28*0.32</f>
        <v>62.72</v>
      </c>
      <c r="AV167" s="60">
        <v>69.58</v>
      </c>
      <c r="AW167" s="60">
        <v>82</v>
      </c>
      <c r="AX167" s="60"/>
      <c r="AY167" s="60">
        <f t="shared" ref="AY167:AY193" si="28">AR167*28*0.05</f>
        <v>9.8000000000000007</v>
      </c>
      <c r="AZ167" s="60">
        <f t="shared" si="25"/>
        <v>316.21999999999997</v>
      </c>
      <c r="BA167" s="60">
        <v>0</v>
      </c>
      <c r="BB167" s="60">
        <f t="shared" ref="BB167:BB193" si="29">AR167*28</f>
        <v>196</v>
      </c>
    </row>
    <row r="168" spans="1:54" s="62" customFormat="1" ht="17.25" customHeight="1">
      <c r="A168" s="26" t="s">
        <v>46</v>
      </c>
      <c r="B168" s="50">
        <v>162</v>
      </c>
      <c r="C168" s="53" t="s">
        <v>793</v>
      </c>
      <c r="D168" s="23" t="s">
        <v>794</v>
      </c>
      <c r="E168" s="23" t="s">
        <v>795</v>
      </c>
      <c r="F168" s="53" t="s">
        <v>796</v>
      </c>
      <c r="G168" s="53"/>
      <c r="H168" s="87">
        <v>16</v>
      </c>
      <c r="I168" s="87">
        <v>10</v>
      </c>
      <c r="J168" s="87">
        <v>1988</v>
      </c>
      <c r="K168" s="87">
        <f t="shared" si="24"/>
        <v>23</v>
      </c>
      <c r="L168" s="1" t="s">
        <v>1539</v>
      </c>
      <c r="M168" s="270"/>
      <c r="N168" s="270"/>
      <c r="O168" s="270"/>
      <c r="P168" s="53"/>
      <c r="Q168" s="53">
        <v>1769</v>
      </c>
      <c r="R168" s="53"/>
      <c r="S168" s="53" t="s">
        <v>169</v>
      </c>
      <c r="T168" s="56">
        <v>11030020</v>
      </c>
      <c r="U168" s="271" t="s">
        <v>797</v>
      </c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7">
        <v>22</v>
      </c>
      <c r="AG168" s="57">
        <v>12</v>
      </c>
      <c r="AH168" s="57">
        <v>2011</v>
      </c>
      <c r="AI168" s="93">
        <v>0.49305555555555558</v>
      </c>
      <c r="AJ168" s="57"/>
      <c r="AK168" s="57"/>
      <c r="AL168" s="57"/>
      <c r="AM168" s="57"/>
      <c r="AN168" s="57">
        <v>31</v>
      </c>
      <c r="AO168" s="57">
        <v>12</v>
      </c>
      <c r="AP168" s="57">
        <v>2011</v>
      </c>
      <c r="AQ168" s="67"/>
      <c r="AR168" s="272">
        <v>9</v>
      </c>
      <c r="AS168" s="273" t="s">
        <v>53</v>
      </c>
      <c r="AT168" s="60">
        <f t="shared" si="26"/>
        <v>118.44</v>
      </c>
      <c r="AU168" s="60">
        <f t="shared" si="27"/>
        <v>80.64</v>
      </c>
      <c r="AV168" s="60">
        <v>92.85</v>
      </c>
      <c r="AW168" s="60">
        <v>82</v>
      </c>
      <c r="AX168" s="60"/>
      <c r="AY168" s="60">
        <f t="shared" si="28"/>
        <v>12.600000000000001</v>
      </c>
      <c r="AZ168" s="60">
        <f t="shared" si="25"/>
        <v>386.53</v>
      </c>
      <c r="BA168" s="60">
        <v>0</v>
      </c>
      <c r="BB168" s="60">
        <f t="shared" si="29"/>
        <v>252</v>
      </c>
    </row>
    <row r="169" spans="1:54" s="62" customFormat="1" ht="17.25" customHeight="1">
      <c r="A169" s="26" t="s">
        <v>46</v>
      </c>
      <c r="B169" s="50">
        <v>163</v>
      </c>
      <c r="C169" s="53" t="s">
        <v>798</v>
      </c>
      <c r="D169" s="23" t="s">
        <v>799</v>
      </c>
      <c r="E169" s="23" t="s">
        <v>800</v>
      </c>
      <c r="F169" s="53" t="s">
        <v>801</v>
      </c>
      <c r="G169" s="53"/>
      <c r="H169" s="87">
        <v>11</v>
      </c>
      <c r="I169" s="87">
        <v>10</v>
      </c>
      <c r="J169" s="87">
        <v>1975</v>
      </c>
      <c r="K169" s="87">
        <f t="shared" si="24"/>
        <v>36</v>
      </c>
      <c r="L169" s="1" t="s">
        <v>100</v>
      </c>
      <c r="M169" s="270"/>
      <c r="N169" s="270"/>
      <c r="O169" s="270"/>
      <c r="P169" s="53"/>
      <c r="Q169" s="53">
        <v>1770</v>
      </c>
      <c r="R169" s="53"/>
      <c r="S169" s="53" t="s">
        <v>94</v>
      </c>
      <c r="T169" s="56">
        <v>11030020</v>
      </c>
      <c r="U169" s="271" t="s">
        <v>802</v>
      </c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7">
        <v>22</v>
      </c>
      <c r="AG169" s="57">
        <v>12</v>
      </c>
      <c r="AH169" s="57">
        <v>2011</v>
      </c>
      <c r="AI169" s="93">
        <v>0.55555555555555558</v>
      </c>
      <c r="AJ169" s="57"/>
      <c r="AK169" s="57"/>
      <c r="AL169" s="57"/>
      <c r="AM169" s="57"/>
      <c r="AN169" s="57">
        <v>31</v>
      </c>
      <c r="AO169" s="57">
        <v>12</v>
      </c>
      <c r="AP169" s="57">
        <v>2011</v>
      </c>
      <c r="AQ169" s="67"/>
      <c r="AR169" s="272">
        <v>10</v>
      </c>
      <c r="AS169" s="273" t="s">
        <v>53</v>
      </c>
      <c r="AT169" s="60">
        <f t="shared" si="26"/>
        <v>131.6</v>
      </c>
      <c r="AU169" s="60">
        <f t="shared" si="27"/>
        <v>89.600000000000009</v>
      </c>
      <c r="AV169" s="60">
        <v>95.86</v>
      </c>
      <c r="AW169" s="60">
        <v>62</v>
      </c>
      <c r="AX169" s="60"/>
      <c r="AY169" s="60">
        <f t="shared" si="28"/>
        <v>14</v>
      </c>
      <c r="AZ169" s="60">
        <f t="shared" si="25"/>
        <v>393.06</v>
      </c>
      <c r="BA169" s="60">
        <v>0</v>
      </c>
      <c r="BB169" s="60">
        <f t="shared" si="29"/>
        <v>280</v>
      </c>
    </row>
    <row r="170" spans="1:54" s="62" customFormat="1" ht="17.25" customHeight="1">
      <c r="A170" s="26" t="s">
        <v>46</v>
      </c>
      <c r="B170" s="50">
        <v>164</v>
      </c>
      <c r="C170" s="53" t="s">
        <v>803</v>
      </c>
      <c r="D170" s="23" t="s">
        <v>804</v>
      </c>
      <c r="E170" s="23" t="s">
        <v>805</v>
      </c>
      <c r="F170" s="53" t="s">
        <v>806</v>
      </c>
      <c r="G170" s="53"/>
      <c r="H170" s="87">
        <v>23</v>
      </c>
      <c r="I170" s="87">
        <v>2</v>
      </c>
      <c r="J170" s="87">
        <v>1926</v>
      </c>
      <c r="K170" s="87">
        <f t="shared" si="24"/>
        <v>85</v>
      </c>
      <c r="L170" s="1" t="s">
        <v>100</v>
      </c>
      <c r="M170" s="270"/>
      <c r="N170" s="270"/>
      <c r="O170" s="270"/>
      <c r="P170" s="53"/>
      <c r="Q170" s="53">
        <v>1771</v>
      </c>
      <c r="R170" s="53"/>
      <c r="S170" s="53" t="s">
        <v>69</v>
      </c>
      <c r="T170" s="56">
        <v>11030020</v>
      </c>
      <c r="U170" s="271" t="s">
        <v>807</v>
      </c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7">
        <v>22</v>
      </c>
      <c r="AG170" s="57">
        <v>12</v>
      </c>
      <c r="AH170" s="57">
        <v>2011</v>
      </c>
      <c r="AI170" s="93">
        <v>0.56944444444444442</v>
      </c>
      <c r="AJ170" s="57"/>
      <c r="AK170" s="57"/>
      <c r="AL170" s="57"/>
      <c r="AM170" s="57"/>
      <c r="AN170" s="57">
        <v>31</v>
      </c>
      <c r="AO170" s="57">
        <v>12</v>
      </c>
      <c r="AP170" s="57">
        <v>2011</v>
      </c>
      <c r="AQ170" s="67"/>
      <c r="AR170" s="272">
        <v>10</v>
      </c>
      <c r="AS170" s="273" t="s">
        <v>53</v>
      </c>
      <c r="AT170" s="60">
        <f t="shared" si="26"/>
        <v>131.6</v>
      </c>
      <c r="AU170" s="60">
        <f t="shared" si="27"/>
        <v>89.600000000000009</v>
      </c>
      <c r="AV170" s="60">
        <v>89.65</v>
      </c>
      <c r="AW170" s="60">
        <v>92</v>
      </c>
      <c r="AX170" s="60"/>
      <c r="AY170" s="60">
        <f t="shared" si="28"/>
        <v>14</v>
      </c>
      <c r="AZ170" s="60">
        <f t="shared" si="25"/>
        <v>416.85</v>
      </c>
      <c r="BA170" s="60">
        <v>0</v>
      </c>
      <c r="BB170" s="60">
        <f t="shared" si="29"/>
        <v>280</v>
      </c>
    </row>
    <row r="171" spans="1:54" s="62" customFormat="1" ht="17.25" customHeight="1">
      <c r="A171" s="26" t="s">
        <v>46</v>
      </c>
      <c r="B171" s="50">
        <v>165</v>
      </c>
      <c r="C171" s="53" t="s">
        <v>808</v>
      </c>
      <c r="D171" s="23" t="s">
        <v>678</v>
      </c>
      <c r="E171" s="23" t="s">
        <v>809</v>
      </c>
      <c r="F171" s="53" t="s">
        <v>810</v>
      </c>
      <c r="G171" s="53"/>
      <c r="H171" s="87">
        <v>2</v>
      </c>
      <c r="I171" s="87">
        <v>11</v>
      </c>
      <c r="J171" s="87">
        <v>1992</v>
      </c>
      <c r="K171" s="87">
        <f t="shared" si="24"/>
        <v>19</v>
      </c>
      <c r="L171" s="1" t="s">
        <v>100</v>
      </c>
      <c r="M171" s="270"/>
      <c r="N171" s="270"/>
      <c r="O171" s="270"/>
      <c r="P171" s="53"/>
      <c r="Q171" s="53">
        <v>1772</v>
      </c>
      <c r="R171" s="53"/>
      <c r="S171" s="53" t="s">
        <v>69</v>
      </c>
      <c r="T171" s="56">
        <v>11030020</v>
      </c>
      <c r="U171" s="271" t="s">
        <v>811</v>
      </c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7">
        <v>22</v>
      </c>
      <c r="AG171" s="57">
        <v>12</v>
      </c>
      <c r="AH171" s="57">
        <v>2011</v>
      </c>
      <c r="AI171" s="93">
        <v>0.58333333333333337</v>
      </c>
      <c r="AJ171" s="57"/>
      <c r="AK171" s="57"/>
      <c r="AL171" s="57"/>
      <c r="AM171" s="57"/>
      <c r="AN171" s="57">
        <v>31</v>
      </c>
      <c r="AO171" s="57">
        <v>12</v>
      </c>
      <c r="AP171" s="57">
        <v>2011</v>
      </c>
      <c r="AQ171" s="67"/>
      <c r="AR171" s="272">
        <v>10</v>
      </c>
      <c r="AS171" s="273" t="s">
        <v>53</v>
      </c>
      <c r="AT171" s="60">
        <f t="shared" si="26"/>
        <v>131.6</v>
      </c>
      <c r="AU171" s="60">
        <f t="shared" si="27"/>
        <v>89.600000000000009</v>
      </c>
      <c r="AV171" s="60">
        <v>96.58</v>
      </c>
      <c r="AW171" s="60">
        <v>84</v>
      </c>
      <c r="AX171" s="60"/>
      <c r="AY171" s="60">
        <f t="shared" si="28"/>
        <v>14</v>
      </c>
      <c r="AZ171" s="60">
        <f t="shared" si="25"/>
        <v>415.78</v>
      </c>
      <c r="BA171" s="60">
        <v>0</v>
      </c>
      <c r="BB171" s="60">
        <f t="shared" si="29"/>
        <v>280</v>
      </c>
    </row>
    <row r="172" spans="1:54" s="62" customFormat="1" ht="17.25" customHeight="1">
      <c r="A172" s="26" t="s">
        <v>46</v>
      </c>
      <c r="B172" s="50">
        <v>166</v>
      </c>
      <c r="C172" s="53" t="s">
        <v>812</v>
      </c>
      <c r="D172" s="23" t="s">
        <v>407</v>
      </c>
      <c r="E172" s="23" t="s">
        <v>813</v>
      </c>
      <c r="F172" s="53" t="s">
        <v>814</v>
      </c>
      <c r="G172" s="53"/>
      <c r="H172" s="87">
        <v>1</v>
      </c>
      <c r="I172" s="87">
        <v>7</v>
      </c>
      <c r="J172" s="87">
        <v>1969</v>
      </c>
      <c r="K172" s="87">
        <f t="shared" si="24"/>
        <v>42</v>
      </c>
      <c r="L172" s="1" t="s">
        <v>1539</v>
      </c>
      <c r="M172" s="270"/>
      <c r="N172" s="270"/>
      <c r="O172" s="270"/>
      <c r="P172" s="53"/>
      <c r="Q172" s="53">
        <v>1775</v>
      </c>
      <c r="R172" s="53"/>
      <c r="S172" s="53" t="s">
        <v>69</v>
      </c>
      <c r="T172" s="56">
        <v>11030020</v>
      </c>
      <c r="U172" s="271" t="s">
        <v>815</v>
      </c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7">
        <v>24</v>
      </c>
      <c r="AG172" s="57">
        <v>12</v>
      </c>
      <c r="AH172" s="57">
        <v>2011</v>
      </c>
      <c r="AI172" s="93">
        <v>0.55902777777777779</v>
      </c>
      <c r="AJ172" s="57"/>
      <c r="AK172" s="57"/>
      <c r="AL172" s="57"/>
      <c r="AM172" s="57"/>
      <c r="AN172" s="57">
        <v>31</v>
      </c>
      <c r="AO172" s="57">
        <v>12</v>
      </c>
      <c r="AP172" s="57">
        <v>2011</v>
      </c>
      <c r="AQ172" s="67"/>
      <c r="AR172" s="272">
        <v>8</v>
      </c>
      <c r="AS172" s="273" t="s">
        <v>53</v>
      </c>
      <c r="AT172" s="60">
        <f t="shared" si="26"/>
        <v>105.28</v>
      </c>
      <c r="AU172" s="60">
        <f t="shared" si="27"/>
        <v>71.680000000000007</v>
      </c>
      <c r="AV172" s="60">
        <v>69.58</v>
      </c>
      <c r="AW172" s="60">
        <v>82</v>
      </c>
      <c r="AX172" s="60"/>
      <c r="AY172" s="60">
        <f t="shared" si="28"/>
        <v>11.200000000000001</v>
      </c>
      <c r="AZ172" s="60">
        <f t="shared" si="25"/>
        <v>339.74</v>
      </c>
      <c r="BA172" s="60">
        <v>0</v>
      </c>
      <c r="BB172" s="60">
        <f t="shared" si="29"/>
        <v>224</v>
      </c>
    </row>
    <row r="173" spans="1:54" s="62" customFormat="1" ht="17.25" customHeight="1">
      <c r="A173" s="26" t="s">
        <v>46</v>
      </c>
      <c r="B173" s="50">
        <v>167</v>
      </c>
      <c r="C173" s="53" t="s">
        <v>816</v>
      </c>
      <c r="D173" s="23" t="s">
        <v>817</v>
      </c>
      <c r="E173" s="23" t="s">
        <v>658</v>
      </c>
      <c r="F173" s="53" t="s">
        <v>818</v>
      </c>
      <c r="G173" s="53"/>
      <c r="H173" s="87">
        <v>30</v>
      </c>
      <c r="I173" s="87">
        <v>6</v>
      </c>
      <c r="J173" s="87">
        <v>1985</v>
      </c>
      <c r="K173" s="87">
        <f t="shared" si="24"/>
        <v>26</v>
      </c>
      <c r="L173" s="1" t="s">
        <v>100</v>
      </c>
      <c r="M173" s="270"/>
      <c r="N173" s="270"/>
      <c r="O173" s="270"/>
      <c r="P173" s="53"/>
      <c r="Q173" s="53">
        <v>1776</v>
      </c>
      <c r="R173" s="53"/>
      <c r="S173" s="53" t="s">
        <v>58</v>
      </c>
      <c r="T173" s="56">
        <v>11030020</v>
      </c>
      <c r="U173" s="271" t="s">
        <v>235</v>
      </c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7">
        <v>25</v>
      </c>
      <c r="AG173" s="57">
        <v>12</v>
      </c>
      <c r="AH173" s="57">
        <v>2011</v>
      </c>
      <c r="AI173" s="93">
        <v>0.84027777777777779</v>
      </c>
      <c r="AJ173" s="57"/>
      <c r="AK173" s="57"/>
      <c r="AL173" s="57"/>
      <c r="AM173" s="57"/>
      <c r="AN173" s="57">
        <v>31</v>
      </c>
      <c r="AO173" s="57">
        <v>12</v>
      </c>
      <c r="AP173" s="57">
        <v>2011</v>
      </c>
      <c r="AQ173" s="67"/>
      <c r="AR173" s="272">
        <v>7</v>
      </c>
      <c r="AS173" s="273" t="s">
        <v>53</v>
      </c>
      <c r="AT173" s="60">
        <f t="shared" si="26"/>
        <v>92.11999999999999</v>
      </c>
      <c r="AU173" s="60">
        <f t="shared" si="27"/>
        <v>62.72</v>
      </c>
      <c r="AV173" s="60">
        <v>95.34</v>
      </c>
      <c r="AW173" s="60">
        <v>96</v>
      </c>
      <c r="AX173" s="60"/>
      <c r="AY173" s="60">
        <f t="shared" si="28"/>
        <v>9.8000000000000007</v>
      </c>
      <c r="AZ173" s="60">
        <f t="shared" si="25"/>
        <v>355.97999999999996</v>
      </c>
      <c r="BA173" s="60">
        <v>0</v>
      </c>
      <c r="BB173" s="60">
        <f t="shared" si="29"/>
        <v>196</v>
      </c>
    </row>
    <row r="174" spans="1:54" s="62" customFormat="1" ht="17.25" customHeight="1">
      <c r="A174" s="26" t="s">
        <v>46</v>
      </c>
      <c r="B174" s="50">
        <v>168</v>
      </c>
      <c r="C174" s="53" t="s">
        <v>819</v>
      </c>
      <c r="D174" s="23" t="s">
        <v>392</v>
      </c>
      <c r="E174" s="23" t="s">
        <v>820</v>
      </c>
      <c r="F174" s="53" t="s">
        <v>821</v>
      </c>
      <c r="G174" s="53"/>
      <c r="H174" s="87">
        <v>1</v>
      </c>
      <c r="I174" s="87">
        <v>8</v>
      </c>
      <c r="J174" s="87">
        <v>1993</v>
      </c>
      <c r="K174" s="87">
        <f t="shared" si="24"/>
        <v>18</v>
      </c>
      <c r="L174" s="1" t="s">
        <v>1539</v>
      </c>
      <c r="M174" s="270"/>
      <c r="N174" s="270"/>
      <c r="O174" s="270"/>
      <c r="P174" s="53"/>
      <c r="Q174" s="53">
        <v>1777</v>
      </c>
      <c r="R174" s="53"/>
      <c r="S174" s="53" t="s">
        <v>169</v>
      </c>
      <c r="T174" s="56">
        <v>11030020</v>
      </c>
      <c r="U174" s="271" t="s">
        <v>822</v>
      </c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7">
        <v>26</v>
      </c>
      <c r="AG174" s="57">
        <v>12</v>
      </c>
      <c r="AH174" s="57">
        <v>2011</v>
      </c>
      <c r="AI174" s="93">
        <v>0.4236111111111111</v>
      </c>
      <c r="AJ174" s="57"/>
      <c r="AK174" s="57"/>
      <c r="AL174" s="57"/>
      <c r="AM174" s="57"/>
      <c r="AN174" s="57">
        <v>30</v>
      </c>
      <c r="AO174" s="57">
        <v>12</v>
      </c>
      <c r="AP174" s="57">
        <v>2011</v>
      </c>
      <c r="AQ174" s="67">
        <v>0.52083333333333337</v>
      </c>
      <c r="AR174" s="272">
        <v>4</v>
      </c>
      <c r="AS174" s="273" t="s">
        <v>71</v>
      </c>
      <c r="AT174" s="60">
        <f t="shared" si="26"/>
        <v>52.64</v>
      </c>
      <c r="AU174" s="60">
        <f t="shared" si="27"/>
        <v>35.840000000000003</v>
      </c>
      <c r="AV174" s="60">
        <v>99.7</v>
      </c>
      <c r="AW174" s="60">
        <v>62</v>
      </c>
      <c r="AX174" s="60"/>
      <c r="AY174" s="60">
        <f t="shared" si="28"/>
        <v>5.6000000000000005</v>
      </c>
      <c r="AZ174" s="60">
        <f t="shared" si="25"/>
        <v>255.78</v>
      </c>
      <c r="BA174" s="60">
        <v>0</v>
      </c>
      <c r="BB174" s="60">
        <f t="shared" si="29"/>
        <v>112</v>
      </c>
    </row>
    <row r="175" spans="1:54" s="62" customFormat="1" ht="17.25" customHeight="1">
      <c r="A175" s="26" t="s">
        <v>46</v>
      </c>
      <c r="B175" s="50">
        <v>169</v>
      </c>
      <c r="C175" s="53" t="s">
        <v>823</v>
      </c>
      <c r="D175" s="23" t="s">
        <v>824</v>
      </c>
      <c r="E175" s="23" t="s">
        <v>467</v>
      </c>
      <c r="F175" s="53" t="s">
        <v>825</v>
      </c>
      <c r="G175" s="53"/>
      <c r="H175" s="87">
        <v>19</v>
      </c>
      <c r="I175" s="87">
        <v>1</v>
      </c>
      <c r="J175" s="87">
        <v>1953</v>
      </c>
      <c r="K175" s="87">
        <f t="shared" si="24"/>
        <v>58</v>
      </c>
      <c r="L175" s="1" t="s">
        <v>1539</v>
      </c>
      <c r="M175" s="270"/>
      <c r="N175" s="270"/>
      <c r="O175" s="270"/>
      <c r="P175" s="53"/>
      <c r="Q175" s="53">
        <v>1779</v>
      </c>
      <c r="R175" s="53"/>
      <c r="S175" s="53" t="s">
        <v>169</v>
      </c>
      <c r="T175" s="56">
        <v>11030020</v>
      </c>
      <c r="U175" s="271" t="s">
        <v>826</v>
      </c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7">
        <v>26</v>
      </c>
      <c r="AG175" s="57">
        <v>12</v>
      </c>
      <c r="AH175" s="57">
        <v>2011</v>
      </c>
      <c r="AI175" s="93">
        <v>0.44444444444444442</v>
      </c>
      <c r="AJ175" s="57"/>
      <c r="AK175" s="57"/>
      <c r="AL175" s="57"/>
      <c r="AM175" s="57"/>
      <c r="AN175" s="57">
        <v>31</v>
      </c>
      <c r="AO175" s="57">
        <v>12</v>
      </c>
      <c r="AP175" s="57">
        <v>2011</v>
      </c>
      <c r="AQ175" s="67"/>
      <c r="AR175" s="272">
        <v>6</v>
      </c>
      <c r="AS175" s="273" t="s">
        <v>53</v>
      </c>
      <c r="AT175" s="60">
        <f t="shared" si="26"/>
        <v>78.959999999999994</v>
      </c>
      <c r="AU175" s="60">
        <f t="shared" si="27"/>
        <v>53.76</v>
      </c>
      <c r="AV175" s="60">
        <v>92.45</v>
      </c>
      <c r="AW175" s="60">
        <v>82</v>
      </c>
      <c r="AX175" s="60"/>
      <c r="AY175" s="60">
        <f t="shared" si="28"/>
        <v>8.4</v>
      </c>
      <c r="AZ175" s="60">
        <f t="shared" si="25"/>
        <v>315.57</v>
      </c>
      <c r="BA175" s="60">
        <v>0</v>
      </c>
      <c r="BB175" s="60">
        <f t="shared" si="29"/>
        <v>168</v>
      </c>
    </row>
    <row r="176" spans="1:54" s="62" customFormat="1" ht="17.25" customHeight="1">
      <c r="A176" s="26" t="s">
        <v>46</v>
      </c>
      <c r="B176" s="50">
        <v>170</v>
      </c>
      <c r="C176" s="53" t="s">
        <v>827</v>
      </c>
      <c r="D176" s="23" t="s">
        <v>828</v>
      </c>
      <c r="E176" s="23" t="s">
        <v>829</v>
      </c>
      <c r="F176" s="53" t="s">
        <v>830</v>
      </c>
      <c r="G176" s="53"/>
      <c r="H176" s="87">
        <v>19</v>
      </c>
      <c r="I176" s="87">
        <v>3</v>
      </c>
      <c r="J176" s="87">
        <v>2004</v>
      </c>
      <c r="K176" s="87">
        <f t="shared" si="24"/>
        <v>7</v>
      </c>
      <c r="L176" s="1" t="s">
        <v>1539</v>
      </c>
      <c r="M176" s="270"/>
      <c r="N176" s="270"/>
      <c r="O176" s="270"/>
      <c r="P176" s="53"/>
      <c r="Q176" s="53">
        <v>1780</v>
      </c>
      <c r="R176" s="53"/>
      <c r="S176" s="53" t="s">
        <v>169</v>
      </c>
      <c r="T176" s="56">
        <v>11030020</v>
      </c>
      <c r="U176" s="271" t="s">
        <v>831</v>
      </c>
      <c r="V176" s="56" t="s">
        <v>506</v>
      </c>
      <c r="W176" s="56"/>
      <c r="X176" s="56"/>
      <c r="Y176" s="56"/>
      <c r="Z176" s="56"/>
      <c r="AA176" s="56"/>
      <c r="AB176" s="56"/>
      <c r="AC176" s="56"/>
      <c r="AD176" s="56"/>
      <c r="AE176" s="56"/>
      <c r="AF176" s="57">
        <v>26</v>
      </c>
      <c r="AG176" s="57">
        <v>12</v>
      </c>
      <c r="AH176" s="57">
        <v>2011</v>
      </c>
      <c r="AI176" s="93">
        <v>0.4548611111111111</v>
      </c>
      <c r="AJ176" s="57"/>
      <c r="AK176" s="57"/>
      <c r="AL176" s="57"/>
      <c r="AM176" s="57"/>
      <c r="AN176" s="57">
        <v>30</v>
      </c>
      <c r="AO176" s="57">
        <v>12</v>
      </c>
      <c r="AP176" s="57">
        <v>2011</v>
      </c>
      <c r="AQ176" s="67">
        <v>0.52083333333333337</v>
      </c>
      <c r="AR176" s="272">
        <v>4</v>
      </c>
      <c r="AS176" s="273" t="s">
        <v>71</v>
      </c>
      <c r="AT176" s="60">
        <f t="shared" si="26"/>
        <v>52.64</v>
      </c>
      <c r="AU176" s="60">
        <f t="shared" si="27"/>
        <v>35.840000000000003</v>
      </c>
      <c r="AV176" s="60">
        <v>82.64</v>
      </c>
      <c r="AW176" s="60">
        <v>82</v>
      </c>
      <c r="AX176" s="60"/>
      <c r="AY176" s="60">
        <f t="shared" si="28"/>
        <v>5.6000000000000005</v>
      </c>
      <c r="AZ176" s="60">
        <f t="shared" si="25"/>
        <v>258.72000000000003</v>
      </c>
      <c r="BA176" s="60">
        <v>0</v>
      </c>
      <c r="BB176" s="60">
        <f t="shared" si="29"/>
        <v>112</v>
      </c>
    </row>
    <row r="177" spans="1:54" s="62" customFormat="1" ht="17.25" customHeight="1">
      <c r="A177" s="26" t="s">
        <v>46</v>
      </c>
      <c r="B177" s="50">
        <v>171</v>
      </c>
      <c r="C177" s="53" t="s">
        <v>832</v>
      </c>
      <c r="D177" s="23" t="s">
        <v>55</v>
      </c>
      <c r="E177" s="23" t="s">
        <v>833</v>
      </c>
      <c r="F177" s="53" t="s">
        <v>834</v>
      </c>
      <c r="G177" s="53"/>
      <c r="H177" s="87">
        <v>16</v>
      </c>
      <c r="I177" s="87">
        <v>2</v>
      </c>
      <c r="J177" s="87">
        <v>1998</v>
      </c>
      <c r="K177" s="87">
        <f t="shared" si="24"/>
        <v>13</v>
      </c>
      <c r="L177" s="1" t="s">
        <v>1539</v>
      </c>
      <c r="M177" s="270"/>
      <c r="N177" s="270"/>
      <c r="O177" s="270"/>
      <c r="P177" s="53"/>
      <c r="Q177" s="53">
        <v>1781</v>
      </c>
      <c r="R177" s="53"/>
      <c r="S177" s="53" t="s">
        <v>169</v>
      </c>
      <c r="T177" s="56">
        <v>11030020</v>
      </c>
      <c r="U177" s="271" t="s">
        <v>835</v>
      </c>
      <c r="V177" s="56" t="s">
        <v>836</v>
      </c>
      <c r="W177" s="56"/>
      <c r="X177" s="56"/>
      <c r="Y177" s="56"/>
      <c r="Z177" s="56"/>
      <c r="AA177" s="56"/>
      <c r="AB177" s="56"/>
      <c r="AC177" s="56"/>
      <c r="AD177" s="56"/>
      <c r="AE177" s="56"/>
      <c r="AF177" s="57">
        <v>26</v>
      </c>
      <c r="AG177" s="57">
        <v>12</v>
      </c>
      <c r="AH177" s="57">
        <v>2011</v>
      </c>
      <c r="AI177" s="93">
        <v>0.46875</v>
      </c>
      <c r="AJ177" s="57"/>
      <c r="AK177" s="57"/>
      <c r="AL177" s="57"/>
      <c r="AM177" s="57"/>
      <c r="AN177" s="57">
        <v>30</v>
      </c>
      <c r="AO177" s="57">
        <v>12</v>
      </c>
      <c r="AP177" s="57">
        <v>2011</v>
      </c>
      <c r="AQ177" s="67">
        <v>0.52083333333333337</v>
      </c>
      <c r="AR177" s="272">
        <v>4</v>
      </c>
      <c r="AS177" s="273" t="s">
        <v>71</v>
      </c>
      <c r="AT177" s="60">
        <f t="shared" si="26"/>
        <v>52.64</v>
      </c>
      <c r="AU177" s="60">
        <f t="shared" si="27"/>
        <v>35.840000000000003</v>
      </c>
      <c r="AV177" s="60">
        <v>29.31</v>
      </c>
      <c r="AW177" s="60">
        <v>92</v>
      </c>
      <c r="AX177" s="60"/>
      <c r="AY177" s="60">
        <f t="shared" si="28"/>
        <v>5.6000000000000005</v>
      </c>
      <c r="AZ177" s="60">
        <f t="shared" si="25"/>
        <v>215.39000000000001</v>
      </c>
      <c r="BA177" s="60">
        <v>0</v>
      </c>
      <c r="BB177" s="60">
        <f t="shared" si="29"/>
        <v>112</v>
      </c>
    </row>
    <row r="178" spans="1:54" s="62" customFormat="1" ht="17.25" customHeight="1">
      <c r="A178" s="26" t="s">
        <v>46</v>
      </c>
      <c r="B178" s="50">
        <v>172</v>
      </c>
      <c r="C178" s="53" t="s">
        <v>837</v>
      </c>
      <c r="D178" s="23" t="s">
        <v>286</v>
      </c>
      <c r="E178" s="23" t="s">
        <v>838</v>
      </c>
      <c r="F178" s="53" t="s">
        <v>839</v>
      </c>
      <c r="G178" s="53"/>
      <c r="H178" s="87">
        <v>19</v>
      </c>
      <c r="I178" s="87">
        <v>11</v>
      </c>
      <c r="J178" s="87">
        <v>1959</v>
      </c>
      <c r="K178" s="87">
        <f t="shared" si="24"/>
        <v>52</v>
      </c>
      <c r="L178" s="1" t="s">
        <v>1539</v>
      </c>
      <c r="M178" s="270"/>
      <c r="N178" s="270"/>
      <c r="O178" s="270"/>
      <c r="P178" s="53"/>
      <c r="Q178" s="53">
        <v>1782</v>
      </c>
      <c r="R178" s="53"/>
      <c r="S178" s="53" t="s">
        <v>169</v>
      </c>
      <c r="T178" s="56">
        <v>11030020</v>
      </c>
      <c r="U178" s="271" t="s">
        <v>840</v>
      </c>
      <c r="V178" s="56" t="s">
        <v>841</v>
      </c>
      <c r="W178" s="56"/>
      <c r="X178" s="56"/>
      <c r="Y178" s="56"/>
      <c r="Z178" s="56"/>
      <c r="AA178" s="56"/>
      <c r="AB178" s="56"/>
      <c r="AC178" s="56"/>
      <c r="AD178" s="56"/>
      <c r="AE178" s="56"/>
      <c r="AF178" s="57">
        <v>26</v>
      </c>
      <c r="AG178" s="57">
        <v>12</v>
      </c>
      <c r="AH178" s="57">
        <v>2011</v>
      </c>
      <c r="AI178" s="93">
        <v>0.47916666666666669</v>
      </c>
      <c r="AJ178" s="57"/>
      <c r="AK178" s="57"/>
      <c r="AL178" s="57"/>
      <c r="AM178" s="57"/>
      <c r="AN178" s="57">
        <v>28</v>
      </c>
      <c r="AO178" s="57">
        <v>12</v>
      </c>
      <c r="AP178" s="57">
        <v>2011</v>
      </c>
      <c r="AQ178" s="67">
        <v>0.52083333333333337</v>
      </c>
      <c r="AR178" s="272">
        <v>2</v>
      </c>
      <c r="AS178" s="273" t="s">
        <v>71</v>
      </c>
      <c r="AT178" s="60">
        <f t="shared" si="26"/>
        <v>26.32</v>
      </c>
      <c r="AU178" s="60">
        <f t="shared" si="27"/>
        <v>17.920000000000002</v>
      </c>
      <c r="AV178" s="60">
        <v>29.58</v>
      </c>
      <c r="AW178" s="60">
        <v>25</v>
      </c>
      <c r="AX178" s="60"/>
      <c r="AY178" s="60">
        <f t="shared" si="28"/>
        <v>2.8000000000000003</v>
      </c>
      <c r="AZ178" s="60">
        <f t="shared" si="25"/>
        <v>101.61999999999999</v>
      </c>
      <c r="BA178" s="60">
        <v>0</v>
      </c>
      <c r="BB178" s="60">
        <f t="shared" si="29"/>
        <v>56</v>
      </c>
    </row>
    <row r="179" spans="1:54" s="62" customFormat="1" ht="17.25" customHeight="1">
      <c r="A179" s="26" t="s">
        <v>46</v>
      </c>
      <c r="B179" s="50">
        <v>173</v>
      </c>
      <c r="C179" s="53" t="s">
        <v>842</v>
      </c>
      <c r="D179" s="23" t="s">
        <v>227</v>
      </c>
      <c r="E179" s="23" t="s">
        <v>843</v>
      </c>
      <c r="F179" s="53" t="s">
        <v>844</v>
      </c>
      <c r="G179" s="53"/>
      <c r="H179" s="87">
        <v>15</v>
      </c>
      <c r="I179" s="87">
        <v>7</v>
      </c>
      <c r="J179" s="87">
        <v>1995</v>
      </c>
      <c r="K179" s="87">
        <f t="shared" si="24"/>
        <v>16</v>
      </c>
      <c r="L179" s="1" t="s">
        <v>100</v>
      </c>
      <c r="M179" s="270"/>
      <c r="N179" s="270"/>
      <c r="O179" s="270"/>
      <c r="P179" s="53"/>
      <c r="Q179" s="53">
        <v>1785</v>
      </c>
      <c r="R179" s="53"/>
      <c r="S179" s="53" t="s">
        <v>388</v>
      </c>
      <c r="T179" s="56">
        <v>11030020</v>
      </c>
      <c r="U179" s="271" t="s">
        <v>845</v>
      </c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7">
        <v>26</v>
      </c>
      <c r="AG179" s="57">
        <v>12</v>
      </c>
      <c r="AH179" s="57">
        <v>2011</v>
      </c>
      <c r="AI179" s="93">
        <v>0.49305555555555558</v>
      </c>
      <c r="AJ179" s="57"/>
      <c r="AK179" s="57"/>
      <c r="AL179" s="57"/>
      <c r="AM179" s="57"/>
      <c r="AN179" s="57">
        <v>31</v>
      </c>
      <c r="AO179" s="57">
        <v>12</v>
      </c>
      <c r="AP179" s="57">
        <v>2011</v>
      </c>
      <c r="AQ179" s="67"/>
      <c r="AR179" s="272">
        <v>6</v>
      </c>
      <c r="AS179" s="273" t="s">
        <v>53</v>
      </c>
      <c r="AT179" s="60">
        <f t="shared" si="26"/>
        <v>78.959999999999994</v>
      </c>
      <c r="AU179" s="60">
        <f t="shared" si="27"/>
        <v>53.76</v>
      </c>
      <c r="AV179" s="60">
        <v>69.58</v>
      </c>
      <c r="AW179" s="60">
        <v>82</v>
      </c>
      <c r="AX179" s="60"/>
      <c r="AY179" s="60">
        <f t="shared" si="28"/>
        <v>8.4</v>
      </c>
      <c r="AZ179" s="60">
        <f t="shared" si="25"/>
        <v>292.7</v>
      </c>
      <c r="BA179" s="60">
        <v>0</v>
      </c>
      <c r="BB179" s="60">
        <f t="shared" si="29"/>
        <v>168</v>
      </c>
    </row>
    <row r="180" spans="1:54" s="62" customFormat="1" ht="17.25" customHeight="1">
      <c r="A180" s="26" t="s">
        <v>46</v>
      </c>
      <c r="B180" s="50">
        <v>174</v>
      </c>
      <c r="C180" s="53" t="s">
        <v>846</v>
      </c>
      <c r="D180" s="23" t="s">
        <v>847</v>
      </c>
      <c r="E180" s="23" t="s">
        <v>848</v>
      </c>
      <c r="F180" s="53" t="s">
        <v>849</v>
      </c>
      <c r="G180" s="53"/>
      <c r="H180" s="87">
        <v>18</v>
      </c>
      <c r="I180" s="87">
        <v>3</v>
      </c>
      <c r="J180" s="87">
        <v>1951</v>
      </c>
      <c r="K180" s="87">
        <f t="shared" si="24"/>
        <v>60</v>
      </c>
      <c r="L180" s="1" t="s">
        <v>1539</v>
      </c>
      <c r="M180" s="270"/>
      <c r="N180" s="270"/>
      <c r="O180" s="270"/>
      <c r="P180" s="53"/>
      <c r="Q180" s="53" t="s">
        <v>850</v>
      </c>
      <c r="R180" s="53"/>
      <c r="S180" s="53" t="s">
        <v>169</v>
      </c>
      <c r="T180" s="56">
        <v>11030020</v>
      </c>
      <c r="U180" s="271" t="s">
        <v>851</v>
      </c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7">
        <v>27</v>
      </c>
      <c r="AG180" s="57">
        <v>12</v>
      </c>
      <c r="AH180" s="57">
        <v>2011</v>
      </c>
      <c r="AI180" s="93">
        <v>0.4861111111111111</v>
      </c>
      <c r="AJ180" s="57"/>
      <c r="AK180" s="57"/>
      <c r="AL180" s="57"/>
      <c r="AM180" s="57"/>
      <c r="AN180" s="57">
        <v>30</v>
      </c>
      <c r="AO180" s="57">
        <v>12</v>
      </c>
      <c r="AP180" s="57">
        <v>2011</v>
      </c>
      <c r="AQ180" s="67">
        <v>0.52083333333333337</v>
      </c>
      <c r="AR180" s="272">
        <v>3</v>
      </c>
      <c r="AS180" s="273" t="s">
        <v>71</v>
      </c>
      <c r="AT180" s="60">
        <f t="shared" si="26"/>
        <v>39.479999999999997</v>
      </c>
      <c r="AU180" s="60">
        <f t="shared" si="27"/>
        <v>26.88</v>
      </c>
      <c r="AV180" s="60">
        <v>69.58</v>
      </c>
      <c r="AW180" s="60">
        <v>64</v>
      </c>
      <c r="AX180" s="60"/>
      <c r="AY180" s="60">
        <f t="shared" si="28"/>
        <v>4.2</v>
      </c>
      <c r="AZ180" s="60">
        <f t="shared" si="25"/>
        <v>204.14</v>
      </c>
      <c r="BA180" s="60">
        <v>0</v>
      </c>
      <c r="BB180" s="60">
        <f t="shared" si="29"/>
        <v>84</v>
      </c>
    </row>
    <row r="181" spans="1:54" s="62" customFormat="1" ht="17.25" customHeight="1">
      <c r="A181" s="26" t="s">
        <v>46</v>
      </c>
      <c r="B181" s="50">
        <v>175</v>
      </c>
      <c r="C181" s="53" t="s">
        <v>852</v>
      </c>
      <c r="D181" s="23" t="s">
        <v>853</v>
      </c>
      <c r="E181" s="23" t="s">
        <v>262</v>
      </c>
      <c r="F181" s="53" t="s">
        <v>854</v>
      </c>
      <c r="G181" s="53"/>
      <c r="H181" s="87">
        <v>10</v>
      </c>
      <c r="I181" s="87">
        <v>5</v>
      </c>
      <c r="J181" s="87">
        <v>2008</v>
      </c>
      <c r="K181" s="87">
        <f t="shared" si="24"/>
        <v>3</v>
      </c>
      <c r="L181" s="1" t="s">
        <v>100</v>
      </c>
      <c r="M181" s="270"/>
      <c r="N181" s="270"/>
      <c r="O181" s="270"/>
      <c r="P181" s="53"/>
      <c r="Q181" s="53">
        <v>1791</v>
      </c>
      <c r="R181" s="53"/>
      <c r="S181" s="53" t="s">
        <v>169</v>
      </c>
      <c r="T181" s="56">
        <v>11030020</v>
      </c>
      <c r="U181" s="271" t="s">
        <v>855</v>
      </c>
      <c r="V181" s="56" t="s">
        <v>856</v>
      </c>
      <c r="W181" s="56"/>
      <c r="X181" s="56"/>
      <c r="Y181" s="56"/>
      <c r="Z181" s="56"/>
      <c r="AA181" s="56"/>
      <c r="AB181" s="56"/>
      <c r="AC181" s="56"/>
      <c r="AD181" s="56"/>
      <c r="AE181" s="56"/>
      <c r="AF181" s="57">
        <v>27</v>
      </c>
      <c r="AG181" s="57">
        <v>12</v>
      </c>
      <c r="AH181" s="57">
        <v>2011</v>
      </c>
      <c r="AI181" s="93">
        <v>0.51041666666666663</v>
      </c>
      <c r="AJ181" s="57"/>
      <c r="AK181" s="57"/>
      <c r="AL181" s="57"/>
      <c r="AM181" s="57"/>
      <c r="AN181" s="57">
        <v>30</v>
      </c>
      <c r="AO181" s="57">
        <v>12</v>
      </c>
      <c r="AP181" s="57">
        <v>2011</v>
      </c>
      <c r="AQ181" s="67">
        <v>0.52083333333333337</v>
      </c>
      <c r="AR181" s="272">
        <v>3</v>
      </c>
      <c r="AS181" s="273" t="s">
        <v>71</v>
      </c>
      <c r="AT181" s="60">
        <f t="shared" si="26"/>
        <v>39.479999999999997</v>
      </c>
      <c r="AU181" s="60">
        <f t="shared" si="27"/>
        <v>26.88</v>
      </c>
      <c r="AV181" s="60">
        <v>49.85</v>
      </c>
      <c r="AW181" s="60">
        <v>42</v>
      </c>
      <c r="AX181" s="60"/>
      <c r="AY181" s="60">
        <f t="shared" si="28"/>
        <v>4.2</v>
      </c>
      <c r="AZ181" s="60">
        <f t="shared" si="25"/>
        <v>162.41</v>
      </c>
      <c r="BA181" s="60">
        <v>0</v>
      </c>
      <c r="BB181" s="60">
        <f t="shared" si="29"/>
        <v>84</v>
      </c>
    </row>
    <row r="182" spans="1:54" s="62" customFormat="1" ht="17.25" customHeight="1">
      <c r="A182" s="26" t="s">
        <v>46</v>
      </c>
      <c r="B182" s="50">
        <v>176</v>
      </c>
      <c r="C182" s="53" t="s">
        <v>857</v>
      </c>
      <c r="D182" s="23" t="s">
        <v>412</v>
      </c>
      <c r="E182" s="23" t="s">
        <v>858</v>
      </c>
      <c r="F182" s="53" t="s">
        <v>859</v>
      </c>
      <c r="G182" s="53"/>
      <c r="H182" s="87">
        <v>26</v>
      </c>
      <c r="I182" s="87">
        <v>2</v>
      </c>
      <c r="J182" s="87">
        <v>1975</v>
      </c>
      <c r="K182" s="87">
        <f t="shared" si="24"/>
        <v>36</v>
      </c>
      <c r="L182" s="1" t="s">
        <v>1539</v>
      </c>
      <c r="M182" s="270"/>
      <c r="N182" s="270"/>
      <c r="O182" s="270"/>
      <c r="P182" s="53"/>
      <c r="Q182" s="53">
        <v>1792</v>
      </c>
      <c r="R182" s="53"/>
      <c r="S182" s="53" t="s">
        <v>58</v>
      </c>
      <c r="T182" s="56">
        <v>11030020</v>
      </c>
      <c r="U182" s="271" t="s">
        <v>456</v>
      </c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7">
        <v>27</v>
      </c>
      <c r="AG182" s="57">
        <v>12</v>
      </c>
      <c r="AH182" s="57">
        <v>2011</v>
      </c>
      <c r="AI182" s="93">
        <v>0.58680555555555558</v>
      </c>
      <c r="AJ182" s="57"/>
      <c r="AK182" s="57"/>
      <c r="AL182" s="57"/>
      <c r="AM182" s="57"/>
      <c r="AN182" s="57">
        <v>31</v>
      </c>
      <c r="AO182" s="57">
        <v>12</v>
      </c>
      <c r="AP182" s="57">
        <v>2011</v>
      </c>
      <c r="AQ182" s="67"/>
      <c r="AR182" s="272">
        <v>5</v>
      </c>
      <c r="AS182" s="273" t="s">
        <v>53</v>
      </c>
      <c r="AT182" s="60">
        <f t="shared" si="26"/>
        <v>65.8</v>
      </c>
      <c r="AU182" s="60">
        <f t="shared" si="27"/>
        <v>44.800000000000004</v>
      </c>
      <c r="AV182" s="60">
        <v>69.58</v>
      </c>
      <c r="AW182" s="60">
        <v>82</v>
      </c>
      <c r="AX182" s="60"/>
      <c r="AY182" s="60">
        <f t="shared" si="28"/>
        <v>7</v>
      </c>
      <c r="AZ182" s="60">
        <f t="shared" si="25"/>
        <v>269.18</v>
      </c>
      <c r="BA182" s="60">
        <v>0</v>
      </c>
      <c r="BB182" s="60">
        <f t="shared" si="29"/>
        <v>140</v>
      </c>
    </row>
    <row r="183" spans="1:54" s="62" customFormat="1" ht="17.25" customHeight="1">
      <c r="A183" s="26" t="s">
        <v>46</v>
      </c>
      <c r="B183" s="50">
        <v>177</v>
      </c>
      <c r="C183" s="53" t="s">
        <v>860</v>
      </c>
      <c r="D183" s="23" t="s">
        <v>286</v>
      </c>
      <c r="E183" s="23" t="s">
        <v>861</v>
      </c>
      <c r="F183" s="53" t="s">
        <v>862</v>
      </c>
      <c r="G183" s="53"/>
      <c r="H183" s="87">
        <v>4</v>
      </c>
      <c r="I183" s="87">
        <v>3</v>
      </c>
      <c r="J183" s="87">
        <v>1954</v>
      </c>
      <c r="K183" s="87">
        <f t="shared" si="24"/>
        <v>57</v>
      </c>
      <c r="L183" s="1" t="s">
        <v>1539</v>
      </c>
      <c r="M183" s="270"/>
      <c r="N183" s="270"/>
      <c r="O183" s="270"/>
      <c r="P183" s="53"/>
      <c r="Q183" s="53">
        <v>1793</v>
      </c>
      <c r="R183" s="53"/>
      <c r="S183" s="53" t="s">
        <v>169</v>
      </c>
      <c r="T183" s="56">
        <v>11030020</v>
      </c>
      <c r="U183" s="271" t="s">
        <v>863</v>
      </c>
      <c r="V183" s="56" t="s">
        <v>864</v>
      </c>
      <c r="W183" s="56"/>
      <c r="X183" s="56"/>
      <c r="Y183" s="56"/>
      <c r="Z183" s="56"/>
      <c r="AA183" s="56"/>
      <c r="AB183" s="56"/>
      <c r="AC183" s="56"/>
      <c r="AD183" s="56"/>
      <c r="AE183" s="56"/>
      <c r="AF183" s="57">
        <v>28</v>
      </c>
      <c r="AG183" s="57">
        <v>12</v>
      </c>
      <c r="AH183" s="57">
        <v>2011</v>
      </c>
      <c r="AI183" s="93">
        <v>0.45833333333333331</v>
      </c>
      <c r="AJ183" s="57"/>
      <c r="AK183" s="57"/>
      <c r="AL183" s="57"/>
      <c r="AM183" s="57"/>
      <c r="AN183" s="57">
        <v>30</v>
      </c>
      <c r="AO183" s="57">
        <v>12</v>
      </c>
      <c r="AP183" s="57">
        <v>2011</v>
      </c>
      <c r="AQ183" s="67">
        <v>0.52083333333333337</v>
      </c>
      <c r="AR183" s="272">
        <v>2</v>
      </c>
      <c r="AS183" s="273" t="s">
        <v>71</v>
      </c>
      <c r="AT183" s="60">
        <f t="shared" si="26"/>
        <v>26.32</v>
      </c>
      <c r="AU183" s="60">
        <f t="shared" si="27"/>
        <v>17.920000000000002</v>
      </c>
      <c r="AV183" s="60">
        <v>32.85</v>
      </c>
      <c r="AW183" s="60">
        <v>34</v>
      </c>
      <c r="AX183" s="60"/>
      <c r="AY183" s="60">
        <f t="shared" si="28"/>
        <v>2.8000000000000003</v>
      </c>
      <c r="AZ183" s="60">
        <f t="shared" si="25"/>
        <v>113.89</v>
      </c>
      <c r="BA183" s="60">
        <v>0</v>
      </c>
      <c r="BB183" s="60">
        <f t="shared" si="29"/>
        <v>56</v>
      </c>
    </row>
    <row r="184" spans="1:54" s="62" customFormat="1" ht="17.25" customHeight="1">
      <c r="A184" s="26" t="s">
        <v>46</v>
      </c>
      <c r="B184" s="50">
        <v>178</v>
      </c>
      <c r="C184" s="53" t="s">
        <v>865</v>
      </c>
      <c r="D184" s="23" t="s">
        <v>563</v>
      </c>
      <c r="E184" s="23" t="s">
        <v>564</v>
      </c>
      <c r="F184" s="53" t="s">
        <v>565</v>
      </c>
      <c r="G184" s="53"/>
      <c r="H184" s="87">
        <v>15</v>
      </c>
      <c r="I184" s="87">
        <v>8</v>
      </c>
      <c r="J184" s="87">
        <v>1954</v>
      </c>
      <c r="K184" s="87">
        <f t="shared" si="24"/>
        <v>57</v>
      </c>
      <c r="L184" s="1" t="s">
        <v>100</v>
      </c>
      <c r="M184" s="270"/>
      <c r="N184" s="270"/>
      <c r="O184" s="270"/>
      <c r="P184" s="53"/>
      <c r="Q184" s="53">
        <v>1794</v>
      </c>
      <c r="R184" s="53"/>
      <c r="S184" s="53" t="s">
        <v>404</v>
      </c>
      <c r="T184" s="56">
        <v>11030020</v>
      </c>
      <c r="U184" s="271" t="s">
        <v>866</v>
      </c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7">
        <v>28</v>
      </c>
      <c r="AG184" s="57">
        <v>12</v>
      </c>
      <c r="AH184" s="57">
        <v>2011</v>
      </c>
      <c r="AI184" s="93">
        <v>0.50347222222222221</v>
      </c>
      <c r="AJ184" s="57"/>
      <c r="AK184" s="57"/>
      <c r="AL184" s="57"/>
      <c r="AM184" s="57"/>
      <c r="AN184" s="57">
        <v>30</v>
      </c>
      <c r="AO184" s="57">
        <v>12</v>
      </c>
      <c r="AP184" s="57">
        <v>2011</v>
      </c>
      <c r="AQ184" s="67">
        <v>0.52083333333333337</v>
      </c>
      <c r="AR184" s="272">
        <v>2</v>
      </c>
      <c r="AS184" s="273" t="s">
        <v>71</v>
      </c>
      <c r="AT184" s="60">
        <f t="shared" si="26"/>
        <v>26.32</v>
      </c>
      <c r="AU184" s="60">
        <f t="shared" si="27"/>
        <v>17.920000000000002</v>
      </c>
      <c r="AV184" s="60">
        <v>49.12</v>
      </c>
      <c r="AW184" s="60">
        <v>18</v>
      </c>
      <c r="AX184" s="60"/>
      <c r="AY184" s="60">
        <f t="shared" si="28"/>
        <v>2.8000000000000003</v>
      </c>
      <c r="AZ184" s="60">
        <f t="shared" si="25"/>
        <v>114.16</v>
      </c>
      <c r="BA184" s="60">
        <v>0</v>
      </c>
      <c r="BB184" s="60">
        <f t="shared" si="29"/>
        <v>56</v>
      </c>
    </row>
    <row r="185" spans="1:54" s="62" customFormat="1" ht="17.25" customHeight="1">
      <c r="A185" s="26" t="s">
        <v>46</v>
      </c>
      <c r="B185" s="50">
        <v>179</v>
      </c>
      <c r="C185" s="53" t="s">
        <v>867</v>
      </c>
      <c r="D185" s="23" t="s">
        <v>868</v>
      </c>
      <c r="E185" s="23" t="s">
        <v>869</v>
      </c>
      <c r="F185" s="53" t="s">
        <v>870</v>
      </c>
      <c r="G185" s="53"/>
      <c r="H185" s="87">
        <v>3</v>
      </c>
      <c r="I185" s="87">
        <v>1</v>
      </c>
      <c r="J185" s="87">
        <v>1973</v>
      </c>
      <c r="K185" s="87">
        <f t="shared" si="24"/>
        <v>38</v>
      </c>
      <c r="L185" s="1" t="s">
        <v>1539</v>
      </c>
      <c r="M185" s="270"/>
      <c r="N185" s="270"/>
      <c r="O185" s="270"/>
      <c r="P185" s="53"/>
      <c r="Q185" s="53">
        <v>1795</v>
      </c>
      <c r="R185" s="53"/>
      <c r="S185" s="53" t="s">
        <v>69</v>
      </c>
      <c r="T185" s="56">
        <v>11030020</v>
      </c>
      <c r="U185" s="271" t="s">
        <v>583</v>
      </c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7">
        <v>28</v>
      </c>
      <c r="AG185" s="57">
        <v>12</v>
      </c>
      <c r="AH185" s="57">
        <v>2011</v>
      </c>
      <c r="AI185" s="93">
        <v>0.51388888888888895</v>
      </c>
      <c r="AJ185" s="57"/>
      <c r="AK185" s="57"/>
      <c r="AL185" s="57"/>
      <c r="AM185" s="57"/>
      <c r="AN185" s="57">
        <v>31</v>
      </c>
      <c r="AO185" s="57">
        <v>12</v>
      </c>
      <c r="AP185" s="57">
        <v>2011</v>
      </c>
      <c r="AQ185" s="67"/>
      <c r="AR185" s="272">
        <v>4</v>
      </c>
      <c r="AS185" s="273" t="s">
        <v>53</v>
      </c>
      <c r="AT185" s="60">
        <f t="shared" si="26"/>
        <v>52.64</v>
      </c>
      <c r="AU185" s="60">
        <f t="shared" si="27"/>
        <v>35.840000000000003</v>
      </c>
      <c r="AV185" s="60">
        <v>64.58</v>
      </c>
      <c r="AW185" s="60">
        <v>18</v>
      </c>
      <c r="AX185" s="60"/>
      <c r="AY185" s="60">
        <f t="shared" si="28"/>
        <v>5.6000000000000005</v>
      </c>
      <c r="AZ185" s="60">
        <f t="shared" si="25"/>
        <v>176.66</v>
      </c>
      <c r="BA185" s="60">
        <v>0</v>
      </c>
      <c r="BB185" s="60">
        <f t="shared" si="29"/>
        <v>112</v>
      </c>
    </row>
    <row r="186" spans="1:54" s="62" customFormat="1" ht="17.25" customHeight="1">
      <c r="A186" s="26" t="s">
        <v>46</v>
      </c>
      <c r="B186" s="50">
        <v>180</v>
      </c>
      <c r="C186" s="53" t="s">
        <v>871</v>
      </c>
      <c r="D186" s="23" t="s">
        <v>872</v>
      </c>
      <c r="E186" s="23" t="s">
        <v>873</v>
      </c>
      <c r="F186" s="53" t="s">
        <v>874</v>
      </c>
      <c r="G186" s="53"/>
      <c r="H186" s="87">
        <v>25</v>
      </c>
      <c r="I186" s="87">
        <v>4</v>
      </c>
      <c r="J186" s="87">
        <v>1983</v>
      </c>
      <c r="K186" s="87">
        <f t="shared" si="24"/>
        <v>28</v>
      </c>
      <c r="L186" s="1" t="s">
        <v>100</v>
      </c>
      <c r="M186" s="270"/>
      <c r="N186" s="270"/>
      <c r="O186" s="270"/>
      <c r="P186" s="53"/>
      <c r="Q186" s="53">
        <v>1796</v>
      </c>
      <c r="R186" s="53"/>
      <c r="S186" s="53" t="s">
        <v>58</v>
      </c>
      <c r="T186" s="56">
        <v>11030020</v>
      </c>
      <c r="U186" s="271" t="s">
        <v>875</v>
      </c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7">
        <v>28</v>
      </c>
      <c r="AG186" s="57">
        <v>12</v>
      </c>
      <c r="AH186" s="57">
        <v>2011</v>
      </c>
      <c r="AI186" s="93">
        <v>0.64236111111111105</v>
      </c>
      <c r="AJ186" s="57"/>
      <c r="AK186" s="57"/>
      <c r="AL186" s="57"/>
      <c r="AM186" s="57"/>
      <c r="AN186" s="57">
        <v>31</v>
      </c>
      <c r="AO186" s="57">
        <v>12</v>
      </c>
      <c r="AP186" s="57">
        <v>2011</v>
      </c>
      <c r="AQ186" s="67"/>
      <c r="AR186" s="272">
        <v>4</v>
      </c>
      <c r="AS186" s="273" t="s">
        <v>53</v>
      </c>
      <c r="AT186" s="60">
        <f t="shared" si="26"/>
        <v>52.64</v>
      </c>
      <c r="AU186" s="60">
        <f t="shared" si="27"/>
        <v>35.840000000000003</v>
      </c>
      <c r="AV186" s="60">
        <v>92.3</v>
      </c>
      <c r="AW186" s="60">
        <v>28</v>
      </c>
      <c r="AX186" s="60"/>
      <c r="AY186" s="60">
        <f t="shared" si="28"/>
        <v>5.6000000000000005</v>
      </c>
      <c r="AZ186" s="60">
        <f t="shared" si="25"/>
        <v>214.38</v>
      </c>
      <c r="BA186" s="60">
        <v>0</v>
      </c>
      <c r="BB186" s="60">
        <f t="shared" si="29"/>
        <v>112</v>
      </c>
    </row>
    <row r="187" spans="1:54" s="62" customFormat="1" ht="17.25" customHeight="1">
      <c r="A187" s="26" t="s">
        <v>46</v>
      </c>
      <c r="B187" s="50">
        <v>181</v>
      </c>
      <c r="C187" s="53" t="s">
        <v>876</v>
      </c>
      <c r="D187" s="23" t="s">
        <v>769</v>
      </c>
      <c r="E187" s="23" t="s">
        <v>589</v>
      </c>
      <c r="F187" s="53" t="s">
        <v>877</v>
      </c>
      <c r="G187" s="53"/>
      <c r="H187" s="87">
        <v>9</v>
      </c>
      <c r="I187" s="87">
        <v>10</v>
      </c>
      <c r="J187" s="87">
        <v>1993</v>
      </c>
      <c r="K187" s="87">
        <f t="shared" si="24"/>
        <v>18</v>
      </c>
      <c r="L187" s="1" t="s">
        <v>1539</v>
      </c>
      <c r="M187" s="270"/>
      <c r="N187" s="270"/>
      <c r="O187" s="270"/>
      <c r="P187" s="53"/>
      <c r="Q187" s="53">
        <v>1797</v>
      </c>
      <c r="R187" s="53"/>
      <c r="S187" s="53" t="s">
        <v>169</v>
      </c>
      <c r="T187" s="56">
        <v>11030020</v>
      </c>
      <c r="U187" s="271" t="s">
        <v>878</v>
      </c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7">
        <v>29</v>
      </c>
      <c r="AG187" s="57">
        <v>12</v>
      </c>
      <c r="AH187" s="57">
        <v>2011</v>
      </c>
      <c r="AI187" s="93">
        <v>0.49305555555555558</v>
      </c>
      <c r="AJ187" s="57"/>
      <c r="AK187" s="57"/>
      <c r="AL187" s="57"/>
      <c r="AM187" s="57"/>
      <c r="AN187" s="57">
        <v>31</v>
      </c>
      <c r="AO187" s="57">
        <v>12</v>
      </c>
      <c r="AP187" s="57">
        <v>2011</v>
      </c>
      <c r="AQ187" s="67">
        <v>0.52083333333333337</v>
      </c>
      <c r="AR187" s="272">
        <v>2</v>
      </c>
      <c r="AS187" s="273" t="s">
        <v>71</v>
      </c>
      <c r="AT187" s="60">
        <f t="shared" si="26"/>
        <v>26.32</v>
      </c>
      <c r="AU187" s="60">
        <f t="shared" si="27"/>
        <v>17.920000000000002</v>
      </c>
      <c r="AV187" s="60">
        <v>51.2</v>
      </c>
      <c r="AW187" s="60">
        <v>44</v>
      </c>
      <c r="AX187" s="60"/>
      <c r="AY187" s="60">
        <f t="shared" si="28"/>
        <v>2.8000000000000003</v>
      </c>
      <c r="AZ187" s="60">
        <f t="shared" si="25"/>
        <v>142.24</v>
      </c>
      <c r="BA187" s="60">
        <v>0</v>
      </c>
      <c r="BB187" s="60">
        <f t="shared" si="29"/>
        <v>56</v>
      </c>
    </row>
    <row r="188" spans="1:54" s="62" customFormat="1" ht="17.25" customHeight="1">
      <c r="A188" s="26" t="s">
        <v>46</v>
      </c>
      <c r="B188" s="50">
        <v>182</v>
      </c>
      <c r="C188" s="53" t="s">
        <v>879</v>
      </c>
      <c r="D188" s="23" t="s">
        <v>880</v>
      </c>
      <c r="E188" s="23" t="s">
        <v>881</v>
      </c>
      <c r="F188" s="53" t="s">
        <v>882</v>
      </c>
      <c r="G188" s="53"/>
      <c r="H188" s="87">
        <v>4</v>
      </c>
      <c r="I188" s="87">
        <v>3</v>
      </c>
      <c r="J188" s="87">
        <v>1971</v>
      </c>
      <c r="K188" s="87">
        <f t="shared" si="24"/>
        <v>40</v>
      </c>
      <c r="L188" s="1" t="s">
        <v>1539</v>
      </c>
      <c r="M188" s="270"/>
      <c r="N188" s="270"/>
      <c r="O188" s="270"/>
      <c r="P188" s="53"/>
      <c r="Q188" s="53">
        <v>1798</v>
      </c>
      <c r="R188" s="53"/>
      <c r="S188" s="53" t="s">
        <v>169</v>
      </c>
      <c r="T188" s="56">
        <v>11030020</v>
      </c>
      <c r="U188" s="271" t="s">
        <v>883</v>
      </c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7">
        <v>29</v>
      </c>
      <c r="AG188" s="57">
        <v>12</v>
      </c>
      <c r="AH188" s="57">
        <v>2011</v>
      </c>
      <c r="AI188" s="93">
        <v>0.55208333333333337</v>
      </c>
      <c r="AJ188" s="57"/>
      <c r="AK188" s="57"/>
      <c r="AL188" s="57"/>
      <c r="AM188" s="57"/>
      <c r="AN188" s="57">
        <v>30</v>
      </c>
      <c r="AO188" s="57">
        <v>12</v>
      </c>
      <c r="AP188" s="57">
        <v>2011</v>
      </c>
      <c r="AQ188" s="67">
        <v>0.52083333333333337</v>
      </c>
      <c r="AR188" s="272">
        <v>1</v>
      </c>
      <c r="AS188" s="273" t="s">
        <v>71</v>
      </c>
      <c r="AT188" s="60">
        <f t="shared" si="26"/>
        <v>13.16</v>
      </c>
      <c r="AU188" s="60">
        <f t="shared" si="27"/>
        <v>8.9600000000000009</v>
      </c>
      <c r="AV188" s="60">
        <v>19.850000000000001</v>
      </c>
      <c r="AW188" s="60">
        <v>18</v>
      </c>
      <c r="AX188" s="60"/>
      <c r="AY188" s="60">
        <f t="shared" si="28"/>
        <v>1.4000000000000001</v>
      </c>
      <c r="AZ188" s="60">
        <f t="shared" si="25"/>
        <v>61.37</v>
      </c>
      <c r="BA188" s="60">
        <v>0</v>
      </c>
      <c r="BB188" s="60">
        <f t="shared" si="29"/>
        <v>28</v>
      </c>
    </row>
    <row r="189" spans="1:54" s="62" customFormat="1" ht="17.25" customHeight="1">
      <c r="A189" s="26" t="s">
        <v>46</v>
      </c>
      <c r="B189" s="50">
        <v>183</v>
      </c>
      <c r="C189" s="53" t="s">
        <v>884</v>
      </c>
      <c r="D189" s="23" t="s">
        <v>885</v>
      </c>
      <c r="E189" s="23" t="s">
        <v>756</v>
      </c>
      <c r="F189" s="53" t="s">
        <v>886</v>
      </c>
      <c r="G189" s="53"/>
      <c r="H189" s="87">
        <v>30</v>
      </c>
      <c r="I189" s="87">
        <v>11</v>
      </c>
      <c r="J189" s="87">
        <v>1998</v>
      </c>
      <c r="K189" s="87">
        <f t="shared" si="24"/>
        <v>13</v>
      </c>
      <c r="L189" s="1" t="s">
        <v>1539</v>
      </c>
      <c r="M189" s="270"/>
      <c r="N189" s="270"/>
      <c r="O189" s="270"/>
      <c r="P189" s="53"/>
      <c r="Q189" s="53">
        <v>1799</v>
      </c>
      <c r="R189" s="53"/>
      <c r="S189" s="53" t="s">
        <v>117</v>
      </c>
      <c r="T189" s="56">
        <v>11030020</v>
      </c>
      <c r="U189" s="271" t="s">
        <v>70</v>
      </c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7">
        <v>30</v>
      </c>
      <c r="AG189" s="57">
        <v>12</v>
      </c>
      <c r="AH189" s="57">
        <v>2011</v>
      </c>
      <c r="AI189" s="93">
        <v>0.52083333333333337</v>
      </c>
      <c r="AJ189" s="57"/>
      <c r="AK189" s="57"/>
      <c r="AL189" s="57"/>
      <c r="AM189" s="57"/>
      <c r="AN189" s="57">
        <v>31</v>
      </c>
      <c r="AO189" s="57">
        <v>12</v>
      </c>
      <c r="AP189" s="57">
        <v>2011</v>
      </c>
      <c r="AQ189" s="67"/>
      <c r="AR189" s="272">
        <v>2</v>
      </c>
      <c r="AS189" s="273" t="s">
        <v>53</v>
      </c>
      <c r="AT189" s="60">
        <f t="shared" si="26"/>
        <v>26.32</v>
      </c>
      <c r="AU189" s="60">
        <f t="shared" si="27"/>
        <v>17.920000000000002</v>
      </c>
      <c r="AV189" s="60">
        <v>39.4</v>
      </c>
      <c r="AW189" s="60">
        <v>54</v>
      </c>
      <c r="AX189" s="60"/>
      <c r="AY189" s="60">
        <f t="shared" si="28"/>
        <v>2.8000000000000003</v>
      </c>
      <c r="AZ189" s="60">
        <f t="shared" si="25"/>
        <v>140.44</v>
      </c>
      <c r="BA189" s="60">
        <v>0</v>
      </c>
      <c r="BB189" s="60">
        <f t="shared" si="29"/>
        <v>56</v>
      </c>
    </row>
    <row r="190" spans="1:54" s="62" customFormat="1" ht="17.25" customHeight="1">
      <c r="A190" s="26" t="s">
        <v>46</v>
      </c>
      <c r="B190" s="50">
        <v>184</v>
      </c>
      <c r="C190" s="53" t="s">
        <v>887</v>
      </c>
      <c r="D190" s="23" t="s">
        <v>888</v>
      </c>
      <c r="E190" s="23" t="s">
        <v>889</v>
      </c>
      <c r="F190" s="53" t="s">
        <v>890</v>
      </c>
      <c r="G190" s="53"/>
      <c r="H190" s="87">
        <v>27</v>
      </c>
      <c r="I190" s="87">
        <v>12</v>
      </c>
      <c r="J190" s="87">
        <v>1947</v>
      </c>
      <c r="K190" s="87">
        <f t="shared" si="24"/>
        <v>64</v>
      </c>
      <c r="L190" s="1" t="s">
        <v>1539</v>
      </c>
      <c r="M190" s="270"/>
      <c r="N190" s="270"/>
      <c r="O190" s="270"/>
      <c r="P190" s="53"/>
      <c r="Q190" s="53" t="s">
        <v>891</v>
      </c>
      <c r="R190" s="53"/>
      <c r="S190" s="53" t="s">
        <v>69</v>
      </c>
      <c r="T190" s="56">
        <v>11030020</v>
      </c>
      <c r="U190" s="271" t="s">
        <v>892</v>
      </c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7">
        <v>30</v>
      </c>
      <c r="AG190" s="57">
        <v>12</v>
      </c>
      <c r="AH190" s="57">
        <v>2011</v>
      </c>
      <c r="AI190" s="93">
        <v>0.58333333333333337</v>
      </c>
      <c r="AJ190" s="57"/>
      <c r="AK190" s="57"/>
      <c r="AL190" s="57"/>
      <c r="AM190" s="57"/>
      <c r="AN190" s="57">
        <v>31</v>
      </c>
      <c r="AO190" s="57">
        <v>12</v>
      </c>
      <c r="AP190" s="57">
        <v>2011</v>
      </c>
      <c r="AQ190" s="67"/>
      <c r="AR190" s="272">
        <v>2</v>
      </c>
      <c r="AS190" s="273" t="s">
        <v>53</v>
      </c>
      <c r="AT190" s="60">
        <f t="shared" si="26"/>
        <v>26.32</v>
      </c>
      <c r="AU190" s="60">
        <f t="shared" si="27"/>
        <v>17.920000000000002</v>
      </c>
      <c r="AV190" s="60">
        <v>38.119999999999997</v>
      </c>
      <c r="AW190" s="60">
        <v>32</v>
      </c>
      <c r="AX190" s="60"/>
      <c r="AY190" s="60">
        <f t="shared" si="28"/>
        <v>2.8000000000000003</v>
      </c>
      <c r="AZ190" s="60">
        <f t="shared" si="25"/>
        <v>117.16</v>
      </c>
      <c r="BA190" s="60">
        <v>0</v>
      </c>
      <c r="BB190" s="60">
        <f t="shared" si="29"/>
        <v>56</v>
      </c>
    </row>
    <row r="191" spans="1:54" s="62" customFormat="1" ht="17.25" customHeight="1">
      <c r="A191" s="26" t="s">
        <v>46</v>
      </c>
      <c r="B191" s="50">
        <v>185</v>
      </c>
      <c r="C191" s="53" t="s">
        <v>893</v>
      </c>
      <c r="D191" s="23" t="s">
        <v>563</v>
      </c>
      <c r="E191" s="23" t="s">
        <v>564</v>
      </c>
      <c r="F191" s="53" t="s">
        <v>565</v>
      </c>
      <c r="G191" s="53"/>
      <c r="H191" s="87">
        <v>15</v>
      </c>
      <c r="I191" s="87">
        <v>8</v>
      </c>
      <c r="J191" s="87">
        <v>1954</v>
      </c>
      <c r="K191" s="87">
        <f t="shared" si="24"/>
        <v>57</v>
      </c>
      <c r="L191" s="1" t="s">
        <v>100</v>
      </c>
      <c r="M191" s="270"/>
      <c r="N191" s="270"/>
      <c r="O191" s="270"/>
      <c r="P191" s="53"/>
      <c r="Q191" s="53" t="s">
        <v>894</v>
      </c>
      <c r="R191" s="53"/>
      <c r="S191" s="53" t="s">
        <v>404</v>
      </c>
      <c r="T191" s="56">
        <v>11030020</v>
      </c>
      <c r="U191" s="271" t="s">
        <v>70</v>
      </c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7">
        <v>30</v>
      </c>
      <c r="AG191" s="57">
        <v>12</v>
      </c>
      <c r="AH191" s="57">
        <v>2011</v>
      </c>
      <c r="AI191" s="93">
        <v>0.71527777777777779</v>
      </c>
      <c r="AJ191" s="57"/>
      <c r="AK191" s="57"/>
      <c r="AL191" s="57"/>
      <c r="AM191" s="57"/>
      <c r="AN191" s="57">
        <v>31</v>
      </c>
      <c r="AO191" s="57">
        <v>12</v>
      </c>
      <c r="AP191" s="57">
        <v>2011</v>
      </c>
      <c r="AQ191" s="67"/>
      <c r="AR191" s="272">
        <v>2</v>
      </c>
      <c r="AS191" s="273" t="s">
        <v>53</v>
      </c>
      <c r="AT191" s="60">
        <f t="shared" si="26"/>
        <v>26.32</v>
      </c>
      <c r="AU191" s="60">
        <f t="shared" si="27"/>
        <v>17.920000000000002</v>
      </c>
      <c r="AV191" s="60">
        <v>41.2</v>
      </c>
      <c r="AW191" s="60">
        <v>64</v>
      </c>
      <c r="AX191" s="60"/>
      <c r="AY191" s="60">
        <f t="shared" si="28"/>
        <v>2.8000000000000003</v>
      </c>
      <c r="AZ191" s="60">
        <f t="shared" si="25"/>
        <v>152.24</v>
      </c>
      <c r="BA191" s="60">
        <v>0</v>
      </c>
      <c r="BB191" s="60">
        <f t="shared" si="29"/>
        <v>56</v>
      </c>
    </row>
    <row r="192" spans="1:54" s="62" customFormat="1" ht="17.25" customHeight="1">
      <c r="A192" s="26" t="s">
        <v>46</v>
      </c>
      <c r="B192" s="50">
        <v>186</v>
      </c>
      <c r="C192" s="53" t="s">
        <v>895</v>
      </c>
      <c r="D192" s="23" t="s">
        <v>896</v>
      </c>
      <c r="E192" s="23" t="s">
        <v>897</v>
      </c>
      <c r="F192" s="53" t="s">
        <v>898</v>
      </c>
      <c r="G192" s="53"/>
      <c r="H192" s="87">
        <v>16</v>
      </c>
      <c r="I192" s="87">
        <v>5</v>
      </c>
      <c r="J192" s="87">
        <v>1999</v>
      </c>
      <c r="K192" s="87">
        <f t="shared" si="24"/>
        <v>12</v>
      </c>
      <c r="L192" s="1" t="s">
        <v>1539</v>
      </c>
      <c r="M192" s="270"/>
      <c r="N192" s="270"/>
      <c r="O192" s="270"/>
      <c r="P192" s="53"/>
      <c r="Q192" s="53" t="s">
        <v>899</v>
      </c>
      <c r="R192" s="53"/>
      <c r="S192" s="53" t="s">
        <v>388</v>
      </c>
      <c r="T192" s="56">
        <v>11030020</v>
      </c>
      <c r="U192" s="271" t="s">
        <v>70</v>
      </c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7">
        <v>30</v>
      </c>
      <c r="AG192" s="57">
        <v>12</v>
      </c>
      <c r="AH192" s="57">
        <v>2011</v>
      </c>
      <c r="AI192" s="93">
        <v>0.66666666666666663</v>
      </c>
      <c r="AJ192" s="57"/>
      <c r="AK192" s="57"/>
      <c r="AL192" s="57"/>
      <c r="AM192" s="57"/>
      <c r="AN192" s="57">
        <v>31</v>
      </c>
      <c r="AO192" s="57">
        <v>12</v>
      </c>
      <c r="AP192" s="57">
        <v>2011</v>
      </c>
      <c r="AQ192" s="67"/>
      <c r="AR192" s="272">
        <v>2</v>
      </c>
      <c r="AS192" s="273" t="s">
        <v>53</v>
      </c>
      <c r="AT192" s="60">
        <f t="shared" si="26"/>
        <v>26.32</v>
      </c>
      <c r="AU192" s="60">
        <f t="shared" si="27"/>
        <v>17.920000000000002</v>
      </c>
      <c r="AV192" s="60">
        <v>46.74</v>
      </c>
      <c r="AW192" s="60">
        <v>44</v>
      </c>
      <c r="AX192" s="60"/>
      <c r="AY192" s="60">
        <f t="shared" si="28"/>
        <v>2.8000000000000003</v>
      </c>
      <c r="AZ192" s="60">
        <f t="shared" si="25"/>
        <v>137.78000000000003</v>
      </c>
      <c r="BA192" s="60">
        <v>0</v>
      </c>
      <c r="BB192" s="60">
        <f t="shared" si="29"/>
        <v>56</v>
      </c>
    </row>
    <row r="193" spans="1:54" s="62" customFormat="1" ht="17.25" customHeight="1">
      <c r="A193" s="26" t="s">
        <v>46</v>
      </c>
      <c r="B193" s="50">
        <v>187</v>
      </c>
      <c r="C193" s="53" t="s">
        <v>895</v>
      </c>
      <c r="D193" s="23" t="s">
        <v>900</v>
      </c>
      <c r="E193" s="23" t="s">
        <v>901</v>
      </c>
      <c r="F193" s="53" t="s">
        <v>902</v>
      </c>
      <c r="G193" s="53"/>
      <c r="H193" s="87">
        <v>19</v>
      </c>
      <c r="I193" s="87">
        <v>7</v>
      </c>
      <c r="J193" s="87">
        <v>1975</v>
      </c>
      <c r="K193" s="87">
        <f t="shared" si="24"/>
        <v>36</v>
      </c>
      <c r="L193" s="1" t="s">
        <v>1539</v>
      </c>
      <c r="M193" s="270"/>
      <c r="N193" s="270"/>
      <c r="O193" s="270"/>
      <c r="P193" s="53"/>
      <c r="Q193" s="53" t="s">
        <v>903</v>
      </c>
      <c r="R193" s="53"/>
      <c r="S193" s="53" t="s">
        <v>69</v>
      </c>
      <c r="T193" s="56">
        <v>11030020</v>
      </c>
      <c r="U193" s="271" t="s">
        <v>70</v>
      </c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7">
        <v>31</v>
      </c>
      <c r="AG193" s="57">
        <v>12</v>
      </c>
      <c r="AH193" s="57">
        <v>2011</v>
      </c>
      <c r="AI193" s="93">
        <v>0.72916666666666663</v>
      </c>
      <c r="AJ193" s="57"/>
      <c r="AK193" s="57"/>
      <c r="AL193" s="57"/>
      <c r="AM193" s="57"/>
      <c r="AN193" s="57">
        <v>31</v>
      </c>
      <c r="AO193" s="57">
        <v>12</v>
      </c>
      <c r="AP193" s="57">
        <v>2011</v>
      </c>
      <c r="AQ193" s="67"/>
      <c r="AR193" s="272">
        <v>1</v>
      </c>
      <c r="AS193" s="273" t="s">
        <v>53</v>
      </c>
      <c r="AT193" s="60">
        <f t="shared" si="26"/>
        <v>13.16</v>
      </c>
      <c r="AU193" s="60">
        <f t="shared" si="27"/>
        <v>8.9600000000000009</v>
      </c>
      <c r="AV193" s="60">
        <v>21.58</v>
      </c>
      <c r="AW193" s="60">
        <v>9</v>
      </c>
      <c r="AX193" s="60"/>
      <c r="AY193" s="60">
        <f t="shared" si="28"/>
        <v>1.4000000000000001</v>
      </c>
      <c r="AZ193" s="60">
        <f t="shared" si="25"/>
        <v>54.1</v>
      </c>
      <c r="BA193" s="60">
        <v>0</v>
      </c>
      <c r="BB193" s="60">
        <f t="shared" si="29"/>
        <v>28</v>
      </c>
    </row>
    <row r="194" spans="1:54" s="62" customFormat="1" ht="17.25" customHeight="1">
      <c r="A194" s="26" t="s">
        <v>46</v>
      </c>
      <c r="B194" s="50">
        <v>188</v>
      </c>
      <c r="C194" s="53" t="s">
        <v>380</v>
      </c>
      <c r="D194" s="23" t="s">
        <v>381</v>
      </c>
      <c r="E194" s="23" t="s">
        <v>382</v>
      </c>
      <c r="F194" s="53" t="s">
        <v>383</v>
      </c>
      <c r="G194" s="53"/>
      <c r="H194" s="87">
        <v>19</v>
      </c>
      <c r="I194" s="87">
        <v>10</v>
      </c>
      <c r="J194" s="87">
        <v>1963</v>
      </c>
      <c r="K194" s="87">
        <f t="shared" si="24"/>
        <v>48</v>
      </c>
      <c r="L194" s="1" t="s">
        <v>1539</v>
      </c>
      <c r="M194" s="270"/>
      <c r="N194" s="270"/>
      <c r="O194" s="270"/>
      <c r="P194" s="53"/>
      <c r="Q194" s="53">
        <v>1640</v>
      </c>
      <c r="R194" s="53"/>
      <c r="S194" s="53" t="s">
        <v>58</v>
      </c>
      <c r="T194" s="56">
        <v>11030023</v>
      </c>
      <c r="U194" s="271" t="s">
        <v>904</v>
      </c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7">
        <v>2</v>
      </c>
      <c r="AG194" s="57">
        <v>12</v>
      </c>
      <c r="AH194" s="57">
        <v>2011</v>
      </c>
      <c r="AI194" s="93">
        <v>0.52083333333333337</v>
      </c>
      <c r="AJ194" s="57"/>
      <c r="AK194" s="57"/>
      <c r="AL194" s="57"/>
      <c r="AM194" s="57"/>
      <c r="AN194" s="57">
        <v>31</v>
      </c>
      <c r="AO194" s="57">
        <v>12</v>
      </c>
      <c r="AP194" s="57">
        <v>2011</v>
      </c>
      <c r="AQ194" s="67"/>
      <c r="AR194" s="272">
        <v>30</v>
      </c>
      <c r="AS194" s="273" t="s">
        <v>53</v>
      </c>
      <c r="AT194" s="60">
        <f t="shared" ref="AT194:AT225" si="30">AR194*33*0.47</f>
        <v>465.29999999999995</v>
      </c>
      <c r="AU194" s="60">
        <f t="shared" ref="AU194:AU225" si="31">AR194*33*0.32</f>
        <v>316.8</v>
      </c>
      <c r="AV194" s="60">
        <v>82.64</v>
      </c>
      <c r="AW194" s="60">
        <v>78</v>
      </c>
      <c r="AX194" s="60"/>
      <c r="AY194" s="60">
        <f t="shared" ref="AY194:AY225" si="32">AR194*33*0.05</f>
        <v>49.5</v>
      </c>
      <c r="AZ194" s="60">
        <f t="shared" si="25"/>
        <v>992.2399999999999</v>
      </c>
      <c r="BA194" s="60">
        <v>0</v>
      </c>
      <c r="BB194" s="60">
        <f t="shared" ref="BB194:BB225" si="33">AR194*33</f>
        <v>990</v>
      </c>
    </row>
    <row r="195" spans="1:54" s="62" customFormat="1" ht="17.25" customHeight="1">
      <c r="A195" s="26" t="s">
        <v>46</v>
      </c>
      <c r="B195" s="50">
        <v>189</v>
      </c>
      <c r="C195" s="53" t="s">
        <v>208</v>
      </c>
      <c r="D195" s="23" t="s">
        <v>137</v>
      </c>
      <c r="E195" s="23" t="s">
        <v>209</v>
      </c>
      <c r="F195" s="53" t="s">
        <v>210</v>
      </c>
      <c r="G195" s="53"/>
      <c r="H195" s="87">
        <v>28</v>
      </c>
      <c r="I195" s="87">
        <v>1</v>
      </c>
      <c r="J195" s="87">
        <v>1986</v>
      </c>
      <c r="K195" s="87">
        <f t="shared" si="24"/>
        <v>25</v>
      </c>
      <c r="L195" s="1" t="s">
        <v>1539</v>
      </c>
      <c r="M195" s="270"/>
      <c r="N195" s="270"/>
      <c r="O195" s="270"/>
      <c r="P195" s="53"/>
      <c r="Q195" s="53">
        <v>1519</v>
      </c>
      <c r="R195" s="53"/>
      <c r="S195" s="53" t="s">
        <v>58</v>
      </c>
      <c r="T195" s="56">
        <v>11030023</v>
      </c>
      <c r="U195" s="271" t="s">
        <v>905</v>
      </c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7">
        <v>12</v>
      </c>
      <c r="AG195" s="57">
        <v>12</v>
      </c>
      <c r="AH195" s="57">
        <v>2011</v>
      </c>
      <c r="AI195" s="93">
        <v>0.60416666666666663</v>
      </c>
      <c r="AJ195" s="57"/>
      <c r="AK195" s="57"/>
      <c r="AL195" s="57"/>
      <c r="AM195" s="57"/>
      <c r="AN195" s="57">
        <v>31</v>
      </c>
      <c r="AO195" s="57">
        <v>12</v>
      </c>
      <c r="AP195" s="57">
        <v>2011</v>
      </c>
      <c r="AQ195" s="67"/>
      <c r="AR195" s="272">
        <v>20</v>
      </c>
      <c r="AS195" s="273" t="s">
        <v>53</v>
      </c>
      <c r="AT195" s="60">
        <f t="shared" si="30"/>
        <v>310.2</v>
      </c>
      <c r="AU195" s="60">
        <f t="shared" si="31"/>
        <v>211.20000000000002</v>
      </c>
      <c r="AV195" s="60">
        <v>78.650000000000006</v>
      </c>
      <c r="AW195" s="60">
        <v>84</v>
      </c>
      <c r="AX195" s="60"/>
      <c r="AY195" s="60">
        <f t="shared" si="32"/>
        <v>33</v>
      </c>
      <c r="AZ195" s="60">
        <f t="shared" si="25"/>
        <v>717.05</v>
      </c>
      <c r="BA195" s="60">
        <v>0</v>
      </c>
      <c r="BB195" s="60">
        <f t="shared" si="33"/>
        <v>660</v>
      </c>
    </row>
    <row r="196" spans="1:54" s="62" customFormat="1" ht="17.25" customHeight="1">
      <c r="A196" s="26" t="s">
        <v>46</v>
      </c>
      <c r="B196" s="50">
        <v>190</v>
      </c>
      <c r="C196" s="53" t="s">
        <v>906</v>
      </c>
      <c r="D196" s="23" t="s">
        <v>907</v>
      </c>
      <c r="E196" s="23" t="s">
        <v>908</v>
      </c>
      <c r="F196" s="53" t="s">
        <v>909</v>
      </c>
      <c r="G196" s="53"/>
      <c r="H196" s="87">
        <v>13</v>
      </c>
      <c r="I196" s="87">
        <v>9</v>
      </c>
      <c r="J196" s="87">
        <v>1980</v>
      </c>
      <c r="K196" s="87">
        <f t="shared" si="24"/>
        <v>31</v>
      </c>
      <c r="L196" s="1" t="s">
        <v>1539</v>
      </c>
      <c r="M196" s="270"/>
      <c r="N196" s="270"/>
      <c r="O196" s="270"/>
      <c r="P196" s="53"/>
      <c r="Q196" s="53">
        <v>1401</v>
      </c>
      <c r="R196" s="53"/>
      <c r="S196" s="53" t="s">
        <v>58</v>
      </c>
      <c r="T196" s="56">
        <v>11030023</v>
      </c>
      <c r="U196" s="271" t="s">
        <v>910</v>
      </c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7">
        <v>10</v>
      </c>
      <c r="AG196" s="57">
        <v>10</v>
      </c>
      <c r="AH196" s="57">
        <v>2011</v>
      </c>
      <c r="AI196" s="93">
        <v>0.44444444444444442</v>
      </c>
      <c r="AJ196" s="57"/>
      <c r="AK196" s="57"/>
      <c r="AL196" s="57"/>
      <c r="AM196" s="57"/>
      <c r="AN196" s="57">
        <v>17</v>
      </c>
      <c r="AO196" s="57">
        <v>12</v>
      </c>
      <c r="AP196" s="57">
        <v>2011</v>
      </c>
      <c r="AQ196" s="67">
        <v>0.52083333333333337</v>
      </c>
      <c r="AR196" s="272">
        <v>16</v>
      </c>
      <c r="AS196" s="273" t="s">
        <v>71</v>
      </c>
      <c r="AT196" s="60">
        <f t="shared" si="30"/>
        <v>248.16</v>
      </c>
      <c r="AU196" s="60">
        <f t="shared" si="31"/>
        <v>168.96</v>
      </c>
      <c r="AV196" s="60">
        <v>74</v>
      </c>
      <c r="AW196" s="60">
        <v>92</v>
      </c>
      <c r="AX196" s="60"/>
      <c r="AY196" s="60">
        <f t="shared" si="32"/>
        <v>26.400000000000002</v>
      </c>
      <c r="AZ196" s="60">
        <f t="shared" si="25"/>
        <v>609.52</v>
      </c>
      <c r="BA196" s="60">
        <v>0</v>
      </c>
      <c r="BB196" s="60">
        <f t="shared" si="33"/>
        <v>528</v>
      </c>
    </row>
    <row r="197" spans="1:54" s="62" customFormat="1" ht="17.25" customHeight="1">
      <c r="A197" s="26" t="s">
        <v>46</v>
      </c>
      <c r="B197" s="50">
        <v>191</v>
      </c>
      <c r="C197" s="53" t="s">
        <v>47</v>
      </c>
      <c r="D197" s="23" t="s">
        <v>48</v>
      </c>
      <c r="E197" s="23" t="s">
        <v>49</v>
      </c>
      <c r="F197" s="53" t="s">
        <v>50</v>
      </c>
      <c r="G197" s="53"/>
      <c r="H197" s="87">
        <v>6</v>
      </c>
      <c r="I197" s="87">
        <v>5</v>
      </c>
      <c r="J197" s="87">
        <v>1992</v>
      </c>
      <c r="K197" s="87">
        <f t="shared" si="24"/>
        <v>19</v>
      </c>
      <c r="L197" s="1" t="s">
        <v>1539</v>
      </c>
      <c r="M197" s="270"/>
      <c r="N197" s="270"/>
      <c r="O197" s="270"/>
      <c r="P197" s="53"/>
      <c r="Q197" s="53">
        <v>1235</v>
      </c>
      <c r="R197" s="53"/>
      <c r="S197" s="53" t="s">
        <v>51</v>
      </c>
      <c r="T197" s="56">
        <v>11030023</v>
      </c>
      <c r="U197" s="271" t="s">
        <v>911</v>
      </c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7">
        <v>13</v>
      </c>
      <c r="AG197" s="57">
        <v>12</v>
      </c>
      <c r="AH197" s="57">
        <v>2011</v>
      </c>
      <c r="AI197" s="93">
        <v>0.66319444444444442</v>
      </c>
      <c r="AJ197" s="57"/>
      <c r="AK197" s="57"/>
      <c r="AL197" s="57">
        <v>2011</v>
      </c>
      <c r="AM197" s="57"/>
      <c r="AN197" s="57">
        <v>31</v>
      </c>
      <c r="AO197" s="57">
        <v>12</v>
      </c>
      <c r="AP197" s="57">
        <v>2011</v>
      </c>
      <c r="AQ197" s="67"/>
      <c r="AR197" s="272">
        <v>19</v>
      </c>
      <c r="AS197" s="273" t="s">
        <v>53</v>
      </c>
      <c r="AT197" s="60">
        <f t="shared" si="30"/>
        <v>294.69</v>
      </c>
      <c r="AU197" s="60">
        <f t="shared" si="31"/>
        <v>200.64000000000001</v>
      </c>
      <c r="AV197" s="60">
        <v>101.69</v>
      </c>
      <c r="AW197" s="60">
        <v>76</v>
      </c>
      <c r="AX197" s="60"/>
      <c r="AY197" s="60">
        <f t="shared" si="32"/>
        <v>31.35</v>
      </c>
      <c r="AZ197" s="60">
        <f t="shared" si="25"/>
        <v>704.37</v>
      </c>
      <c r="BA197" s="60">
        <v>0</v>
      </c>
      <c r="BB197" s="60">
        <f t="shared" si="33"/>
        <v>627</v>
      </c>
    </row>
    <row r="198" spans="1:54" s="62" customFormat="1" ht="17.25" customHeight="1">
      <c r="A198" s="26" t="s">
        <v>46</v>
      </c>
      <c r="B198" s="50">
        <v>192</v>
      </c>
      <c r="C198" s="53" t="s">
        <v>912</v>
      </c>
      <c r="D198" s="23" t="s">
        <v>291</v>
      </c>
      <c r="E198" s="23" t="s">
        <v>861</v>
      </c>
      <c r="F198" s="53" t="s">
        <v>913</v>
      </c>
      <c r="G198" s="53"/>
      <c r="H198" s="87">
        <v>26</v>
      </c>
      <c r="I198" s="87">
        <v>8</v>
      </c>
      <c r="J198" s="87">
        <v>1952</v>
      </c>
      <c r="K198" s="87">
        <f t="shared" si="24"/>
        <v>59</v>
      </c>
      <c r="L198" s="1" t="s">
        <v>1539</v>
      </c>
      <c r="M198" s="270"/>
      <c r="N198" s="270"/>
      <c r="O198" s="270"/>
      <c r="P198" s="53"/>
      <c r="Q198" s="53">
        <v>1310</v>
      </c>
      <c r="R198" s="53"/>
      <c r="S198" s="53" t="s">
        <v>58</v>
      </c>
      <c r="T198" s="56">
        <v>11030023</v>
      </c>
      <c r="U198" s="271" t="s">
        <v>914</v>
      </c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7">
        <v>18</v>
      </c>
      <c r="AG198" s="57">
        <v>11</v>
      </c>
      <c r="AH198" s="57">
        <v>2011</v>
      </c>
      <c r="AI198" s="93">
        <v>0.59027777777777779</v>
      </c>
      <c r="AJ198" s="57"/>
      <c r="AK198" s="57"/>
      <c r="AL198" s="57"/>
      <c r="AM198" s="57"/>
      <c r="AN198" s="57">
        <v>31</v>
      </c>
      <c r="AO198" s="57">
        <v>12</v>
      </c>
      <c r="AP198" s="57">
        <v>2011</v>
      </c>
      <c r="AQ198" s="67"/>
      <c r="AR198" s="272">
        <v>31</v>
      </c>
      <c r="AS198" s="273" t="s">
        <v>53</v>
      </c>
      <c r="AT198" s="60">
        <f t="shared" si="30"/>
        <v>480.80999999999995</v>
      </c>
      <c r="AU198" s="60">
        <f t="shared" si="31"/>
        <v>327.36</v>
      </c>
      <c r="AV198" s="60">
        <v>91.72</v>
      </c>
      <c r="AW198" s="60">
        <v>92</v>
      </c>
      <c r="AX198" s="60"/>
      <c r="AY198" s="60">
        <f t="shared" si="32"/>
        <v>51.150000000000006</v>
      </c>
      <c r="AZ198" s="60">
        <f t="shared" si="25"/>
        <v>1043.04</v>
      </c>
      <c r="BA198" s="60">
        <v>0</v>
      </c>
      <c r="BB198" s="60">
        <f t="shared" si="33"/>
        <v>1023</v>
      </c>
    </row>
    <row r="199" spans="1:54" s="62" customFormat="1" ht="17.25" customHeight="1">
      <c r="A199" s="26" t="s">
        <v>46</v>
      </c>
      <c r="B199" s="50">
        <v>193</v>
      </c>
      <c r="C199" s="53" t="s">
        <v>915</v>
      </c>
      <c r="D199" s="23" t="s">
        <v>916</v>
      </c>
      <c r="E199" s="23" t="s">
        <v>917</v>
      </c>
      <c r="F199" s="53" t="s">
        <v>918</v>
      </c>
      <c r="G199" s="53"/>
      <c r="H199" s="87">
        <v>20</v>
      </c>
      <c r="I199" s="87">
        <v>10</v>
      </c>
      <c r="J199" s="87">
        <v>1994</v>
      </c>
      <c r="K199" s="87">
        <f t="shared" si="24"/>
        <v>17</v>
      </c>
      <c r="L199" s="1" t="s">
        <v>1539</v>
      </c>
      <c r="M199" s="270"/>
      <c r="N199" s="270"/>
      <c r="O199" s="270"/>
      <c r="P199" s="53"/>
      <c r="Q199" s="53">
        <v>1281</v>
      </c>
      <c r="R199" s="53"/>
      <c r="S199" s="53" t="s">
        <v>169</v>
      </c>
      <c r="T199" s="56">
        <v>11030023</v>
      </c>
      <c r="U199" s="271" t="s">
        <v>919</v>
      </c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7">
        <v>13</v>
      </c>
      <c r="AG199" s="57">
        <v>10</v>
      </c>
      <c r="AH199" s="57">
        <v>2011</v>
      </c>
      <c r="AI199" s="93">
        <v>0.61805555555555558</v>
      </c>
      <c r="AJ199" s="57"/>
      <c r="AK199" s="57"/>
      <c r="AL199" s="57"/>
      <c r="AM199" s="57"/>
      <c r="AN199" s="57">
        <v>23</v>
      </c>
      <c r="AO199" s="57">
        <v>12</v>
      </c>
      <c r="AP199" s="57">
        <v>2011</v>
      </c>
      <c r="AQ199" s="67">
        <v>0.52083333333333337</v>
      </c>
      <c r="AR199" s="272">
        <v>22</v>
      </c>
      <c r="AS199" s="273" t="s">
        <v>71</v>
      </c>
      <c r="AT199" s="60">
        <f t="shared" si="30"/>
        <v>341.21999999999997</v>
      </c>
      <c r="AU199" s="60">
        <f t="shared" si="31"/>
        <v>232.32</v>
      </c>
      <c r="AV199" s="60">
        <v>82.56</v>
      </c>
      <c r="AW199" s="60">
        <v>82</v>
      </c>
      <c r="AX199" s="60"/>
      <c r="AY199" s="60">
        <f t="shared" si="32"/>
        <v>36.300000000000004</v>
      </c>
      <c r="AZ199" s="60">
        <f t="shared" si="25"/>
        <v>774.39999999999986</v>
      </c>
      <c r="BA199" s="60">
        <v>0</v>
      </c>
      <c r="BB199" s="60">
        <f t="shared" si="33"/>
        <v>726</v>
      </c>
    </row>
    <row r="200" spans="1:54" s="62" customFormat="1" ht="17.25" customHeight="1">
      <c r="A200" s="26" t="s">
        <v>46</v>
      </c>
      <c r="B200" s="50">
        <v>194</v>
      </c>
      <c r="C200" s="53" t="s">
        <v>920</v>
      </c>
      <c r="D200" s="23" t="s">
        <v>921</v>
      </c>
      <c r="E200" s="23" t="s">
        <v>922</v>
      </c>
      <c r="F200" s="53" t="s">
        <v>923</v>
      </c>
      <c r="G200" s="53"/>
      <c r="H200" s="87">
        <v>31</v>
      </c>
      <c r="I200" s="87">
        <v>1</v>
      </c>
      <c r="J200" s="87">
        <v>1978</v>
      </c>
      <c r="K200" s="87">
        <f t="shared" ref="K200:K263" si="34">2011-J200</f>
        <v>33</v>
      </c>
      <c r="L200" s="1" t="s">
        <v>1539</v>
      </c>
      <c r="M200" s="270"/>
      <c r="N200" s="270"/>
      <c r="O200" s="270"/>
      <c r="P200" s="53"/>
      <c r="Q200" s="53">
        <v>1136</v>
      </c>
      <c r="R200" s="53"/>
      <c r="S200" s="53" t="s">
        <v>58</v>
      </c>
      <c r="T200" s="56">
        <v>11030023</v>
      </c>
      <c r="U200" s="271" t="s">
        <v>924</v>
      </c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7">
        <v>5</v>
      </c>
      <c r="AG200" s="57">
        <v>10</v>
      </c>
      <c r="AH200" s="57">
        <v>2011</v>
      </c>
      <c r="AI200" s="93">
        <v>0.47569444444444442</v>
      </c>
      <c r="AJ200" s="57"/>
      <c r="AK200" s="57"/>
      <c r="AL200" s="57">
        <v>2011</v>
      </c>
      <c r="AM200" s="57"/>
      <c r="AN200" s="57">
        <v>23</v>
      </c>
      <c r="AO200" s="57">
        <v>12</v>
      </c>
      <c r="AP200" s="57">
        <v>2011</v>
      </c>
      <c r="AQ200" s="67">
        <v>0.52083333333333337</v>
      </c>
      <c r="AR200" s="272">
        <v>22</v>
      </c>
      <c r="AS200" s="273" t="s">
        <v>71</v>
      </c>
      <c r="AT200" s="60">
        <f t="shared" si="30"/>
        <v>341.21999999999997</v>
      </c>
      <c r="AU200" s="60">
        <f t="shared" si="31"/>
        <v>232.32</v>
      </c>
      <c r="AV200" s="60">
        <v>68.42</v>
      </c>
      <c r="AW200" s="60">
        <v>74</v>
      </c>
      <c r="AX200" s="60"/>
      <c r="AY200" s="60">
        <f t="shared" si="32"/>
        <v>36.300000000000004</v>
      </c>
      <c r="AZ200" s="60">
        <f t="shared" ref="AZ200:AZ263" si="35">SUM(AT200:AY200)</f>
        <v>752.25999999999988</v>
      </c>
      <c r="BA200" s="60">
        <v>0</v>
      </c>
      <c r="BB200" s="60">
        <f t="shared" si="33"/>
        <v>726</v>
      </c>
    </row>
    <row r="201" spans="1:54" s="62" customFormat="1" ht="17.25" customHeight="1">
      <c r="A201" s="26" t="s">
        <v>46</v>
      </c>
      <c r="B201" s="50">
        <v>195</v>
      </c>
      <c r="C201" s="53" t="s">
        <v>925</v>
      </c>
      <c r="D201" s="23" t="s">
        <v>291</v>
      </c>
      <c r="E201" s="23" t="s">
        <v>926</v>
      </c>
      <c r="F201" s="53" t="s">
        <v>927</v>
      </c>
      <c r="G201" s="53"/>
      <c r="H201" s="87">
        <v>16</v>
      </c>
      <c r="I201" s="87">
        <v>10</v>
      </c>
      <c r="J201" s="87">
        <v>1973</v>
      </c>
      <c r="K201" s="87">
        <f t="shared" si="34"/>
        <v>38</v>
      </c>
      <c r="L201" s="1" t="s">
        <v>1539</v>
      </c>
      <c r="M201" s="270"/>
      <c r="N201" s="270"/>
      <c r="O201" s="270"/>
      <c r="P201" s="53"/>
      <c r="Q201" s="53">
        <v>1173</v>
      </c>
      <c r="R201" s="53"/>
      <c r="S201" s="53" t="s">
        <v>94</v>
      </c>
      <c r="T201" s="56">
        <v>11030023</v>
      </c>
      <c r="U201" s="271" t="s">
        <v>52</v>
      </c>
      <c r="V201" s="56" t="s">
        <v>368</v>
      </c>
      <c r="W201" s="56"/>
      <c r="X201" s="56"/>
      <c r="Y201" s="56"/>
      <c r="Z201" s="56"/>
      <c r="AA201" s="56"/>
      <c r="AB201" s="56"/>
      <c r="AC201" s="56"/>
      <c r="AD201" s="56"/>
      <c r="AE201" s="56"/>
      <c r="AF201" s="57">
        <v>27</v>
      </c>
      <c r="AG201" s="57">
        <v>9</v>
      </c>
      <c r="AH201" s="57">
        <v>2011</v>
      </c>
      <c r="AI201" s="93">
        <v>0.54513888888888895</v>
      </c>
      <c r="AJ201" s="57"/>
      <c r="AK201" s="57"/>
      <c r="AL201" s="57">
        <v>2011</v>
      </c>
      <c r="AM201" s="57"/>
      <c r="AN201" s="57">
        <v>13</v>
      </c>
      <c r="AO201" s="57">
        <v>12</v>
      </c>
      <c r="AP201" s="57">
        <v>2011</v>
      </c>
      <c r="AQ201" s="67">
        <v>0.52083333333333337</v>
      </c>
      <c r="AR201" s="272">
        <v>12</v>
      </c>
      <c r="AS201" s="273" t="s">
        <v>71</v>
      </c>
      <c r="AT201" s="60">
        <f t="shared" si="30"/>
        <v>186.11999999999998</v>
      </c>
      <c r="AU201" s="60">
        <f t="shared" si="31"/>
        <v>126.72</v>
      </c>
      <c r="AV201" s="60">
        <v>72.58</v>
      </c>
      <c r="AW201" s="60">
        <v>98</v>
      </c>
      <c r="AX201" s="60"/>
      <c r="AY201" s="60">
        <f t="shared" si="32"/>
        <v>19.8</v>
      </c>
      <c r="AZ201" s="60">
        <f t="shared" si="35"/>
        <v>503.21999999999997</v>
      </c>
      <c r="BA201" s="60">
        <v>0</v>
      </c>
      <c r="BB201" s="60">
        <f t="shared" si="33"/>
        <v>396</v>
      </c>
    </row>
    <row r="202" spans="1:54" s="62" customFormat="1" ht="17.25" customHeight="1">
      <c r="A202" s="26" t="s">
        <v>46</v>
      </c>
      <c r="B202" s="50">
        <v>196</v>
      </c>
      <c r="C202" s="53" t="s">
        <v>928</v>
      </c>
      <c r="D202" s="23" t="s">
        <v>929</v>
      </c>
      <c r="E202" s="23" t="s">
        <v>930</v>
      </c>
      <c r="F202" s="53" t="s">
        <v>931</v>
      </c>
      <c r="G202" s="53"/>
      <c r="H202" s="87">
        <v>28</v>
      </c>
      <c r="I202" s="87">
        <v>12</v>
      </c>
      <c r="J202" s="87">
        <v>1962</v>
      </c>
      <c r="K202" s="87">
        <f t="shared" si="34"/>
        <v>49</v>
      </c>
      <c r="L202" s="1" t="s">
        <v>1539</v>
      </c>
      <c r="M202" s="270"/>
      <c r="N202" s="270"/>
      <c r="O202" s="270"/>
      <c r="P202" s="53"/>
      <c r="Q202" s="53">
        <v>934</v>
      </c>
      <c r="R202" s="53"/>
      <c r="S202" s="53" t="s">
        <v>368</v>
      </c>
      <c r="T202" s="56">
        <v>11030023</v>
      </c>
      <c r="U202" s="271" t="s">
        <v>932</v>
      </c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7">
        <v>12</v>
      </c>
      <c r="AG202" s="57">
        <v>8</v>
      </c>
      <c r="AH202" s="57">
        <v>2011</v>
      </c>
      <c r="AI202" s="93">
        <v>0.52083333333333337</v>
      </c>
      <c r="AJ202" s="57"/>
      <c r="AK202" s="57"/>
      <c r="AL202" s="57"/>
      <c r="AM202" s="57"/>
      <c r="AN202" s="57">
        <v>31</v>
      </c>
      <c r="AO202" s="57">
        <v>12</v>
      </c>
      <c r="AP202" s="57">
        <v>2011</v>
      </c>
      <c r="AQ202" s="67"/>
      <c r="AR202" s="272">
        <v>31</v>
      </c>
      <c r="AS202" s="273" t="s">
        <v>53</v>
      </c>
      <c r="AT202" s="60">
        <f t="shared" si="30"/>
        <v>480.80999999999995</v>
      </c>
      <c r="AU202" s="60">
        <f t="shared" si="31"/>
        <v>327.36</v>
      </c>
      <c r="AV202" s="60">
        <v>94.32</v>
      </c>
      <c r="AW202" s="60">
        <v>96</v>
      </c>
      <c r="AX202" s="60"/>
      <c r="AY202" s="60">
        <f t="shared" si="32"/>
        <v>51.150000000000006</v>
      </c>
      <c r="AZ202" s="60">
        <f t="shared" si="35"/>
        <v>1049.6400000000001</v>
      </c>
      <c r="BA202" s="60">
        <v>0</v>
      </c>
      <c r="BB202" s="60">
        <f t="shared" si="33"/>
        <v>1023</v>
      </c>
    </row>
    <row r="203" spans="1:54" s="62" customFormat="1" ht="17.25" customHeight="1">
      <c r="A203" s="26" t="s">
        <v>46</v>
      </c>
      <c r="B203" s="50">
        <v>197</v>
      </c>
      <c r="C203" s="53" t="s">
        <v>933</v>
      </c>
      <c r="D203" s="23" t="s">
        <v>934</v>
      </c>
      <c r="E203" s="23" t="s">
        <v>935</v>
      </c>
      <c r="F203" s="53" t="s">
        <v>936</v>
      </c>
      <c r="G203" s="53"/>
      <c r="H203" s="87">
        <v>28</v>
      </c>
      <c r="I203" s="87">
        <v>2</v>
      </c>
      <c r="J203" s="87">
        <v>1964</v>
      </c>
      <c r="K203" s="87">
        <f t="shared" si="34"/>
        <v>47</v>
      </c>
      <c r="L203" s="1" t="s">
        <v>100</v>
      </c>
      <c r="M203" s="270"/>
      <c r="N203" s="270"/>
      <c r="O203" s="270"/>
      <c r="P203" s="53"/>
      <c r="Q203" s="53">
        <v>812</v>
      </c>
      <c r="R203" s="53"/>
      <c r="S203" s="53" t="s">
        <v>51</v>
      </c>
      <c r="T203" s="56">
        <v>11030023</v>
      </c>
      <c r="U203" s="271" t="s">
        <v>937</v>
      </c>
      <c r="V203" s="56" t="s">
        <v>938</v>
      </c>
      <c r="W203" s="56"/>
      <c r="X203" s="56"/>
      <c r="Y203" s="56"/>
      <c r="Z203" s="56"/>
      <c r="AA203" s="56"/>
      <c r="AB203" s="56"/>
      <c r="AC203" s="56"/>
      <c r="AD203" s="56"/>
      <c r="AE203" s="56"/>
      <c r="AF203" s="57">
        <v>8</v>
      </c>
      <c r="AG203" s="57">
        <v>7</v>
      </c>
      <c r="AH203" s="57">
        <v>2011</v>
      </c>
      <c r="AI203" s="93">
        <v>0.83333333333333337</v>
      </c>
      <c r="AJ203" s="57"/>
      <c r="AK203" s="57"/>
      <c r="AL203" s="57"/>
      <c r="AM203" s="57"/>
      <c r="AN203" s="57">
        <v>31</v>
      </c>
      <c r="AO203" s="57">
        <v>12</v>
      </c>
      <c r="AP203" s="57">
        <v>2011</v>
      </c>
      <c r="AQ203" s="67"/>
      <c r="AR203" s="272">
        <v>31</v>
      </c>
      <c r="AS203" s="273" t="s">
        <v>53</v>
      </c>
      <c r="AT203" s="60">
        <f t="shared" si="30"/>
        <v>480.80999999999995</v>
      </c>
      <c r="AU203" s="60">
        <f t="shared" si="31"/>
        <v>327.36</v>
      </c>
      <c r="AV203" s="60">
        <v>94.68</v>
      </c>
      <c r="AW203" s="60">
        <v>92</v>
      </c>
      <c r="AX203" s="60"/>
      <c r="AY203" s="60">
        <f t="shared" si="32"/>
        <v>51.150000000000006</v>
      </c>
      <c r="AZ203" s="60">
        <f t="shared" si="35"/>
        <v>1046</v>
      </c>
      <c r="BA203" s="60">
        <v>0</v>
      </c>
      <c r="BB203" s="60">
        <f t="shared" si="33"/>
        <v>1023</v>
      </c>
    </row>
    <row r="204" spans="1:54" s="62" customFormat="1" ht="17.25" customHeight="1">
      <c r="A204" s="26" t="s">
        <v>46</v>
      </c>
      <c r="B204" s="50">
        <v>198</v>
      </c>
      <c r="C204" s="53" t="s">
        <v>939</v>
      </c>
      <c r="D204" s="23" t="s">
        <v>817</v>
      </c>
      <c r="E204" s="23" t="s">
        <v>940</v>
      </c>
      <c r="F204" s="53" t="s">
        <v>941</v>
      </c>
      <c r="G204" s="53"/>
      <c r="H204" s="87">
        <v>14</v>
      </c>
      <c r="I204" s="87">
        <v>8</v>
      </c>
      <c r="J204" s="87">
        <v>1970</v>
      </c>
      <c r="K204" s="87">
        <f t="shared" si="34"/>
        <v>41</v>
      </c>
      <c r="L204" s="1" t="s">
        <v>100</v>
      </c>
      <c r="M204" s="270"/>
      <c r="N204" s="270"/>
      <c r="O204" s="270"/>
      <c r="P204" s="53"/>
      <c r="Q204" s="53">
        <v>974</v>
      </c>
      <c r="R204" s="53"/>
      <c r="S204" s="53" t="s">
        <v>368</v>
      </c>
      <c r="T204" s="56">
        <v>11030023</v>
      </c>
      <c r="U204" s="271" t="s">
        <v>942</v>
      </c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7">
        <v>19</v>
      </c>
      <c r="AG204" s="57">
        <v>8</v>
      </c>
      <c r="AH204" s="57">
        <v>2011</v>
      </c>
      <c r="AI204" s="93">
        <v>0.70486111111111116</v>
      </c>
      <c r="AJ204" s="57"/>
      <c r="AK204" s="57"/>
      <c r="AL204" s="57">
        <v>2011</v>
      </c>
      <c r="AM204" s="57"/>
      <c r="AN204" s="57">
        <v>16</v>
      </c>
      <c r="AO204" s="57">
        <v>12</v>
      </c>
      <c r="AP204" s="57">
        <v>2011</v>
      </c>
      <c r="AQ204" s="67">
        <v>0.52083333333333337</v>
      </c>
      <c r="AR204" s="272">
        <v>15</v>
      </c>
      <c r="AS204" s="273" t="s">
        <v>71</v>
      </c>
      <c r="AT204" s="60">
        <f t="shared" si="30"/>
        <v>232.64999999999998</v>
      </c>
      <c r="AU204" s="60">
        <f t="shared" si="31"/>
        <v>158.4</v>
      </c>
      <c r="AV204" s="60">
        <v>88.92</v>
      </c>
      <c r="AW204" s="60">
        <v>82</v>
      </c>
      <c r="AX204" s="60"/>
      <c r="AY204" s="60">
        <f t="shared" si="32"/>
        <v>24.75</v>
      </c>
      <c r="AZ204" s="60">
        <f t="shared" si="35"/>
        <v>586.72</v>
      </c>
      <c r="BA204" s="60">
        <v>0</v>
      </c>
      <c r="BB204" s="60">
        <f t="shared" si="33"/>
        <v>495</v>
      </c>
    </row>
    <row r="205" spans="1:54" s="62" customFormat="1" ht="17.25" customHeight="1">
      <c r="A205" s="26" t="s">
        <v>46</v>
      </c>
      <c r="B205" s="50">
        <v>199</v>
      </c>
      <c r="C205" s="53" t="s">
        <v>943</v>
      </c>
      <c r="D205" s="23" t="s">
        <v>944</v>
      </c>
      <c r="E205" s="23" t="s">
        <v>945</v>
      </c>
      <c r="F205" s="53" t="s">
        <v>946</v>
      </c>
      <c r="G205" s="53"/>
      <c r="H205" s="87">
        <v>18</v>
      </c>
      <c r="I205" s="87">
        <v>6</v>
      </c>
      <c r="J205" s="87">
        <v>1978</v>
      </c>
      <c r="K205" s="87">
        <f t="shared" si="34"/>
        <v>33</v>
      </c>
      <c r="L205" s="1" t="s">
        <v>1539</v>
      </c>
      <c r="M205" s="270"/>
      <c r="N205" s="270"/>
      <c r="O205" s="270"/>
      <c r="P205" s="53"/>
      <c r="Q205" s="53">
        <v>793</v>
      </c>
      <c r="R205" s="53"/>
      <c r="S205" s="53" t="s">
        <v>58</v>
      </c>
      <c r="T205" s="56">
        <v>11030023</v>
      </c>
      <c r="U205" s="271" t="s">
        <v>947</v>
      </c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7">
        <v>8</v>
      </c>
      <c r="AG205" s="57">
        <v>7</v>
      </c>
      <c r="AH205" s="57">
        <v>2011</v>
      </c>
      <c r="AI205" s="93">
        <v>0.5</v>
      </c>
      <c r="AJ205" s="57"/>
      <c r="AK205" s="57"/>
      <c r="AL205" s="57">
        <v>2011</v>
      </c>
      <c r="AM205" s="57"/>
      <c r="AN205" s="57">
        <v>20</v>
      </c>
      <c r="AO205" s="57">
        <v>12</v>
      </c>
      <c r="AP205" s="57">
        <v>2011</v>
      </c>
      <c r="AQ205" s="67">
        <v>0.52083333333333337</v>
      </c>
      <c r="AR205" s="272">
        <v>19</v>
      </c>
      <c r="AS205" s="273" t="s">
        <v>71</v>
      </c>
      <c r="AT205" s="60">
        <f t="shared" si="30"/>
        <v>294.69</v>
      </c>
      <c r="AU205" s="60">
        <f t="shared" si="31"/>
        <v>200.64000000000001</v>
      </c>
      <c r="AV205" s="60">
        <v>94.92</v>
      </c>
      <c r="AW205" s="60">
        <v>92</v>
      </c>
      <c r="AX205" s="60"/>
      <c r="AY205" s="60">
        <f t="shared" si="32"/>
        <v>31.35</v>
      </c>
      <c r="AZ205" s="60">
        <f t="shared" si="35"/>
        <v>713.6</v>
      </c>
      <c r="BA205" s="60">
        <v>0</v>
      </c>
      <c r="BB205" s="60">
        <f t="shared" si="33"/>
        <v>627</v>
      </c>
    </row>
    <row r="206" spans="1:54" s="62" customFormat="1" ht="17.25" customHeight="1">
      <c r="A206" s="26" t="s">
        <v>46</v>
      </c>
      <c r="B206" s="50">
        <v>200</v>
      </c>
      <c r="C206" s="53"/>
      <c r="D206" s="23" t="s">
        <v>161</v>
      </c>
      <c r="E206" s="23" t="s">
        <v>948</v>
      </c>
      <c r="F206" s="53" t="s">
        <v>949</v>
      </c>
      <c r="G206" s="53"/>
      <c r="H206" s="87">
        <v>27</v>
      </c>
      <c r="I206" s="87">
        <v>6</v>
      </c>
      <c r="J206" s="87">
        <v>1965</v>
      </c>
      <c r="K206" s="87">
        <f t="shared" si="34"/>
        <v>46</v>
      </c>
      <c r="L206" s="1" t="s">
        <v>1539</v>
      </c>
      <c r="M206" s="270"/>
      <c r="N206" s="270"/>
      <c r="O206" s="270"/>
      <c r="P206" s="53"/>
      <c r="Q206" s="53">
        <v>819</v>
      </c>
      <c r="R206" s="53"/>
      <c r="S206" s="53" t="s">
        <v>58</v>
      </c>
      <c r="T206" s="56">
        <v>11030023</v>
      </c>
      <c r="U206" s="271" t="s">
        <v>950</v>
      </c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7">
        <v>1</v>
      </c>
      <c r="AG206" s="57">
        <v>8</v>
      </c>
      <c r="AH206" s="57">
        <v>2010</v>
      </c>
      <c r="AI206" s="93">
        <v>0.4861111111111111</v>
      </c>
      <c r="AJ206" s="57"/>
      <c r="AK206" s="57"/>
      <c r="AL206" s="57">
        <v>2010</v>
      </c>
      <c r="AM206" s="57"/>
      <c r="AN206" s="57">
        <v>31</v>
      </c>
      <c r="AO206" s="57">
        <v>12</v>
      </c>
      <c r="AP206" s="57">
        <v>2011</v>
      </c>
      <c r="AQ206" s="67"/>
      <c r="AR206" s="272">
        <v>31</v>
      </c>
      <c r="AS206" s="273" t="s">
        <v>53</v>
      </c>
      <c r="AT206" s="60">
        <f t="shared" si="30"/>
        <v>480.80999999999995</v>
      </c>
      <c r="AU206" s="60">
        <f t="shared" si="31"/>
        <v>327.36</v>
      </c>
      <c r="AV206" s="60">
        <v>96.25</v>
      </c>
      <c r="AW206" s="60">
        <v>76</v>
      </c>
      <c r="AX206" s="60"/>
      <c r="AY206" s="60">
        <f t="shared" si="32"/>
        <v>51.150000000000006</v>
      </c>
      <c r="AZ206" s="60">
        <f t="shared" si="35"/>
        <v>1031.57</v>
      </c>
      <c r="BA206" s="60">
        <v>0</v>
      </c>
      <c r="BB206" s="60">
        <f t="shared" si="33"/>
        <v>1023</v>
      </c>
    </row>
    <row r="207" spans="1:54" s="62" customFormat="1" ht="17.25" customHeight="1">
      <c r="A207" s="26" t="s">
        <v>46</v>
      </c>
      <c r="B207" s="50">
        <v>201</v>
      </c>
      <c r="C207" s="53"/>
      <c r="D207" s="23" t="s">
        <v>161</v>
      </c>
      <c r="E207" s="23" t="s">
        <v>376</v>
      </c>
      <c r="F207" s="53" t="s">
        <v>951</v>
      </c>
      <c r="G207" s="53"/>
      <c r="H207" s="87">
        <v>26</v>
      </c>
      <c r="I207" s="87">
        <v>10</v>
      </c>
      <c r="J207" s="87">
        <v>1961</v>
      </c>
      <c r="K207" s="87">
        <f t="shared" si="34"/>
        <v>50</v>
      </c>
      <c r="L207" s="1" t="s">
        <v>1539</v>
      </c>
      <c r="M207" s="270"/>
      <c r="N207" s="270"/>
      <c r="O207" s="270"/>
      <c r="P207" s="53"/>
      <c r="Q207" s="53">
        <v>1467</v>
      </c>
      <c r="R207" s="53"/>
      <c r="S207" s="53" t="s">
        <v>58</v>
      </c>
      <c r="T207" s="56">
        <v>11030023</v>
      </c>
      <c r="U207" s="271" t="s">
        <v>70</v>
      </c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7">
        <v>2</v>
      </c>
      <c r="AG207" s="57">
        <v>12</v>
      </c>
      <c r="AH207" s="57">
        <v>2010</v>
      </c>
      <c r="AI207" s="93">
        <v>0.50694444444444442</v>
      </c>
      <c r="AJ207" s="57"/>
      <c r="AK207" s="57"/>
      <c r="AL207" s="57">
        <v>2006</v>
      </c>
      <c r="AM207" s="57"/>
      <c r="AN207" s="57">
        <v>31</v>
      </c>
      <c r="AO207" s="57">
        <v>12</v>
      </c>
      <c r="AP207" s="57">
        <v>2011</v>
      </c>
      <c r="AQ207" s="67"/>
      <c r="AR207" s="272">
        <v>31</v>
      </c>
      <c r="AS207" s="273" t="s">
        <v>53</v>
      </c>
      <c r="AT207" s="60">
        <f t="shared" si="30"/>
        <v>480.80999999999995</v>
      </c>
      <c r="AU207" s="60">
        <f t="shared" si="31"/>
        <v>327.36</v>
      </c>
      <c r="AV207" s="60">
        <v>99.36</v>
      </c>
      <c r="AW207" s="60">
        <v>76</v>
      </c>
      <c r="AX207" s="60"/>
      <c r="AY207" s="60">
        <f t="shared" si="32"/>
        <v>51.150000000000006</v>
      </c>
      <c r="AZ207" s="60">
        <f t="shared" si="35"/>
        <v>1034.68</v>
      </c>
      <c r="BA207" s="60">
        <v>0</v>
      </c>
      <c r="BB207" s="60">
        <f t="shared" si="33"/>
        <v>1023</v>
      </c>
    </row>
    <row r="208" spans="1:54" s="62" customFormat="1" ht="17.25" customHeight="1">
      <c r="A208" s="26" t="s">
        <v>46</v>
      </c>
      <c r="B208" s="50">
        <v>202</v>
      </c>
      <c r="C208" s="53"/>
      <c r="D208" s="23" t="s">
        <v>55</v>
      </c>
      <c r="E208" s="23" t="s">
        <v>952</v>
      </c>
      <c r="F208" s="53" t="s">
        <v>953</v>
      </c>
      <c r="G208" s="53"/>
      <c r="H208" s="87">
        <v>9</v>
      </c>
      <c r="I208" s="87">
        <v>4</v>
      </c>
      <c r="J208" s="87">
        <v>1954</v>
      </c>
      <c r="K208" s="87">
        <f t="shared" si="34"/>
        <v>57</v>
      </c>
      <c r="L208" s="1" t="s">
        <v>1539</v>
      </c>
      <c r="M208" s="270"/>
      <c r="N208" s="270"/>
      <c r="O208" s="270"/>
      <c r="P208" s="53"/>
      <c r="Q208" s="53">
        <v>524</v>
      </c>
      <c r="R208" s="53"/>
      <c r="S208" s="53" t="s">
        <v>69</v>
      </c>
      <c r="T208" s="56">
        <v>11030023</v>
      </c>
      <c r="U208" s="271" t="s">
        <v>954</v>
      </c>
      <c r="V208" s="56" t="s">
        <v>955</v>
      </c>
      <c r="W208" s="56"/>
      <c r="X208" s="56"/>
      <c r="Y208" s="56"/>
      <c r="Z208" s="56"/>
      <c r="AA208" s="56"/>
      <c r="AB208" s="56"/>
      <c r="AC208" s="56"/>
      <c r="AD208" s="56"/>
      <c r="AE208" s="56"/>
      <c r="AF208" s="57">
        <v>13</v>
      </c>
      <c r="AG208" s="57">
        <v>4</v>
      </c>
      <c r="AH208" s="57">
        <v>2011</v>
      </c>
      <c r="AI208" s="93">
        <v>0.51041666666666663</v>
      </c>
      <c r="AJ208" s="57"/>
      <c r="AK208" s="57"/>
      <c r="AL208" s="57"/>
      <c r="AM208" s="57"/>
      <c r="AN208" s="57">
        <v>28</v>
      </c>
      <c r="AO208" s="57">
        <v>12</v>
      </c>
      <c r="AP208" s="57">
        <v>2011</v>
      </c>
      <c r="AQ208" s="67">
        <v>0.52083333333333337</v>
      </c>
      <c r="AR208" s="272">
        <v>27</v>
      </c>
      <c r="AS208" s="273" t="s">
        <v>956</v>
      </c>
      <c r="AT208" s="60">
        <f t="shared" si="30"/>
        <v>418.77</v>
      </c>
      <c r="AU208" s="60">
        <f t="shared" si="31"/>
        <v>285.12</v>
      </c>
      <c r="AV208" s="60">
        <v>79.64</v>
      </c>
      <c r="AW208" s="60">
        <v>94</v>
      </c>
      <c r="AX208" s="60"/>
      <c r="AY208" s="60">
        <f t="shared" si="32"/>
        <v>44.550000000000004</v>
      </c>
      <c r="AZ208" s="60">
        <f t="shared" si="35"/>
        <v>922.07999999999993</v>
      </c>
      <c r="BA208" s="60">
        <v>0</v>
      </c>
      <c r="BB208" s="60">
        <f t="shared" si="33"/>
        <v>891</v>
      </c>
    </row>
    <row r="209" spans="1:54" s="62" customFormat="1" ht="17.25" customHeight="1">
      <c r="A209" s="26" t="s">
        <v>46</v>
      </c>
      <c r="B209" s="50">
        <v>203</v>
      </c>
      <c r="C209" s="53">
        <v>3439851071</v>
      </c>
      <c r="D209" s="23" t="s">
        <v>232</v>
      </c>
      <c r="E209" s="23" t="s">
        <v>957</v>
      </c>
      <c r="F209" s="53" t="s">
        <v>958</v>
      </c>
      <c r="G209" s="53"/>
      <c r="H209" s="87">
        <v>29</v>
      </c>
      <c r="I209" s="87">
        <v>5</v>
      </c>
      <c r="J209" s="87">
        <v>1984</v>
      </c>
      <c r="K209" s="87">
        <f t="shared" si="34"/>
        <v>27</v>
      </c>
      <c r="L209" s="1" t="s">
        <v>1539</v>
      </c>
      <c r="M209" s="270"/>
      <c r="N209" s="270"/>
      <c r="O209" s="270"/>
      <c r="P209" s="53"/>
      <c r="Q209" s="53">
        <v>655</v>
      </c>
      <c r="R209" s="53"/>
      <c r="S209" s="53" t="s">
        <v>58</v>
      </c>
      <c r="T209" s="56">
        <v>11030023</v>
      </c>
      <c r="U209" s="271" t="s">
        <v>959</v>
      </c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7">
        <v>20</v>
      </c>
      <c r="AG209" s="57">
        <v>5</v>
      </c>
      <c r="AH209" s="57">
        <v>2011</v>
      </c>
      <c r="AI209" s="93">
        <v>0.4861111111111111</v>
      </c>
      <c r="AJ209" s="57"/>
      <c r="AK209" s="57"/>
      <c r="AL209" s="57"/>
      <c r="AM209" s="57"/>
      <c r="AN209" s="57">
        <v>31</v>
      </c>
      <c r="AO209" s="57">
        <v>12</v>
      </c>
      <c r="AP209" s="57">
        <v>2011</v>
      </c>
      <c r="AQ209" s="67"/>
      <c r="AR209" s="272">
        <v>31</v>
      </c>
      <c r="AS209" s="273" t="s">
        <v>53</v>
      </c>
      <c r="AT209" s="60">
        <f t="shared" si="30"/>
        <v>480.80999999999995</v>
      </c>
      <c r="AU209" s="60">
        <f t="shared" si="31"/>
        <v>327.36</v>
      </c>
      <c r="AV209" s="60">
        <v>94.21</v>
      </c>
      <c r="AW209" s="60">
        <v>86</v>
      </c>
      <c r="AX209" s="60"/>
      <c r="AY209" s="60">
        <f t="shared" si="32"/>
        <v>51.150000000000006</v>
      </c>
      <c r="AZ209" s="60">
        <f t="shared" si="35"/>
        <v>1039.53</v>
      </c>
      <c r="BA209" s="60">
        <v>0</v>
      </c>
      <c r="BB209" s="60">
        <f t="shared" si="33"/>
        <v>1023</v>
      </c>
    </row>
    <row r="210" spans="1:54" s="62" customFormat="1" ht="17.25" customHeight="1">
      <c r="A210" s="26" t="s">
        <v>46</v>
      </c>
      <c r="B210" s="50">
        <v>204</v>
      </c>
      <c r="C210" s="53">
        <v>22475403</v>
      </c>
      <c r="D210" s="23" t="s">
        <v>960</v>
      </c>
      <c r="E210" s="23" t="s">
        <v>961</v>
      </c>
      <c r="F210" s="53" t="s">
        <v>962</v>
      </c>
      <c r="G210" s="53"/>
      <c r="H210" s="87">
        <v>21</v>
      </c>
      <c r="I210" s="87">
        <v>11</v>
      </c>
      <c r="J210" s="87">
        <v>1975</v>
      </c>
      <c r="K210" s="87">
        <f t="shared" si="34"/>
        <v>36</v>
      </c>
      <c r="L210" s="1" t="s">
        <v>1539</v>
      </c>
      <c r="M210" s="270"/>
      <c r="N210" s="270"/>
      <c r="O210" s="270"/>
      <c r="P210" s="53"/>
      <c r="Q210" s="53">
        <v>643</v>
      </c>
      <c r="R210" s="53"/>
      <c r="S210" s="53" t="s">
        <v>94</v>
      </c>
      <c r="T210" s="56">
        <v>11030023</v>
      </c>
      <c r="U210" s="271" t="s">
        <v>963</v>
      </c>
      <c r="V210" s="56" t="s">
        <v>368</v>
      </c>
      <c r="W210" s="56"/>
      <c r="X210" s="56" t="s">
        <v>938</v>
      </c>
      <c r="Y210" s="56" t="s">
        <v>938</v>
      </c>
      <c r="Z210" s="56"/>
      <c r="AA210" s="56"/>
      <c r="AB210" s="56"/>
      <c r="AC210" s="56"/>
      <c r="AD210" s="56"/>
      <c r="AE210" s="56"/>
      <c r="AF210" s="57">
        <v>12</v>
      </c>
      <c r="AG210" s="57">
        <v>7</v>
      </c>
      <c r="AH210" s="57">
        <v>2011</v>
      </c>
      <c r="AI210" s="93">
        <v>0.5</v>
      </c>
      <c r="AJ210" s="57"/>
      <c r="AK210" s="57"/>
      <c r="AL210" s="57">
        <v>2001</v>
      </c>
      <c r="AM210" s="57"/>
      <c r="AN210" s="57">
        <v>31</v>
      </c>
      <c r="AO210" s="57">
        <v>12</v>
      </c>
      <c r="AP210" s="57">
        <v>2011</v>
      </c>
      <c r="AQ210" s="67"/>
      <c r="AR210" s="272">
        <v>31</v>
      </c>
      <c r="AS210" s="273" t="s">
        <v>53</v>
      </c>
      <c r="AT210" s="60">
        <f t="shared" si="30"/>
        <v>480.80999999999995</v>
      </c>
      <c r="AU210" s="60">
        <f t="shared" si="31"/>
        <v>327.36</v>
      </c>
      <c r="AV210" s="60">
        <v>93.75</v>
      </c>
      <c r="AW210" s="60">
        <v>72</v>
      </c>
      <c r="AX210" s="60"/>
      <c r="AY210" s="60">
        <f t="shared" si="32"/>
        <v>51.150000000000006</v>
      </c>
      <c r="AZ210" s="60">
        <f t="shared" si="35"/>
        <v>1025.07</v>
      </c>
      <c r="BA210" s="60">
        <v>0</v>
      </c>
      <c r="BB210" s="60">
        <f t="shared" si="33"/>
        <v>1023</v>
      </c>
    </row>
    <row r="211" spans="1:54" s="62" customFormat="1" ht="17.25" customHeight="1">
      <c r="A211" s="26" t="s">
        <v>46</v>
      </c>
      <c r="B211" s="50">
        <v>205</v>
      </c>
      <c r="C211" s="53" t="s">
        <v>964</v>
      </c>
      <c r="D211" s="23" t="s">
        <v>965</v>
      </c>
      <c r="E211" s="23" t="s">
        <v>966</v>
      </c>
      <c r="F211" s="53" t="s">
        <v>967</v>
      </c>
      <c r="G211" s="53"/>
      <c r="H211" s="87">
        <v>14</v>
      </c>
      <c r="I211" s="87">
        <v>6</v>
      </c>
      <c r="J211" s="87">
        <v>1942</v>
      </c>
      <c r="K211" s="87">
        <f t="shared" si="34"/>
        <v>69</v>
      </c>
      <c r="L211" s="1" t="s">
        <v>100</v>
      </c>
      <c r="M211" s="270"/>
      <c r="N211" s="270"/>
      <c r="O211" s="270"/>
      <c r="P211" s="53"/>
      <c r="Q211" s="53">
        <v>843</v>
      </c>
      <c r="R211" s="53"/>
      <c r="S211" s="53" t="s">
        <v>58</v>
      </c>
      <c r="T211" s="56">
        <v>11030023</v>
      </c>
      <c r="U211" s="271" t="s">
        <v>225</v>
      </c>
      <c r="V211" s="56" t="s">
        <v>493</v>
      </c>
      <c r="W211" s="56"/>
      <c r="X211" s="56"/>
      <c r="Y211" s="56"/>
      <c r="Z211" s="56"/>
      <c r="AA211" s="56"/>
      <c r="AB211" s="56"/>
      <c r="AC211" s="56"/>
      <c r="AD211" s="56"/>
      <c r="AE211" s="56"/>
      <c r="AF211" s="57">
        <v>16</v>
      </c>
      <c r="AG211" s="57">
        <v>6</v>
      </c>
      <c r="AH211" s="57">
        <v>2011</v>
      </c>
      <c r="AI211" s="93">
        <v>0.47569444444444442</v>
      </c>
      <c r="AJ211" s="57"/>
      <c r="AK211" s="57"/>
      <c r="AL211" s="57"/>
      <c r="AM211" s="57"/>
      <c r="AN211" s="57">
        <v>3</v>
      </c>
      <c r="AO211" s="57">
        <v>12</v>
      </c>
      <c r="AP211" s="57">
        <v>2011</v>
      </c>
      <c r="AQ211" s="67">
        <v>0.52083333333333337</v>
      </c>
      <c r="AR211" s="272">
        <v>2</v>
      </c>
      <c r="AS211" s="273" t="s">
        <v>71</v>
      </c>
      <c r="AT211" s="60">
        <f t="shared" si="30"/>
        <v>31.02</v>
      </c>
      <c r="AU211" s="60">
        <f t="shared" si="31"/>
        <v>21.12</v>
      </c>
      <c r="AV211" s="60">
        <v>31.56</v>
      </c>
      <c r="AW211" s="60">
        <v>54</v>
      </c>
      <c r="AX211" s="60"/>
      <c r="AY211" s="60">
        <f t="shared" si="32"/>
        <v>3.3000000000000003</v>
      </c>
      <c r="AZ211" s="60">
        <f t="shared" si="35"/>
        <v>141</v>
      </c>
      <c r="BA211" s="60">
        <v>0</v>
      </c>
      <c r="BB211" s="60">
        <f t="shared" si="33"/>
        <v>66</v>
      </c>
    </row>
    <row r="212" spans="1:54" s="62" customFormat="1" ht="17.25" customHeight="1">
      <c r="A212" s="26" t="s">
        <v>46</v>
      </c>
      <c r="B212" s="50">
        <v>206</v>
      </c>
      <c r="C212" s="53" t="s">
        <v>968</v>
      </c>
      <c r="D212" s="23" t="s">
        <v>248</v>
      </c>
      <c r="E212" s="23" t="s">
        <v>969</v>
      </c>
      <c r="F212" s="53" t="s">
        <v>970</v>
      </c>
      <c r="G212" s="53"/>
      <c r="H212" s="87">
        <v>21</v>
      </c>
      <c r="I212" s="87">
        <v>10</v>
      </c>
      <c r="J212" s="87">
        <v>1964</v>
      </c>
      <c r="K212" s="87">
        <f t="shared" si="34"/>
        <v>47</v>
      </c>
      <c r="L212" s="1" t="s">
        <v>1539</v>
      </c>
      <c r="M212" s="270"/>
      <c r="N212" s="270"/>
      <c r="O212" s="270"/>
      <c r="P212" s="53"/>
      <c r="Q212" s="53">
        <v>950</v>
      </c>
      <c r="R212" s="53"/>
      <c r="S212" s="53" t="s">
        <v>58</v>
      </c>
      <c r="T212" s="56">
        <v>11030023</v>
      </c>
      <c r="U212" s="271" t="s">
        <v>959</v>
      </c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7">
        <v>4</v>
      </c>
      <c r="AG212" s="57">
        <v>7</v>
      </c>
      <c r="AH212" s="57">
        <v>2011</v>
      </c>
      <c r="AI212" s="93">
        <v>0.56944444444444442</v>
      </c>
      <c r="AJ212" s="57"/>
      <c r="AK212" s="57"/>
      <c r="AL212" s="57"/>
      <c r="AM212" s="57"/>
      <c r="AN212" s="57">
        <v>31</v>
      </c>
      <c r="AO212" s="57">
        <v>12</v>
      </c>
      <c r="AP212" s="57">
        <v>2011</v>
      </c>
      <c r="AQ212" s="67"/>
      <c r="AR212" s="272">
        <v>31</v>
      </c>
      <c r="AS212" s="273" t="s">
        <v>53</v>
      </c>
      <c r="AT212" s="60">
        <f t="shared" si="30"/>
        <v>480.80999999999995</v>
      </c>
      <c r="AU212" s="60">
        <f t="shared" si="31"/>
        <v>327.36</v>
      </c>
      <c r="AV212" s="60">
        <v>98.97</v>
      </c>
      <c r="AW212" s="60">
        <v>88</v>
      </c>
      <c r="AX212" s="60"/>
      <c r="AY212" s="60">
        <f t="shared" si="32"/>
        <v>51.150000000000006</v>
      </c>
      <c r="AZ212" s="60">
        <f t="shared" si="35"/>
        <v>1046.29</v>
      </c>
      <c r="BA212" s="60">
        <v>0</v>
      </c>
      <c r="BB212" s="60">
        <f t="shared" si="33"/>
        <v>1023</v>
      </c>
    </row>
    <row r="213" spans="1:54" s="62" customFormat="1" ht="17.25" customHeight="1">
      <c r="A213" s="26" t="s">
        <v>46</v>
      </c>
      <c r="B213" s="50">
        <v>207</v>
      </c>
      <c r="C213" s="53" t="s">
        <v>971</v>
      </c>
      <c r="D213" s="23" t="s">
        <v>123</v>
      </c>
      <c r="E213" s="23" t="s">
        <v>972</v>
      </c>
      <c r="F213" s="53" t="s">
        <v>973</v>
      </c>
      <c r="G213" s="53"/>
      <c r="H213" s="87">
        <v>8</v>
      </c>
      <c r="I213" s="87">
        <v>4</v>
      </c>
      <c r="J213" s="87">
        <v>1949</v>
      </c>
      <c r="K213" s="87">
        <f t="shared" si="34"/>
        <v>62</v>
      </c>
      <c r="L213" s="1" t="s">
        <v>1539</v>
      </c>
      <c r="M213" s="270"/>
      <c r="N213" s="270"/>
      <c r="O213" s="270"/>
      <c r="P213" s="53"/>
      <c r="Q213" s="53">
        <v>971</v>
      </c>
      <c r="R213" s="53"/>
      <c r="S213" s="53" t="s">
        <v>58</v>
      </c>
      <c r="T213" s="56">
        <v>11030023</v>
      </c>
      <c r="U213" s="271" t="s">
        <v>974</v>
      </c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7">
        <v>8</v>
      </c>
      <c r="AG213" s="57">
        <v>7</v>
      </c>
      <c r="AH213" s="57">
        <v>2011</v>
      </c>
      <c r="AI213" s="93">
        <v>0.50694444444444442</v>
      </c>
      <c r="AJ213" s="57"/>
      <c r="AK213" s="57"/>
      <c r="AL213" s="57">
        <v>2004</v>
      </c>
      <c r="AM213" s="57"/>
      <c r="AN213" s="57">
        <v>31</v>
      </c>
      <c r="AO213" s="57">
        <v>12</v>
      </c>
      <c r="AP213" s="57">
        <v>2011</v>
      </c>
      <c r="AQ213" s="67"/>
      <c r="AR213" s="272">
        <v>31</v>
      </c>
      <c r="AS213" s="273" t="s">
        <v>53</v>
      </c>
      <c r="AT213" s="60">
        <f t="shared" si="30"/>
        <v>480.80999999999995</v>
      </c>
      <c r="AU213" s="60">
        <f t="shared" si="31"/>
        <v>327.36</v>
      </c>
      <c r="AV213" s="60">
        <v>94.24</v>
      </c>
      <c r="AW213" s="60">
        <v>92</v>
      </c>
      <c r="AX213" s="60"/>
      <c r="AY213" s="60">
        <f t="shared" si="32"/>
        <v>51.150000000000006</v>
      </c>
      <c r="AZ213" s="60">
        <f t="shared" si="35"/>
        <v>1045.56</v>
      </c>
      <c r="BA213" s="60">
        <v>0</v>
      </c>
      <c r="BB213" s="60">
        <f t="shared" si="33"/>
        <v>1023</v>
      </c>
    </row>
    <row r="214" spans="1:54" s="62" customFormat="1" ht="17.25" customHeight="1">
      <c r="A214" s="26" t="s">
        <v>46</v>
      </c>
      <c r="B214" s="50">
        <v>208</v>
      </c>
      <c r="C214" s="53" t="s">
        <v>975</v>
      </c>
      <c r="D214" s="23" t="s">
        <v>123</v>
      </c>
      <c r="E214" s="23" t="s">
        <v>976</v>
      </c>
      <c r="F214" s="53" t="s">
        <v>977</v>
      </c>
      <c r="G214" s="53"/>
      <c r="H214" s="87">
        <v>10</v>
      </c>
      <c r="I214" s="87">
        <v>2</v>
      </c>
      <c r="J214" s="87">
        <v>1955</v>
      </c>
      <c r="K214" s="87">
        <f t="shared" si="34"/>
        <v>56</v>
      </c>
      <c r="L214" s="1" t="s">
        <v>1539</v>
      </c>
      <c r="M214" s="270"/>
      <c r="N214" s="270"/>
      <c r="O214" s="270"/>
      <c r="P214" s="53"/>
      <c r="Q214" s="53">
        <v>973</v>
      </c>
      <c r="R214" s="53"/>
      <c r="S214" s="53" t="s">
        <v>58</v>
      </c>
      <c r="T214" s="56">
        <v>11030023</v>
      </c>
      <c r="U214" s="271" t="s">
        <v>978</v>
      </c>
      <c r="V214" s="56"/>
      <c r="W214" s="56"/>
      <c r="X214" s="56" t="s">
        <v>979</v>
      </c>
      <c r="Y214" s="56"/>
      <c r="Z214" s="56"/>
      <c r="AA214" s="56"/>
      <c r="AB214" s="56"/>
      <c r="AC214" s="56"/>
      <c r="AD214" s="56"/>
      <c r="AE214" s="56"/>
      <c r="AF214" s="57">
        <v>8</v>
      </c>
      <c r="AG214" s="57">
        <v>7</v>
      </c>
      <c r="AH214" s="57">
        <v>2011</v>
      </c>
      <c r="AI214" s="93">
        <v>0.51041666666666663</v>
      </c>
      <c r="AJ214" s="57"/>
      <c r="AK214" s="57"/>
      <c r="AL214" s="57">
        <v>1997</v>
      </c>
      <c r="AM214" s="57"/>
      <c r="AN214" s="57">
        <v>31</v>
      </c>
      <c r="AO214" s="57">
        <v>12</v>
      </c>
      <c r="AP214" s="57">
        <v>2011</v>
      </c>
      <c r="AQ214" s="67"/>
      <c r="AR214" s="272">
        <v>31</v>
      </c>
      <c r="AS214" s="273" t="s">
        <v>53</v>
      </c>
      <c r="AT214" s="60">
        <f t="shared" si="30"/>
        <v>480.80999999999995</v>
      </c>
      <c r="AU214" s="60">
        <f t="shared" si="31"/>
        <v>327.36</v>
      </c>
      <c r="AV214" s="60">
        <v>99.86</v>
      </c>
      <c r="AW214" s="60">
        <v>84</v>
      </c>
      <c r="AX214" s="60"/>
      <c r="AY214" s="60">
        <f t="shared" si="32"/>
        <v>51.150000000000006</v>
      </c>
      <c r="AZ214" s="60">
        <f t="shared" si="35"/>
        <v>1043.18</v>
      </c>
      <c r="BA214" s="60">
        <v>0</v>
      </c>
      <c r="BB214" s="60">
        <f t="shared" si="33"/>
        <v>1023</v>
      </c>
    </row>
    <row r="215" spans="1:54" s="62" customFormat="1" ht="17.25" customHeight="1">
      <c r="A215" s="26" t="s">
        <v>46</v>
      </c>
      <c r="B215" s="50">
        <v>209</v>
      </c>
      <c r="C215" s="53" t="s">
        <v>980</v>
      </c>
      <c r="D215" s="23" t="s">
        <v>291</v>
      </c>
      <c r="E215" s="23" t="s">
        <v>981</v>
      </c>
      <c r="F215" s="53" t="s">
        <v>982</v>
      </c>
      <c r="G215" s="53"/>
      <c r="H215" s="87">
        <v>26</v>
      </c>
      <c r="I215" s="87">
        <v>8</v>
      </c>
      <c r="J215" s="87">
        <v>1946</v>
      </c>
      <c r="K215" s="87">
        <f t="shared" si="34"/>
        <v>65</v>
      </c>
      <c r="L215" s="1" t="s">
        <v>1539</v>
      </c>
      <c r="M215" s="270"/>
      <c r="N215" s="270"/>
      <c r="O215" s="270"/>
      <c r="P215" s="53"/>
      <c r="Q215" s="53">
        <v>1012</v>
      </c>
      <c r="R215" s="53"/>
      <c r="S215" s="53" t="s">
        <v>69</v>
      </c>
      <c r="T215" s="56">
        <v>11030023</v>
      </c>
      <c r="U215" s="271" t="s">
        <v>983</v>
      </c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7">
        <v>15</v>
      </c>
      <c r="AG215" s="57">
        <v>7</v>
      </c>
      <c r="AH215" s="57">
        <v>2011</v>
      </c>
      <c r="AI215" s="93">
        <v>0.46527777777777773</v>
      </c>
      <c r="AJ215" s="57"/>
      <c r="AK215" s="57"/>
      <c r="AL215" s="57"/>
      <c r="AM215" s="57"/>
      <c r="AN215" s="57">
        <v>31</v>
      </c>
      <c r="AO215" s="57">
        <v>12</v>
      </c>
      <c r="AP215" s="57">
        <v>2011</v>
      </c>
      <c r="AQ215" s="67"/>
      <c r="AR215" s="272">
        <v>31</v>
      </c>
      <c r="AS215" s="273" t="s">
        <v>53</v>
      </c>
      <c r="AT215" s="60">
        <f t="shared" si="30"/>
        <v>480.80999999999995</v>
      </c>
      <c r="AU215" s="60">
        <f t="shared" si="31"/>
        <v>327.36</v>
      </c>
      <c r="AV215" s="60">
        <v>84.65</v>
      </c>
      <c r="AW215" s="60">
        <v>96</v>
      </c>
      <c r="AX215" s="60"/>
      <c r="AY215" s="60">
        <f t="shared" si="32"/>
        <v>51.150000000000006</v>
      </c>
      <c r="AZ215" s="60">
        <f t="shared" si="35"/>
        <v>1039.97</v>
      </c>
      <c r="BA215" s="60">
        <v>0</v>
      </c>
      <c r="BB215" s="60">
        <f t="shared" si="33"/>
        <v>1023</v>
      </c>
    </row>
    <row r="216" spans="1:54" s="62" customFormat="1" ht="17.25" customHeight="1">
      <c r="A216" s="26" t="s">
        <v>46</v>
      </c>
      <c r="B216" s="50">
        <v>210</v>
      </c>
      <c r="C216" s="53" t="s">
        <v>984</v>
      </c>
      <c r="D216" s="23" t="s">
        <v>985</v>
      </c>
      <c r="E216" s="23" t="s">
        <v>986</v>
      </c>
      <c r="F216" s="53" t="s">
        <v>987</v>
      </c>
      <c r="G216" s="53"/>
      <c r="H216" s="87">
        <v>5</v>
      </c>
      <c r="I216" s="87">
        <v>10</v>
      </c>
      <c r="J216" s="87">
        <v>1960</v>
      </c>
      <c r="K216" s="87">
        <f t="shared" si="34"/>
        <v>51</v>
      </c>
      <c r="L216" s="1" t="s">
        <v>1539</v>
      </c>
      <c r="M216" s="270"/>
      <c r="N216" s="270"/>
      <c r="O216" s="270"/>
      <c r="P216" s="53"/>
      <c r="Q216" s="53">
        <v>1020</v>
      </c>
      <c r="R216" s="53"/>
      <c r="S216" s="53" t="s">
        <v>69</v>
      </c>
      <c r="T216" s="56">
        <v>11030023</v>
      </c>
      <c r="U216" s="271" t="s">
        <v>70</v>
      </c>
      <c r="V216" s="56" t="s">
        <v>90</v>
      </c>
      <c r="W216" s="56"/>
      <c r="X216" s="56"/>
      <c r="Y216" s="56"/>
      <c r="Z216" s="56"/>
      <c r="AA216" s="56"/>
      <c r="AB216" s="56"/>
      <c r="AC216" s="56"/>
      <c r="AD216" s="56"/>
      <c r="AE216" s="56"/>
      <c r="AF216" s="57">
        <v>18</v>
      </c>
      <c r="AG216" s="57">
        <v>7</v>
      </c>
      <c r="AH216" s="57">
        <v>2011</v>
      </c>
      <c r="AI216" s="93">
        <v>0.47222222222222227</v>
      </c>
      <c r="AJ216" s="57"/>
      <c r="AK216" s="57"/>
      <c r="AL216" s="57"/>
      <c r="AM216" s="57"/>
      <c r="AN216" s="57">
        <v>31</v>
      </c>
      <c r="AO216" s="57">
        <v>12</v>
      </c>
      <c r="AP216" s="57">
        <v>2011</v>
      </c>
      <c r="AQ216" s="67"/>
      <c r="AR216" s="272">
        <v>31</v>
      </c>
      <c r="AS216" s="273" t="s">
        <v>53</v>
      </c>
      <c r="AT216" s="60">
        <f t="shared" si="30"/>
        <v>480.80999999999995</v>
      </c>
      <c r="AU216" s="60">
        <f t="shared" si="31"/>
        <v>327.36</v>
      </c>
      <c r="AV216" s="60">
        <v>94.81</v>
      </c>
      <c r="AW216" s="60">
        <v>90</v>
      </c>
      <c r="AX216" s="60"/>
      <c r="AY216" s="60">
        <f t="shared" si="32"/>
        <v>51.150000000000006</v>
      </c>
      <c r="AZ216" s="60">
        <f t="shared" si="35"/>
        <v>1044.1300000000001</v>
      </c>
      <c r="BA216" s="60">
        <v>0</v>
      </c>
      <c r="BB216" s="60">
        <f t="shared" si="33"/>
        <v>1023</v>
      </c>
    </row>
    <row r="217" spans="1:54" s="62" customFormat="1" ht="17.25" customHeight="1">
      <c r="A217" s="26" t="s">
        <v>46</v>
      </c>
      <c r="B217" s="50">
        <v>211</v>
      </c>
      <c r="C217" s="53" t="s">
        <v>988</v>
      </c>
      <c r="D217" s="23" t="s">
        <v>55</v>
      </c>
      <c r="E217" s="23" t="s">
        <v>989</v>
      </c>
      <c r="F217" s="53" t="s">
        <v>990</v>
      </c>
      <c r="G217" s="53"/>
      <c r="H217" s="87">
        <v>13</v>
      </c>
      <c r="I217" s="87">
        <v>7</v>
      </c>
      <c r="J217" s="87">
        <v>1972</v>
      </c>
      <c r="K217" s="87">
        <f t="shared" si="34"/>
        <v>39</v>
      </c>
      <c r="L217" s="1" t="s">
        <v>1539</v>
      </c>
      <c r="M217" s="270"/>
      <c r="N217" s="270"/>
      <c r="O217" s="270"/>
      <c r="P217" s="53"/>
      <c r="Q217" s="53">
        <v>1040</v>
      </c>
      <c r="R217" s="53"/>
      <c r="S217" s="53" t="s">
        <v>58</v>
      </c>
      <c r="T217" s="56">
        <v>11030023</v>
      </c>
      <c r="U217" s="271" t="s">
        <v>991</v>
      </c>
      <c r="V217" s="56" t="s">
        <v>992</v>
      </c>
      <c r="W217" s="56"/>
      <c r="X217" s="56"/>
      <c r="Y217" s="56" t="s">
        <v>368</v>
      </c>
      <c r="Z217" s="56"/>
      <c r="AA217" s="56"/>
      <c r="AB217" s="56"/>
      <c r="AC217" s="56"/>
      <c r="AD217" s="56"/>
      <c r="AE217" s="56"/>
      <c r="AF217" s="57">
        <v>21</v>
      </c>
      <c r="AG217" s="57">
        <v>7</v>
      </c>
      <c r="AH217" s="57">
        <v>2011</v>
      </c>
      <c r="AI217" s="93">
        <v>0.55208333333333337</v>
      </c>
      <c r="AJ217" s="57"/>
      <c r="AK217" s="57"/>
      <c r="AL217" s="57"/>
      <c r="AM217" s="57"/>
      <c r="AN217" s="57">
        <v>23</v>
      </c>
      <c r="AO217" s="57">
        <v>12</v>
      </c>
      <c r="AP217" s="57">
        <v>2011</v>
      </c>
      <c r="AQ217" s="67">
        <v>0.52083333333333337</v>
      </c>
      <c r="AR217" s="272">
        <v>22</v>
      </c>
      <c r="AS217" s="273" t="s">
        <v>71</v>
      </c>
      <c r="AT217" s="60">
        <f t="shared" si="30"/>
        <v>341.21999999999997</v>
      </c>
      <c r="AU217" s="60">
        <f t="shared" si="31"/>
        <v>232.32</v>
      </c>
      <c r="AV217" s="60">
        <v>56.21</v>
      </c>
      <c r="AW217" s="60">
        <v>96</v>
      </c>
      <c r="AX217" s="60"/>
      <c r="AY217" s="60">
        <f t="shared" si="32"/>
        <v>36.300000000000004</v>
      </c>
      <c r="AZ217" s="60">
        <f t="shared" si="35"/>
        <v>762.05</v>
      </c>
      <c r="BA217" s="60">
        <v>0</v>
      </c>
      <c r="BB217" s="60">
        <f t="shared" si="33"/>
        <v>726</v>
      </c>
    </row>
    <row r="218" spans="1:54" s="62" customFormat="1" ht="17.25" customHeight="1">
      <c r="A218" s="26" t="s">
        <v>46</v>
      </c>
      <c r="B218" s="50">
        <v>212</v>
      </c>
      <c r="C218" s="53" t="s">
        <v>993</v>
      </c>
      <c r="D218" s="23" t="s">
        <v>994</v>
      </c>
      <c r="E218" s="23" t="s">
        <v>995</v>
      </c>
      <c r="F218" s="53" t="s">
        <v>996</v>
      </c>
      <c r="G218" s="53"/>
      <c r="H218" s="87">
        <v>16</v>
      </c>
      <c r="I218" s="87">
        <v>11</v>
      </c>
      <c r="J218" s="87">
        <v>1965</v>
      </c>
      <c r="K218" s="87">
        <f t="shared" si="34"/>
        <v>46</v>
      </c>
      <c r="L218" s="1" t="s">
        <v>1539</v>
      </c>
      <c r="M218" s="270"/>
      <c r="N218" s="270"/>
      <c r="O218" s="270"/>
      <c r="P218" s="53"/>
      <c r="Q218" s="53">
        <v>1070</v>
      </c>
      <c r="R218" s="53"/>
      <c r="S218" s="53" t="s">
        <v>58</v>
      </c>
      <c r="T218" s="56">
        <v>11030023</v>
      </c>
      <c r="U218" s="271" t="s">
        <v>997</v>
      </c>
      <c r="V218" s="56" t="s">
        <v>346</v>
      </c>
      <c r="W218" s="56"/>
      <c r="X218" s="56"/>
      <c r="Y218" s="56"/>
      <c r="Z218" s="56"/>
      <c r="AA218" s="56"/>
      <c r="AB218" s="56"/>
      <c r="AC218" s="56"/>
      <c r="AD218" s="56"/>
      <c r="AE218" s="56"/>
      <c r="AF218" s="57">
        <v>27</v>
      </c>
      <c r="AG218" s="57">
        <v>7</v>
      </c>
      <c r="AH218" s="57">
        <v>2011</v>
      </c>
      <c r="AI218" s="93">
        <v>0.60416666666666663</v>
      </c>
      <c r="AJ218" s="57"/>
      <c r="AK218" s="57"/>
      <c r="AL218" s="57"/>
      <c r="AM218" s="57"/>
      <c r="AN218" s="57">
        <v>31</v>
      </c>
      <c r="AO218" s="57">
        <v>12</v>
      </c>
      <c r="AP218" s="57">
        <v>2011</v>
      </c>
      <c r="AQ218" s="67"/>
      <c r="AR218" s="272">
        <v>31</v>
      </c>
      <c r="AS218" s="273" t="s">
        <v>53</v>
      </c>
      <c r="AT218" s="60">
        <f t="shared" si="30"/>
        <v>480.80999999999995</v>
      </c>
      <c r="AU218" s="60">
        <f t="shared" si="31"/>
        <v>327.36</v>
      </c>
      <c r="AV218" s="60">
        <v>88.27</v>
      </c>
      <c r="AW218" s="60">
        <v>96</v>
      </c>
      <c r="AX218" s="60"/>
      <c r="AY218" s="60">
        <f t="shared" si="32"/>
        <v>51.150000000000006</v>
      </c>
      <c r="AZ218" s="60">
        <f t="shared" si="35"/>
        <v>1043.5899999999999</v>
      </c>
      <c r="BA218" s="60">
        <v>0</v>
      </c>
      <c r="BB218" s="60">
        <f t="shared" si="33"/>
        <v>1023</v>
      </c>
    </row>
    <row r="219" spans="1:54" s="62" customFormat="1" ht="17.25" customHeight="1">
      <c r="A219" s="26" t="s">
        <v>46</v>
      </c>
      <c r="B219" s="50">
        <v>213</v>
      </c>
      <c r="C219" s="53" t="s">
        <v>998</v>
      </c>
      <c r="D219" s="23" t="s">
        <v>999</v>
      </c>
      <c r="E219" s="23" t="s">
        <v>1000</v>
      </c>
      <c r="F219" s="53"/>
      <c r="G219" s="53"/>
      <c r="H219" s="87">
        <v>7</v>
      </c>
      <c r="I219" s="87">
        <v>7</v>
      </c>
      <c r="J219" s="87">
        <v>1975</v>
      </c>
      <c r="K219" s="87">
        <f t="shared" si="34"/>
        <v>36</v>
      </c>
      <c r="L219" s="1" t="s">
        <v>1539</v>
      </c>
      <c r="M219" s="270"/>
      <c r="N219" s="270"/>
      <c r="O219" s="270"/>
      <c r="P219" s="53"/>
      <c r="Q219" s="53">
        <v>566</v>
      </c>
      <c r="R219" s="53"/>
      <c r="S219" s="53" t="s">
        <v>58</v>
      </c>
      <c r="T219" s="56">
        <v>11030023</v>
      </c>
      <c r="U219" s="271" t="s">
        <v>1001</v>
      </c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7">
        <v>7</v>
      </c>
      <c r="AG219" s="57">
        <v>7</v>
      </c>
      <c r="AH219" s="57">
        <v>2011</v>
      </c>
      <c r="AI219" s="93">
        <v>0.45833333333333331</v>
      </c>
      <c r="AJ219" s="57"/>
      <c r="AK219" s="57"/>
      <c r="AL219" s="57">
        <v>2004</v>
      </c>
      <c r="AM219" s="57"/>
      <c r="AN219" s="57">
        <v>31</v>
      </c>
      <c r="AO219" s="57">
        <v>12</v>
      </c>
      <c r="AP219" s="57">
        <v>2011</v>
      </c>
      <c r="AQ219" s="67"/>
      <c r="AR219" s="272">
        <v>31</v>
      </c>
      <c r="AS219" s="273" t="s">
        <v>53</v>
      </c>
      <c r="AT219" s="60">
        <f t="shared" si="30"/>
        <v>480.80999999999995</v>
      </c>
      <c r="AU219" s="60">
        <f t="shared" si="31"/>
        <v>327.36</v>
      </c>
      <c r="AV219" s="60">
        <v>96.52</v>
      </c>
      <c r="AW219" s="60">
        <v>82</v>
      </c>
      <c r="AX219" s="60"/>
      <c r="AY219" s="60">
        <f t="shared" si="32"/>
        <v>51.150000000000006</v>
      </c>
      <c r="AZ219" s="60">
        <f t="shared" si="35"/>
        <v>1037.8399999999999</v>
      </c>
      <c r="BA219" s="60">
        <v>0</v>
      </c>
      <c r="BB219" s="60">
        <f t="shared" si="33"/>
        <v>1023</v>
      </c>
    </row>
    <row r="220" spans="1:54" s="62" customFormat="1" ht="17.25" customHeight="1">
      <c r="A220" s="26" t="s">
        <v>46</v>
      </c>
      <c r="B220" s="50">
        <v>214</v>
      </c>
      <c r="C220" s="53"/>
      <c r="D220" s="23" t="s">
        <v>407</v>
      </c>
      <c r="E220" s="23" t="s">
        <v>1002</v>
      </c>
      <c r="F220" s="53" t="s">
        <v>1003</v>
      </c>
      <c r="G220" s="53"/>
      <c r="H220" s="87">
        <v>23</v>
      </c>
      <c r="I220" s="87">
        <v>10</v>
      </c>
      <c r="J220" s="87">
        <v>1983</v>
      </c>
      <c r="K220" s="87">
        <f t="shared" si="34"/>
        <v>28</v>
      </c>
      <c r="L220" s="1" t="s">
        <v>1539</v>
      </c>
      <c r="M220" s="270"/>
      <c r="N220" s="270"/>
      <c r="O220" s="270"/>
      <c r="P220" s="53"/>
      <c r="Q220" s="53">
        <v>511</v>
      </c>
      <c r="R220" s="53"/>
      <c r="S220" s="53" t="s">
        <v>58</v>
      </c>
      <c r="T220" s="56">
        <v>11030023</v>
      </c>
      <c r="U220" s="271" t="s">
        <v>1004</v>
      </c>
      <c r="V220" s="56" t="s">
        <v>1005</v>
      </c>
      <c r="W220" s="56"/>
      <c r="X220" s="56"/>
      <c r="Y220" s="56"/>
      <c r="Z220" s="56"/>
      <c r="AA220" s="56"/>
      <c r="AB220" s="56"/>
      <c r="AC220" s="56"/>
      <c r="AD220" s="56"/>
      <c r="AE220" s="56"/>
      <c r="AF220" s="57">
        <v>12</v>
      </c>
      <c r="AG220" s="57">
        <v>4</v>
      </c>
      <c r="AH220" s="57">
        <v>2011</v>
      </c>
      <c r="AI220" s="93">
        <v>0.60416666666666663</v>
      </c>
      <c r="AJ220" s="57"/>
      <c r="AK220" s="57"/>
      <c r="AL220" s="57"/>
      <c r="AM220" s="57"/>
      <c r="AN220" s="57">
        <v>31</v>
      </c>
      <c r="AO220" s="57">
        <v>12</v>
      </c>
      <c r="AP220" s="57">
        <v>2011</v>
      </c>
      <c r="AQ220" s="67"/>
      <c r="AR220" s="272">
        <v>31</v>
      </c>
      <c r="AS220" s="273" t="s">
        <v>53</v>
      </c>
      <c r="AT220" s="60">
        <f t="shared" si="30"/>
        <v>480.80999999999995</v>
      </c>
      <c r="AU220" s="60">
        <f t="shared" si="31"/>
        <v>327.36</v>
      </c>
      <c r="AV220" s="60">
        <v>98.64</v>
      </c>
      <c r="AW220" s="60">
        <v>72</v>
      </c>
      <c r="AX220" s="60"/>
      <c r="AY220" s="60">
        <f t="shared" si="32"/>
        <v>51.150000000000006</v>
      </c>
      <c r="AZ220" s="60">
        <f t="shared" si="35"/>
        <v>1029.96</v>
      </c>
      <c r="BA220" s="60">
        <v>0</v>
      </c>
      <c r="BB220" s="60">
        <f t="shared" si="33"/>
        <v>1023</v>
      </c>
    </row>
    <row r="221" spans="1:54" s="62" customFormat="1" ht="17.25" customHeight="1">
      <c r="A221" s="26" t="s">
        <v>46</v>
      </c>
      <c r="B221" s="50">
        <v>215</v>
      </c>
      <c r="C221" s="53" t="s">
        <v>1006</v>
      </c>
      <c r="D221" s="23" t="s">
        <v>55</v>
      </c>
      <c r="E221" s="23" t="s">
        <v>1002</v>
      </c>
      <c r="F221" s="53" t="s">
        <v>1007</v>
      </c>
      <c r="G221" s="53"/>
      <c r="H221" s="87">
        <v>31</v>
      </c>
      <c r="I221" s="87">
        <v>8</v>
      </c>
      <c r="J221" s="87">
        <v>1966</v>
      </c>
      <c r="K221" s="87">
        <f t="shared" si="34"/>
        <v>45</v>
      </c>
      <c r="L221" s="1" t="s">
        <v>1539</v>
      </c>
      <c r="M221" s="270"/>
      <c r="N221" s="270"/>
      <c r="O221" s="270"/>
      <c r="P221" s="53"/>
      <c r="Q221" s="53">
        <v>1080</v>
      </c>
      <c r="R221" s="53"/>
      <c r="S221" s="53" t="s">
        <v>58</v>
      </c>
      <c r="T221" s="56">
        <v>11030023</v>
      </c>
      <c r="U221" s="271" t="s">
        <v>959</v>
      </c>
      <c r="V221" s="56" t="s">
        <v>955</v>
      </c>
      <c r="W221" s="56"/>
      <c r="X221" s="56"/>
      <c r="Y221" s="56"/>
      <c r="Z221" s="56"/>
      <c r="AA221" s="56"/>
      <c r="AB221" s="56"/>
      <c r="AC221" s="56"/>
      <c r="AD221" s="56"/>
      <c r="AE221" s="56"/>
      <c r="AF221" s="57">
        <v>1</v>
      </c>
      <c r="AG221" s="57">
        <v>8</v>
      </c>
      <c r="AH221" s="57">
        <v>2011</v>
      </c>
      <c r="AI221" s="93">
        <v>0.4375</v>
      </c>
      <c r="AJ221" s="57"/>
      <c r="AK221" s="57"/>
      <c r="AL221" s="57"/>
      <c r="AM221" s="57"/>
      <c r="AN221" s="57">
        <v>21</v>
      </c>
      <c r="AO221" s="57">
        <v>12</v>
      </c>
      <c r="AP221" s="57">
        <v>2011</v>
      </c>
      <c r="AQ221" s="67">
        <v>0.52083333333333337</v>
      </c>
      <c r="AR221" s="272">
        <v>20</v>
      </c>
      <c r="AS221" s="273" t="s">
        <v>71</v>
      </c>
      <c r="AT221" s="60">
        <f t="shared" si="30"/>
        <v>310.2</v>
      </c>
      <c r="AU221" s="60">
        <f t="shared" si="31"/>
        <v>211.20000000000002</v>
      </c>
      <c r="AV221" s="60">
        <v>90.56</v>
      </c>
      <c r="AW221" s="60">
        <v>72</v>
      </c>
      <c r="AX221" s="60"/>
      <c r="AY221" s="60">
        <f t="shared" si="32"/>
        <v>33</v>
      </c>
      <c r="AZ221" s="60">
        <f t="shared" si="35"/>
        <v>716.96</v>
      </c>
      <c r="BA221" s="60">
        <v>0</v>
      </c>
      <c r="BB221" s="60">
        <f t="shared" si="33"/>
        <v>660</v>
      </c>
    </row>
    <row r="222" spans="1:54" s="62" customFormat="1" ht="17.25" customHeight="1">
      <c r="A222" s="26" t="s">
        <v>46</v>
      </c>
      <c r="B222" s="50">
        <v>216</v>
      </c>
      <c r="C222" s="53" t="s">
        <v>1008</v>
      </c>
      <c r="D222" s="23" t="s">
        <v>1009</v>
      </c>
      <c r="E222" s="23" t="s">
        <v>1010</v>
      </c>
      <c r="F222" s="53" t="s">
        <v>1011</v>
      </c>
      <c r="G222" s="53"/>
      <c r="H222" s="87">
        <v>14</v>
      </c>
      <c r="I222" s="87">
        <v>7</v>
      </c>
      <c r="J222" s="87">
        <v>1968</v>
      </c>
      <c r="K222" s="87">
        <f t="shared" si="34"/>
        <v>43</v>
      </c>
      <c r="L222" s="1" t="s">
        <v>1539</v>
      </c>
      <c r="M222" s="270"/>
      <c r="N222" s="270"/>
      <c r="O222" s="270"/>
      <c r="P222" s="53"/>
      <c r="Q222" s="53">
        <v>1107</v>
      </c>
      <c r="R222" s="53"/>
      <c r="S222" s="53" t="s">
        <v>58</v>
      </c>
      <c r="T222" s="56">
        <v>11030023</v>
      </c>
      <c r="U222" s="271" t="s">
        <v>1012</v>
      </c>
      <c r="V222" s="56"/>
      <c r="W222" s="56"/>
      <c r="X222" s="56" t="s">
        <v>1013</v>
      </c>
      <c r="Y222" s="56"/>
      <c r="Z222" s="56"/>
      <c r="AA222" s="56"/>
      <c r="AB222" s="56"/>
      <c r="AC222" s="56"/>
      <c r="AD222" s="56"/>
      <c r="AE222" s="56"/>
      <c r="AF222" s="57">
        <v>5</v>
      </c>
      <c r="AG222" s="57">
        <v>8</v>
      </c>
      <c r="AH222" s="57">
        <v>2011</v>
      </c>
      <c r="AI222" s="93">
        <v>0.60069444444444442</v>
      </c>
      <c r="AJ222" s="57"/>
      <c r="AK222" s="57"/>
      <c r="AL222" s="57"/>
      <c r="AM222" s="57"/>
      <c r="AN222" s="57">
        <v>31</v>
      </c>
      <c r="AO222" s="57">
        <v>12</v>
      </c>
      <c r="AP222" s="57">
        <v>2011</v>
      </c>
      <c r="AQ222" s="67"/>
      <c r="AR222" s="272">
        <v>31</v>
      </c>
      <c r="AS222" s="273" t="s">
        <v>53</v>
      </c>
      <c r="AT222" s="60">
        <f t="shared" si="30"/>
        <v>480.80999999999995</v>
      </c>
      <c r="AU222" s="60">
        <f t="shared" si="31"/>
        <v>327.36</v>
      </c>
      <c r="AV222" s="60">
        <v>92.58</v>
      </c>
      <c r="AW222" s="60">
        <v>88</v>
      </c>
      <c r="AX222" s="60"/>
      <c r="AY222" s="60">
        <f t="shared" si="32"/>
        <v>51.150000000000006</v>
      </c>
      <c r="AZ222" s="60">
        <f t="shared" si="35"/>
        <v>1039.9000000000001</v>
      </c>
      <c r="BA222" s="60">
        <v>0</v>
      </c>
      <c r="BB222" s="60">
        <f t="shared" si="33"/>
        <v>1023</v>
      </c>
    </row>
    <row r="223" spans="1:54" s="62" customFormat="1" ht="17.25" customHeight="1">
      <c r="A223" s="26" t="s">
        <v>46</v>
      </c>
      <c r="B223" s="50">
        <v>217</v>
      </c>
      <c r="C223" s="53" t="s">
        <v>1014</v>
      </c>
      <c r="D223" s="23" t="s">
        <v>448</v>
      </c>
      <c r="E223" s="23" t="s">
        <v>382</v>
      </c>
      <c r="F223" s="53" t="s">
        <v>1015</v>
      </c>
      <c r="G223" s="53"/>
      <c r="H223" s="87">
        <v>10</v>
      </c>
      <c r="I223" s="87">
        <v>3</v>
      </c>
      <c r="J223" s="87">
        <v>1958</v>
      </c>
      <c r="K223" s="87">
        <f t="shared" si="34"/>
        <v>53</v>
      </c>
      <c r="L223" s="1" t="s">
        <v>1539</v>
      </c>
      <c r="M223" s="270"/>
      <c r="N223" s="270"/>
      <c r="O223" s="270"/>
      <c r="P223" s="53"/>
      <c r="Q223" s="53">
        <v>1133</v>
      </c>
      <c r="R223" s="53"/>
      <c r="S223" s="53" t="s">
        <v>58</v>
      </c>
      <c r="T223" s="56">
        <v>11030023</v>
      </c>
      <c r="U223" s="271" t="s">
        <v>924</v>
      </c>
      <c r="V223" s="56"/>
      <c r="W223" s="56"/>
      <c r="X223" s="56" t="s">
        <v>368</v>
      </c>
      <c r="Y223" s="56"/>
      <c r="Z223" s="56"/>
      <c r="AA223" s="56"/>
      <c r="AB223" s="56"/>
      <c r="AC223" s="56"/>
      <c r="AD223" s="56"/>
      <c r="AE223" s="56"/>
      <c r="AF223" s="57">
        <v>9</v>
      </c>
      <c r="AG223" s="57">
        <v>8</v>
      </c>
      <c r="AH223" s="57">
        <v>2011</v>
      </c>
      <c r="AI223" s="93">
        <v>0.63888888888888895</v>
      </c>
      <c r="AJ223" s="57"/>
      <c r="AK223" s="57"/>
      <c r="AL223" s="57">
        <v>1997</v>
      </c>
      <c r="AM223" s="57"/>
      <c r="AN223" s="57">
        <v>31</v>
      </c>
      <c r="AO223" s="57">
        <v>12</v>
      </c>
      <c r="AP223" s="57">
        <v>2011</v>
      </c>
      <c r="AQ223" s="67"/>
      <c r="AR223" s="272">
        <v>31</v>
      </c>
      <c r="AS223" s="273" t="s">
        <v>53</v>
      </c>
      <c r="AT223" s="60">
        <f t="shared" si="30"/>
        <v>480.80999999999995</v>
      </c>
      <c r="AU223" s="60">
        <f t="shared" si="31"/>
        <v>327.36</v>
      </c>
      <c r="AV223" s="60">
        <v>96.69</v>
      </c>
      <c r="AW223" s="60">
        <v>68</v>
      </c>
      <c r="AX223" s="60"/>
      <c r="AY223" s="60">
        <f t="shared" si="32"/>
        <v>51.150000000000006</v>
      </c>
      <c r="AZ223" s="60">
        <f t="shared" si="35"/>
        <v>1024.01</v>
      </c>
      <c r="BA223" s="60">
        <v>0</v>
      </c>
      <c r="BB223" s="60">
        <f t="shared" si="33"/>
        <v>1023</v>
      </c>
    </row>
    <row r="224" spans="1:54" s="62" customFormat="1" ht="17.25" customHeight="1">
      <c r="A224" s="26" t="s">
        <v>46</v>
      </c>
      <c r="B224" s="50">
        <v>218</v>
      </c>
      <c r="C224" s="53" t="s">
        <v>1016</v>
      </c>
      <c r="D224" s="23" t="s">
        <v>161</v>
      </c>
      <c r="E224" s="23" t="s">
        <v>1017</v>
      </c>
      <c r="F224" s="53" t="s">
        <v>1018</v>
      </c>
      <c r="G224" s="53"/>
      <c r="H224" s="87">
        <v>8</v>
      </c>
      <c r="I224" s="87">
        <v>5</v>
      </c>
      <c r="J224" s="87">
        <v>1989</v>
      </c>
      <c r="K224" s="87">
        <f t="shared" si="34"/>
        <v>22</v>
      </c>
      <c r="L224" s="1" t="s">
        <v>1539</v>
      </c>
      <c r="M224" s="270"/>
      <c r="N224" s="270"/>
      <c r="O224" s="270"/>
      <c r="P224" s="53"/>
      <c r="Q224" s="53">
        <v>1142</v>
      </c>
      <c r="R224" s="53"/>
      <c r="S224" s="53" t="s">
        <v>58</v>
      </c>
      <c r="T224" s="56">
        <v>11030023</v>
      </c>
      <c r="U224" s="271" t="s">
        <v>947</v>
      </c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7">
        <v>23</v>
      </c>
      <c r="AG224" s="57">
        <v>8</v>
      </c>
      <c r="AH224" s="57">
        <v>2011</v>
      </c>
      <c r="AI224" s="93">
        <v>0.65277777777777779</v>
      </c>
      <c r="AJ224" s="57"/>
      <c r="AK224" s="57"/>
      <c r="AL224" s="57">
        <v>2011</v>
      </c>
      <c r="AM224" s="57"/>
      <c r="AN224" s="57">
        <v>30</v>
      </c>
      <c r="AO224" s="57">
        <v>12</v>
      </c>
      <c r="AP224" s="57">
        <v>2011</v>
      </c>
      <c r="AQ224" s="67">
        <v>0.52083333333333337</v>
      </c>
      <c r="AR224" s="272">
        <v>29</v>
      </c>
      <c r="AS224" s="273" t="s">
        <v>71</v>
      </c>
      <c r="AT224" s="60">
        <f t="shared" si="30"/>
        <v>449.78999999999996</v>
      </c>
      <c r="AU224" s="60">
        <f t="shared" si="31"/>
        <v>306.24</v>
      </c>
      <c r="AV224" s="60">
        <v>63.57</v>
      </c>
      <c r="AW224" s="60">
        <v>92</v>
      </c>
      <c r="AX224" s="60"/>
      <c r="AY224" s="60">
        <f t="shared" si="32"/>
        <v>47.85</v>
      </c>
      <c r="AZ224" s="60">
        <f t="shared" si="35"/>
        <v>959.45</v>
      </c>
      <c r="BA224" s="60">
        <v>0</v>
      </c>
      <c r="BB224" s="60">
        <f t="shared" si="33"/>
        <v>957</v>
      </c>
    </row>
    <row r="225" spans="1:54" s="62" customFormat="1" ht="17.25" customHeight="1">
      <c r="A225" s="26" t="s">
        <v>46</v>
      </c>
      <c r="B225" s="50">
        <v>219</v>
      </c>
      <c r="C225" s="53" t="s">
        <v>1019</v>
      </c>
      <c r="D225" s="23" t="s">
        <v>804</v>
      </c>
      <c r="E225" s="23" t="s">
        <v>1020</v>
      </c>
      <c r="F225" s="53" t="s">
        <v>1021</v>
      </c>
      <c r="G225" s="53"/>
      <c r="H225" s="87">
        <v>3</v>
      </c>
      <c r="I225" s="87">
        <v>12</v>
      </c>
      <c r="J225" s="87">
        <v>1953</v>
      </c>
      <c r="K225" s="87">
        <f t="shared" si="34"/>
        <v>58</v>
      </c>
      <c r="L225" s="1" t="s">
        <v>100</v>
      </c>
      <c r="M225" s="270"/>
      <c r="N225" s="270"/>
      <c r="O225" s="270"/>
      <c r="P225" s="53"/>
      <c r="Q225" s="53">
        <v>1145</v>
      </c>
      <c r="R225" s="53"/>
      <c r="S225" s="53" t="s">
        <v>58</v>
      </c>
      <c r="T225" s="56">
        <v>11030023</v>
      </c>
      <c r="U225" s="271" t="s">
        <v>1022</v>
      </c>
      <c r="V225" s="56" t="s">
        <v>1023</v>
      </c>
      <c r="W225" s="56"/>
      <c r="X225" s="56"/>
      <c r="Y225" s="56"/>
      <c r="Z225" s="56"/>
      <c r="AA225" s="56"/>
      <c r="AB225" s="56"/>
      <c r="AC225" s="56"/>
      <c r="AD225" s="56"/>
      <c r="AE225" s="56"/>
      <c r="AF225" s="57">
        <v>23</v>
      </c>
      <c r="AG225" s="57">
        <v>8</v>
      </c>
      <c r="AH225" s="57">
        <v>2011</v>
      </c>
      <c r="AI225" s="93">
        <v>0.95833333333333337</v>
      </c>
      <c r="AJ225" s="57"/>
      <c r="AK225" s="57"/>
      <c r="AL225" s="57"/>
      <c r="AM225" s="57"/>
      <c r="AN225" s="57">
        <v>24</v>
      </c>
      <c r="AO225" s="57">
        <v>12</v>
      </c>
      <c r="AP225" s="57">
        <v>2011</v>
      </c>
      <c r="AQ225" s="67">
        <v>0.52083333333333337</v>
      </c>
      <c r="AR225" s="272">
        <v>23</v>
      </c>
      <c r="AS225" s="273" t="s">
        <v>71</v>
      </c>
      <c r="AT225" s="60">
        <f t="shared" si="30"/>
        <v>356.72999999999996</v>
      </c>
      <c r="AU225" s="60">
        <f t="shared" si="31"/>
        <v>242.88</v>
      </c>
      <c r="AV225" s="60">
        <v>96.11</v>
      </c>
      <c r="AW225" s="60">
        <v>64</v>
      </c>
      <c r="AX225" s="60"/>
      <c r="AY225" s="60">
        <f t="shared" si="32"/>
        <v>37.950000000000003</v>
      </c>
      <c r="AZ225" s="60">
        <f t="shared" si="35"/>
        <v>797.67</v>
      </c>
      <c r="BA225" s="60">
        <v>0</v>
      </c>
      <c r="BB225" s="60">
        <f t="shared" si="33"/>
        <v>759</v>
      </c>
    </row>
    <row r="226" spans="1:54" s="62" customFormat="1" ht="17.25" customHeight="1">
      <c r="A226" s="26" t="s">
        <v>46</v>
      </c>
      <c r="B226" s="50">
        <v>220</v>
      </c>
      <c r="C226" s="53" t="s">
        <v>1024</v>
      </c>
      <c r="D226" s="23" t="s">
        <v>1025</v>
      </c>
      <c r="E226" s="23" t="s">
        <v>546</v>
      </c>
      <c r="F226" s="53" t="s">
        <v>1026</v>
      </c>
      <c r="G226" s="53"/>
      <c r="H226" s="87">
        <v>30</v>
      </c>
      <c r="I226" s="87">
        <v>7</v>
      </c>
      <c r="J226" s="87">
        <v>1988</v>
      </c>
      <c r="K226" s="87">
        <f t="shared" si="34"/>
        <v>23</v>
      </c>
      <c r="L226" s="1" t="s">
        <v>1539</v>
      </c>
      <c r="M226" s="270"/>
      <c r="N226" s="270"/>
      <c r="O226" s="270"/>
      <c r="P226" s="53"/>
      <c r="Q226" s="53">
        <v>1159</v>
      </c>
      <c r="R226" s="53"/>
      <c r="S226" s="53" t="s">
        <v>58</v>
      </c>
      <c r="T226" s="56">
        <v>11030023</v>
      </c>
      <c r="U226" s="271" t="s">
        <v>1027</v>
      </c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7">
        <v>15</v>
      </c>
      <c r="AG226" s="57">
        <v>8</v>
      </c>
      <c r="AH226" s="57">
        <v>2011</v>
      </c>
      <c r="AI226" s="93">
        <v>0.61805555555555558</v>
      </c>
      <c r="AJ226" s="57"/>
      <c r="AK226" s="57"/>
      <c r="AL226" s="57"/>
      <c r="AM226" s="57"/>
      <c r="AN226" s="57">
        <v>31</v>
      </c>
      <c r="AO226" s="57">
        <v>12</v>
      </c>
      <c r="AP226" s="57">
        <v>2011</v>
      </c>
      <c r="AQ226" s="67"/>
      <c r="AR226" s="272">
        <v>31</v>
      </c>
      <c r="AS226" s="273" t="s">
        <v>53</v>
      </c>
      <c r="AT226" s="60">
        <f t="shared" ref="AT226:AT257" si="36">AR226*33*0.47</f>
        <v>480.80999999999995</v>
      </c>
      <c r="AU226" s="60">
        <f t="shared" ref="AU226:AU257" si="37">AR226*33*0.32</f>
        <v>327.36</v>
      </c>
      <c r="AV226" s="60">
        <v>100.58</v>
      </c>
      <c r="AW226" s="60">
        <v>64</v>
      </c>
      <c r="AX226" s="60"/>
      <c r="AY226" s="60">
        <f t="shared" ref="AY226:AY257" si="38">AR226*33*0.05</f>
        <v>51.150000000000006</v>
      </c>
      <c r="AZ226" s="60">
        <f t="shared" si="35"/>
        <v>1023.9</v>
      </c>
      <c r="BA226" s="60">
        <v>0</v>
      </c>
      <c r="BB226" s="60">
        <f t="shared" ref="BB226:BB257" si="39">AR226*33</f>
        <v>1023</v>
      </c>
    </row>
    <row r="227" spans="1:54" s="62" customFormat="1" ht="17.25" customHeight="1">
      <c r="A227" s="26" t="s">
        <v>46</v>
      </c>
      <c r="B227" s="50">
        <v>221</v>
      </c>
      <c r="C227" s="53" t="s">
        <v>1028</v>
      </c>
      <c r="D227" s="23" t="s">
        <v>588</v>
      </c>
      <c r="E227" s="23" t="s">
        <v>1029</v>
      </c>
      <c r="F227" s="53" t="s">
        <v>1030</v>
      </c>
      <c r="G227" s="53"/>
      <c r="H227" s="87">
        <v>17</v>
      </c>
      <c r="I227" s="87">
        <v>8</v>
      </c>
      <c r="J227" s="87">
        <v>1982</v>
      </c>
      <c r="K227" s="87">
        <f t="shared" si="34"/>
        <v>29</v>
      </c>
      <c r="L227" s="1" t="s">
        <v>1539</v>
      </c>
      <c r="M227" s="270"/>
      <c r="N227" s="270"/>
      <c r="O227" s="270"/>
      <c r="P227" s="53"/>
      <c r="Q227" s="53">
        <v>1182</v>
      </c>
      <c r="R227" s="53"/>
      <c r="S227" s="53" t="s">
        <v>58</v>
      </c>
      <c r="T227" s="56">
        <v>11030023</v>
      </c>
      <c r="U227" s="271" t="s">
        <v>1031</v>
      </c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7">
        <v>18</v>
      </c>
      <c r="AG227" s="57">
        <v>8</v>
      </c>
      <c r="AH227" s="57">
        <v>2011</v>
      </c>
      <c r="AI227" s="93">
        <v>0.61805555555555558</v>
      </c>
      <c r="AJ227" s="57"/>
      <c r="AK227" s="57"/>
      <c r="AL227" s="57"/>
      <c r="AM227" s="57"/>
      <c r="AN227" s="57">
        <v>31</v>
      </c>
      <c r="AO227" s="57">
        <v>12</v>
      </c>
      <c r="AP227" s="57">
        <v>2011</v>
      </c>
      <c r="AQ227" s="67"/>
      <c r="AR227" s="272">
        <v>31</v>
      </c>
      <c r="AS227" s="273" t="s">
        <v>53</v>
      </c>
      <c r="AT227" s="60">
        <f t="shared" si="36"/>
        <v>480.80999999999995</v>
      </c>
      <c r="AU227" s="60">
        <f t="shared" si="37"/>
        <v>327.36</v>
      </c>
      <c r="AV227" s="60">
        <v>96.82</v>
      </c>
      <c r="AW227" s="60">
        <v>88</v>
      </c>
      <c r="AX227" s="60"/>
      <c r="AY227" s="60">
        <f t="shared" si="38"/>
        <v>51.150000000000006</v>
      </c>
      <c r="AZ227" s="60">
        <f t="shared" si="35"/>
        <v>1044.1400000000001</v>
      </c>
      <c r="BA227" s="60">
        <v>0</v>
      </c>
      <c r="BB227" s="60">
        <f t="shared" si="39"/>
        <v>1023</v>
      </c>
    </row>
    <row r="228" spans="1:54" s="62" customFormat="1" ht="17.25" customHeight="1">
      <c r="A228" s="26" t="s">
        <v>46</v>
      </c>
      <c r="B228" s="50">
        <v>222</v>
      </c>
      <c r="C228" s="53" t="s">
        <v>1032</v>
      </c>
      <c r="D228" s="23" t="s">
        <v>412</v>
      </c>
      <c r="E228" s="23" t="s">
        <v>858</v>
      </c>
      <c r="F228" s="53" t="s">
        <v>1033</v>
      </c>
      <c r="G228" s="53"/>
      <c r="H228" s="87">
        <v>3</v>
      </c>
      <c r="I228" s="87">
        <v>7</v>
      </c>
      <c r="J228" s="87">
        <v>1965</v>
      </c>
      <c r="K228" s="87">
        <f t="shared" si="34"/>
        <v>46</v>
      </c>
      <c r="L228" s="1" t="s">
        <v>1539</v>
      </c>
      <c r="M228" s="270"/>
      <c r="N228" s="270"/>
      <c r="O228" s="270"/>
      <c r="P228" s="53"/>
      <c r="Q228" s="53">
        <v>1191</v>
      </c>
      <c r="R228" s="53"/>
      <c r="S228" s="53" t="s">
        <v>58</v>
      </c>
      <c r="T228" s="56">
        <v>11030023</v>
      </c>
      <c r="U228" s="271" t="s">
        <v>1034</v>
      </c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7">
        <v>22</v>
      </c>
      <c r="AG228" s="57">
        <v>8</v>
      </c>
      <c r="AH228" s="57">
        <v>2011</v>
      </c>
      <c r="AI228" s="93">
        <v>0.625</v>
      </c>
      <c r="AJ228" s="57"/>
      <c r="AK228" s="57"/>
      <c r="AL228" s="57"/>
      <c r="AM228" s="57"/>
      <c r="AN228" s="57">
        <v>31</v>
      </c>
      <c r="AO228" s="57">
        <v>12</v>
      </c>
      <c r="AP228" s="57">
        <v>2011</v>
      </c>
      <c r="AQ228" s="67"/>
      <c r="AR228" s="272">
        <v>31</v>
      </c>
      <c r="AS228" s="273" t="s">
        <v>53</v>
      </c>
      <c r="AT228" s="60">
        <f t="shared" si="36"/>
        <v>480.80999999999995</v>
      </c>
      <c r="AU228" s="60">
        <f t="shared" si="37"/>
        <v>327.36</v>
      </c>
      <c r="AV228" s="60">
        <v>89.51</v>
      </c>
      <c r="AW228" s="60">
        <v>76</v>
      </c>
      <c r="AX228" s="60"/>
      <c r="AY228" s="60">
        <f t="shared" si="38"/>
        <v>51.150000000000006</v>
      </c>
      <c r="AZ228" s="60">
        <f t="shared" si="35"/>
        <v>1024.83</v>
      </c>
      <c r="BA228" s="60">
        <v>0</v>
      </c>
      <c r="BB228" s="60">
        <f t="shared" si="39"/>
        <v>1023</v>
      </c>
    </row>
    <row r="229" spans="1:54" s="62" customFormat="1" ht="17.25" customHeight="1">
      <c r="A229" s="26" t="s">
        <v>46</v>
      </c>
      <c r="B229" s="50">
        <v>223</v>
      </c>
      <c r="C229" s="53" t="s">
        <v>1035</v>
      </c>
      <c r="D229" s="23" t="s">
        <v>1036</v>
      </c>
      <c r="E229" s="23" t="s">
        <v>1037</v>
      </c>
      <c r="F229" s="53" t="s">
        <v>1038</v>
      </c>
      <c r="G229" s="53"/>
      <c r="H229" s="87">
        <v>13</v>
      </c>
      <c r="I229" s="87">
        <v>9</v>
      </c>
      <c r="J229" s="87">
        <v>1949</v>
      </c>
      <c r="K229" s="87">
        <f t="shared" si="34"/>
        <v>62</v>
      </c>
      <c r="L229" s="1" t="s">
        <v>100</v>
      </c>
      <c r="M229" s="270"/>
      <c r="N229" s="270"/>
      <c r="O229" s="270"/>
      <c r="P229" s="53"/>
      <c r="Q229" s="53">
        <v>1203</v>
      </c>
      <c r="R229" s="53"/>
      <c r="S229" s="53" t="s">
        <v>58</v>
      </c>
      <c r="T229" s="56">
        <v>11030023</v>
      </c>
      <c r="U229" s="271" t="s">
        <v>1039</v>
      </c>
      <c r="V229" s="56" t="s">
        <v>1040</v>
      </c>
      <c r="W229" s="56"/>
      <c r="X229" s="56"/>
      <c r="Y229" s="56"/>
      <c r="Z229" s="56"/>
      <c r="AA229" s="56"/>
      <c r="AB229" s="56"/>
      <c r="AC229" s="56"/>
      <c r="AD229" s="56"/>
      <c r="AE229" s="56"/>
      <c r="AF229" s="57">
        <v>24</v>
      </c>
      <c r="AG229" s="57">
        <v>8</v>
      </c>
      <c r="AH229" s="57">
        <v>2011</v>
      </c>
      <c r="AI229" s="93">
        <v>0.51388888888888895</v>
      </c>
      <c r="AJ229" s="57"/>
      <c r="AK229" s="57"/>
      <c r="AL229" s="57">
        <v>2011</v>
      </c>
      <c r="AM229" s="57"/>
      <c r="AN229" s="57">
        <v>13</v>
      </c>
      <c r="AO229" s="57">
        <v>12</v>
      </c>
      <c r="AP229" s="57">
        <v>2011</v>
      </c>
      <c r="AQ229" s="67">
        <v>0.52083333333333337</v>
      </c>
      <c r="AR229" s="272">
        <v>12</v>
      </c>
      <c r="AS229" s="273" t="s">
        <v>71</v>
      </c>
      <c r="AT229" s="60">
        <f t="shared" si="36"/>
        <v>186.11999999999998</v>
      </c>
      <c r="AU229" s="60">
        <f t="shared" si="37"/>
        <v>126.72</v>
      </c>
      <c r="AV229" s="60">
        <v>96.84</v>
      </c>
      <c r="AW229" s="60">
        <v>92</v>
      </c>
      <c r="AX229" s="60"/>
      <c r="AY229" s="60">
        <f t="shared" si="38"/>
        <v>19.8</v>
      </c>
      <c r="AZ229" s="60">
        <f t="shared" si="35"/>
        <v>521.4799999999999</v>
      </c>
      <c r="BA229" s="60">
        <v>0</v>
      </c>
      <c r="BB229" s="60">
        <f t="shared" si="39"/>
        <v>396</v>
      </c>
    </row>
    <row r="230" spans="1:54" s="62" customFormat="1" ht="17.25" customHeight="1">
      <c r="A230" s="26" t="s">
        <v>46</v>
      </c>
      <c r="B230" s="50">
        <v>224</v>
      </c>
      <c r="C230" s="53" t="s">
        <v>1041</v>
      </c>
      <c r="D230" s="23" t="s">
        <v>1042</v>
      </c>
      <c r="E230" s="23" t="s">
        <v>1043</v>
      </c>
      <c r="F230" s="53" t="s">
        <v>1044</v>
      </c>
      <c r="G230" s="53"/>
      <c r="H230" s="87">
        <v>17</v>
      </c>
      <c r="I230" s="87">
        <v>8</v>
      </c>
      <c r="J230" s="87">
        <v>1989</v>
      </c>
      <c r="K230" s="87">
        <f t="shared" si="34"/>
        <v>22</v>
      </c>
      <c r="L230" s="1" t="s">
        <v>1539</v>
      </c>
      <c r="M230" s="270"/>
      <c r="N230" s="270"/>
      <c r="O230" s="270"/>
      <c r="P230" s="53"/>
      <c r="Q230" s="53">
        <v>1206</v>
      </c>
      <c r="R230" s="53"/>
      <c r="S230" s="53" t="s">
        <v>58</v>
      </c>
      <c r="T230" s="56">
        <v>11030023</v>
      </c>
      <c r="U230" s="271" t="s">
        <v>959</v>
      </c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7">
        <v>24</v>
      </c>
      <c r="AG230" s="57">
        <v>8</v>
      </c>
      <c r="AH230" s="57">
        <v>2011</v>
      </c>
      <c r="AI230" s="93">
        <v>0.58333333333333337</v>
      </c>
      <c r="AJ230" s="57"/>
      <c r="AK230" s="57"/>
      <c r="AL230" s="57"/>
      <c r="AM230" s="57"/>
      <c r="AN230" s="57">
        <v>31</v>
      </c>
      <c r="AO230" s="57">
        <v>12</v>
      </c>
      <c r="AP230" s="57">
        <v>2011</v>
      </c>
      <c r="AQ230" s="67"/>
      <c r="AR230" s="272">
        <v>31</v>
      </c>
      <c r="AS230" s="273" t="s">
        <v>53</v>
      </c>
      <c r="AT230" s="60">
        <f t="shared" si="36"/>
        <v>480.80999999999995</v>
      </c>
      <c r="AU230" s="60">
        <f t="shared" si="37"/>
        <v>327.36</v>
      </c>
      <c r="AV230" s="60">
        <v>96.97</v>
      </c>
      <c r="AW230" s="60">
        <v>98</v>
      </c>
      <c r="AX230" s="60"/>
      <c r="AY230" s="60">
        <f t="shared" si="38"/>
        <v>51.150000000000006</v>
      </c>
      <c r="AZ230" s="60">
        <f t="shared" si="35"/>
        <v>1054.29</v>
      </c>
      <c r="BA230" s="60">
        <v>0</v>
      </c>
      <c r="BB230" s="60">
        <f t="shared" si="39"/>
        <v>1023</v>
      </c>
    </row>
    <row r="231" spans="1:54" s="62" customFormat="1" ht="17.25" customHeight="1">
      <c r="A231" s="26" t="s">
        <v>46</v>
      </c>
      <c r="B231" s="50">
        <v>225</v>
      </c>
      <c r="C231" s="53" t="s">
        <v>1045</v>
      </c>
      <c r="D231" s="23" t="s">
        <v>422</v>
      </c>
      <c r="E231" s="23" t="s">
        <v>1046</v>
      </c>
      <c r="F231" s="53" t="s">
        <v>1047</v>
      </c>
      <c r="G231" s="53"/>
      <c r="H231" s="87">
        <v>6</v>
      </c>
      <c r="I231" s="87">
        <v>1</v>
      </c>
      <c r="J231" s="87">
        <v>1989</v>
      </c>
      <c r="K231" s="87">
        <f t="shared" si="34"/>
        <v>22</v>
      </c>
      <c r="L231" s="1" t="s">
        <v>100</v>
      </c>
      <c r="M231" s="270"/>
      <c r="N231" s="270"/>
      <c r="O231" s="270"/>
      <c r="P231" s="53"/>
      <c r="Q231" s="53">
        <v>1217</v>
      </c>
      <c r="R231" s="53"/>
      <c r="S231" s="53" t="s">
        <v>58</v>
      </c>
      <c r="T231" s="56">
        <v>11030023</v>
      </c>
      <c r="U231" s="271" t="s">
        <v>1048</v>
      </c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7">
        <v>29</v>
      </c>
      <c r="AG231" s="57">
        <v>8</v>
      </c>
      <c r="AH231" s="57">
        <v>2011</v>
      </c>
      <c r="AI231" s="93">
        <v>0.4548611111111111</v>
      </c>
      <c r="AJ231" s="57"/>
      <c r="AK231" s="57"/>
      <c r="AL231" s="57">
        <v>2011</v>
      </c>
      <c r="AM231" s="57"/>
      <c r="AN231" s="57">
        <v>31</v>
      </c>
      <c r="AO231" s="57">
        <v>12</v>
      </c>
      <c r="AP231" s="57">
        <v>2011</v>
      </c>
      <c r="AQ231" s="67"/>
      <c r="AR231" s="272">
        <v>31</v>
      </c>
      <c r="AS231" s="273" t="s">
        <v>53</v>
      </c>
      <c r="AT231" s="60">
        <f t="shared" si="36"/>
        <v>480.80999999999995</v>
      </c>
      <c r="AU231" s="60">
        <f t="shared" si="37"/>
        <v>327.36</v>
      </c>
      <c r="AV231" s="60">
        <v>91.28</v>
      </c>
      <c r="AW231" s="60">
        <v>88</v>
      </c>
      <c r="AX231" s="60"/>
      <c r="AY231" s="60">
        <f t="shared" si="38"/>
        <v>51.150000000000006</v>
      </c>
      <c r="AZ231" s="60">
        <f t="shared" si="35"/>
        <v>1038.5999999999999</v>
      </c>
      <c r="BA231" s="60">
        <v>0</v>
      </c>
      <c r="BB231" s="60">
        <f t="shared" si="39"/>
        <v>1023</v>
      </c>
    </row>
    <row r="232" spans="1:54" s="62" customFormat="1" ht="17.25" customHeight="1">
      <c r="A232" s="26" t="s">
        <v>46</v>
      </c>
      <c r="B232" s="50">
        <v>226</v>
      </c>
      <c r="C232" s="53" t="s">
        <v>1049</v>
      </c>
      <c r="D232" s="23" t="s">
        <v>1050</v>
      </c>
      <c r="E232" s="23" t="s">
        <v>1051</v>
      </c>
      <c r="F232" s="53" t="s">
        <v>1052</v>
      </c>
      <c r="G232" s="53"/>
      <c r="H232" s="87">
        <v>27</v>
      </c>
      <c r="I232" s="87">
        <v>11</v>
      </c>
      <c r="J232" s="87">
        <v>1974</v>
      </c>
      <c r="K232" s="87">
        <f t="shared" si="34"/>
        <v>37</v>
      </c>
      <c r="L232" s="1" t="s">
        <v>1539</v>
      </c>
      <c r="M232" s="270"/>
      <c r="N232" s="270"/>
      <c r="O232" s="270"/>
      <c r="P232" s="53"/>
      <c r="Q232" s="53">
        <v>1220</v>
      </c>
      <c r="R232" s="53"/>
      <c r="S232" s="53" t="s">
        <v>58</v>
      </c>
      <c r="T232" s="56">
        <v>11030023</v>
      </c>
      <c r="U232" s="271" t="s">
        <v>959</v>
      </c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7">
        <v>29</v>
      </c>
      <c r="AG232" s="57">
        <v>8</v>
      </c>
      <c r="AH232" s="57">
        <v>2011</v>
      </c>
      <c r="AI232" s="93">
        <v>0.57291666666666663</v>
      </c>
      <c r="AJ232" s="57"/>
      <c r="AK232" s="57"/>
      <c r="AL232" s="57"/>
      <c r="AM232" s="57"/>
      <c r="AN232" s="57">
        <v>31</v>
      </c>
      <c r="AO232" s="57">
        <v>12</v>
      </c>
      <c r="AP232" s="57">
        <v>2011</v>
      </c>
      <c r="AQ232" s="67"/>
      <c r="AR232" s="272">
        <v>31</v>
      </c>
      <c r="AS232" s="273" t="s">
        <v>53</v>
      </c>
      <c r="AT232" s="60">
        <f t="shared" si="36"/>
        <v>480.80999999999995</v>
      </c>
      <c r="AU232" s="60">
        <f t="shared" si="37"/>
        <v>327.36</v>
      </c>
      <c r="AV232" s="60">
        <v>74.59</v>
      </c>
      <c r="AW232" s="60">
        <v>96</v>
      </c>
      <c r="AX232" s="60"/>
      <c r="AY232" s="60">
        <f t="shared" si="38"/>
        <v>51.150000000000006</v>
      </c>
      <c r="AZ232" s="60">
        <f t="shared" si="35"/>
        <v>1029.9100000000001</v>
      </c>
      <c r="BA232" s="60">
        <v>0</v>
      </c>
      <c r="BB232" s="60">
        <f t="shared" si="39"/>
        <v>1023</v>
      </c>
    </row>
    <row r="233" spans="1:54" s="62" customFormat="1" ht="17.25" customHeight="1">
      <c r="A233" s="26" t="s">
        <v>46</v>
      </c>
      <c r="B233" s="50">
        <v>227</v>
      </c>
      <c r="C233" s="53" t="s">
        <v>1053</v>
      </c>
      <c r="D233" s="23" t="s">
        <v>1054</v>
      </c>
      <c r="E233" s="23" t="s">
        <v>1055</v>
      </c>
      <c r="F233" s="53" t="s">
        <v>1056</v>
      </c>
      <c r="G233" s="53"/>
      <c r="H233" s="87">
        <v>3</v>
      </c>
      <c r="I233" s="87">
        <v>9</v>
      </c>
      <c r="J233" s="87">
        <v>1960</v>
      </c>
      <c r="K233" s="87">
        <f t="shared" si="34"/>
        <v>51</v>
      </c>
      <c r="L233" s="1" t="s">
        <v>1539</v>
      </c>
      <c r="M233" s="270"/>
      <c r="N233" s="270"/>
      <c r="O233" s="270"/>
      <c r="P233" s="53"/>
      <c r="Q233" s="53">
        <v>1232</v>
      </c>
      <c r="R233" s="53"/>
      <c r="S233" s="53" t="s">
        <v>58</v>
      </c>
      <c r="T233" s="56">
        <v>11030023</v>
      </c>
      <c r="U233" s="271" t="s">
        <v>1057</v>
      </c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7">
        <v>31</v>
      </c>
      <c r="AG233" s="57">
        <v>8</v>
      </c>
      <c r="AH233" s="57">
        <v>2011</v>
      </c>
      <c r="AI233" s="93">
        <v>0.60416666666666663</v>
      </c>
      <c r="AJ233" s="57"/>
      <c r="AK233" s="57"/>
      <c r="AL233" s="57">
        <v>2004</v>
      </c>
      <c r="AM233" s="57"/>
      <c r="AN233" s="57">
        <v>15</v>
      </c>
      <c r="AO233" s="57">
        <v>12</v>
      </c>
      <c r="AP233" s="57">
        <v>2011</v>
      </c>
      <c r="AQ233" s="67">
        <v>0.52083333333333337</v>
      </c>
      <c r="AR233" s="272">
        <v>14</v>
      </c>
      <c r="AS233" s="273" t="s">
        <v>71</v>
      </c>
      <c r="AT233" s="60">
        <f t="shared" si="36"/>
        <v>217.14</v>
      </c>
      <c r="AU233" s="60">
        <f t="shared" si="37"/>
        <v>147.84</v>
      </c>
      <c r="AV233" s="60">
        <v>72.11</v>
      </c>
      <c r="AW233" s="60">
        <v>82</v>
      </c>
      <c r="AX233" s="60"/>
      <c r="AY233" s="60">
        <f t="shared" si="38"/>
        <v>23.1</v>
      </c>
      <c r="AZ233" s="60">
        <f t="shared" si="35"/>
        <v>542.19000000000005</v>
      </c>
      <c r="BA233" s="60">
        <v>0</v>
      </c>
      <c r="BB233" s="60">
        <f t="shared" si="39"/>
        <v>462</v>
      </c>
    </row>
    <row r="234" spans="1:54" s="62" customFormat="1" ht="17.25" customHeight="1">
      <c r="A234" s="26" t="s">
        <v>46</v>
      </c>
      <c r="B234" s="50">
        <v>228</v>
      </c>
      <c r="C234" s="53" t="s">
        <v>1058</v>
      </c>
      <c r="D234" s="23" t="s">
        <v>1059</v>
      </c>
      <c r="E234" s="23" t="s">
        <v>1060</v>
      </c>
      <c r="F234" s="53" t="s">
        <v>1061</v>
      </c>
      <c r="G234" s="53"/>
      <c r="H234" s="87">
        <v>13</v>
      </c>
      <c r="I234" s="87">
        <v>5</v>
      </c>
      <c r="J234" s="87">
        <v>1980</v>
      </c>
      <c r="K234" s="87">
        <f t="shared" si="34"/>
        <v>31</v>
      </c>
      <c r="L234" s="1" t="s">
        <v>100</v>
      </c>
      <c r="M234" s="270"/>
      <c r="N234" s="270"/>
      <c r="O234" s="270"/>
      <c r="P234" s="53"/>
      <c r="Q234" s="53">
        <v>1261</v>
      </c>
      <c r="R234" s="53"/>
      <c r="S234" s="53" t="s">
        <v>58</v>
      </c>
      <c r="T234" s="56">
        <v>11030023</v>
      </c>
      <c r="U234" s="271" t="s">
        <v>225</v>
      </c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7">
        <v>7</v>
      </c>
      <c r="AG234" s="57">
        <v>9</v>
      </c>
      <c r="AH234" s="57">
        <v>2011</v>
      </c>
      <c r="AI234" s="93">
        <v>0.50694444444444442</v>
      </c>
      <c r="AJ234" s="57"/>
      <c r="AK234" s="57"/>
      <c r="AL234" s="57"/>
      <c r="AM234" s="57"/>
      <c r="AN234" s="57">
        <v>3</v>
      </c>
      <c r="AO234" s="57">
        <v>12</v>
      </c>
      <c r="AP234" s="57">
        <v>2011</v>
      </c>
      <c r="AQ234" s="67">
        <v>0.52083333333333337</v>
      </c>
      <c r="AR234" s="272">
        <v>2</v>
      </c>
      <c r="AS234" s="273" t="s">
        <v>71</v>
      </c>
      <c r="AT234" s="60">
        <f t="shared" si="36"/>
        <v>31.02</v>
      </c>
      <c r="AU234" s="60">
        <f t="shared" si="37"/>
        <v>21.12</v>
      </c>
      <c r="AV234" s="60">
        <v>37.25</v>
      </c>
      <c r="AW234" s="60">
        <v>34</v>
      </c>
      <c r="AX234" s="60"/>
      <c r="AY234" s="60">
        <f t="shared" si="38"/>
        <v>3.3000000000000003</v>
      </c>
      <c r="AZ234" s="60">
        <f t="shared" si="35"/>
        <v>126.69</v>
      </c>
      <c r="BA234" s="60">
        <v>0</v>
      </c>
      <c r="BB234" s="60">
        <f t="shared" si="39"/>
        <v>66</v>
      </c>
    </row>
    <row r="235" spans="1:54" s="62" customFormat="1" ht="17.25" customHeight="1">
      <c r="A235" s="26" t="s">
        <v>46</v>
      </c>
      <c r="B235" s="50">
        <v>229</v>
      </c>
      <c r="C235" s="53" t="s">
        <v>1062</v>
      </c>
      <c r="D235" s="23" t="s">
        <v>678</v>
      </c>
      <c r="E235" s="23" t="s">
        <v>1063</v>
      </c>
      <c r="F235" s="53" t="s">
        <v>1064</v>
      </c>
      <c r="G235" s="53"/>
      <c r="H235" s="87">
        <v>27</v>
      </c>
      <c r="I235" s="87">
        <v>12</v>
      </c>
      <c r="J235" s="87">
        <v>1989</v>
      </c>
      <c r="K235" s="87">
        <f t="shared" si="34"/>
        <v>22</v>
      </c>
      <c r="L235" s="1" t="s">
        <v>100</v>
      </c>
      <c r="M235" s="270"/>
      <c r="N235" s="270"/>
      <c r="O235" s="270"/>
      <c r="P235" s="53"/>
      <c r="Q235" s="53">
        <v>1275</v>
      </c>
      <c r="R235" s="53"/>
      <c r="S235" s="53" t="s">
        <v>58</v>
      </c>
      <c r="T235" s="56">
        <v>11030023</v>
      </c>
      <c r="U235" s="271" t="s">
        <v>1065</v>
      </c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7">
        <v>12</v>
      </c>
      <c r="AG235" s="57">
        <v>9</v>
      </c>
      <c r="AH235" s="57">
        <v>2011</v>
      </c>
      <c r="AI235" s="93">
        <v>0.45833333333333331</v>
      </c>
      <c r="AJ235" s="57"/>
      <c r="AK235" s="57"/>
      <c r="AL235" s="57"/>
      <c r="AM235" s="57"/>
      <c r="AN235" s="57">
        <v>20</v>
      </c>
      <c r="AO235" s="57">
        <v>12</v>
      </c>
      <c r="AP235" s="57">
        <v>2011</v>
      </c>
      <c r="AQ235" s="67">
        <v>0.52083333333333337</v>
      </c>
      <c r="AR235" s="272">
        <v>19</v>
      </c>
      <c r="AS235" s="273" t="s">
        <v>71</v>
      </c>
      <c r="AT235" s="60">
        <f t="shared" si="36"/>
        <v>294.69</v>
      </c>
      <c r="AU235" s="60">
        <f t="shared" si="37"/>
        <v>200.64000000000001</v>
      </c>
      <c r="AV235" s="60">
        <v>98.64</v>
      </c>
      <c r="AW235" s="60">
        <v>68</v>
      </c>
      <c r="AX235" s="60"/>
      <c r="AY235" s="60">
        <f t="shared" si="38"/>
        <v>31.35</v>
      </c>
      <c r="AZ235" s="60">
        <f t="shared" si="35"/>
        <v>693.32</v>
      </c>
      <c r="BA235" s="60">
        <v>0</v>
      </c>
      <c r="BB235" s="60">
        <f t="shared" si="39"/>
        <v>627</v>
      </c>
    </row>
    <row r="236" spans="1:54" s="62" customFormat="1" ht="17.25" customHeight="1">
      <c r="A236" s="26" t="s">
        <v>46</v>
      </c>
      <c r="B236" s="50">
        <v>230</v>
      </c>
      <c r="C236" s="53" t="s">
        <v>1066</v>
      </c>
      <c r="D236" s="23" t="s">
        <v>1067</v>
      </c>
      <c r="E236" s="23" t="s">
        <v>1068</v>
      </c>
      <c r="F236" s="53" t="s">
        <v>1069</v>
      </c>
      <c r="G236" s="53"/>
      <c r="H236" s="87">
        <v>1</v>
      </c>
      <c r="I236" s="87">
        <v>10</v>
      </c>
      <c r="J236" s="87">
        <v>1976</v>
      </c>
      <c r="K236" s="87">
        <f t="shared" si="34"/>
        <v>35</v>
      </c>
      <c r="L236" s="1" t="s">
        <v>1539</v>
      </c>
      <c r="M236" s="270"/>
      <c r="N236" s="270"/>
      <c r="O236" s="270"/>
      <c r="P236" s="53"/>
      <c r="Q236" s="53">
        <v>1272</v>
      </c>
      <c r="R236" s="53"/>
      <c r="S236" s="53" t="s">
        <v>368</v>
      </c>
      <c r="T236" s="56">
        <v>11030023</v>
      </c>
      <c r="U236" s="271" t="s">
        <v>1070</v>
      </c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7">
        <v>27</v>
      </c>
      <c r="AG236" s="57">
        <v>9</v>
      </c>
      <c r="AH236" s="57">
        <v>2011</v>
      </c>
      <c r="AI236" s="93">
        <v>0.67361111111111116</v>
      </c>
      <c r="AJ236" s="57"/>
      <c r="AK236" s="57"/>
      <c r="AL236" s="57"/>
      <c r="AM236" s="57"/>
      <c r="AN236" s="57">
        <v>31</v>
      </c>
      <c r="AO236" s="57">
        <v>12</v>
      </c>
      <c r="AP236" s="57">
        <v>2011</v>
      </c>
      <c r="AQ236" s="67"/>
      <c r="AR236" s="272">
        <v>31</v>
      </c>
      <c r="AS236" s="273" t="s">
        <v>53</v>
      </c>
      <c r="AT236" s="60">
        <f t="shared" si="36"/>
        <v>480.80999999999995</v>
      </c>
      <c r="AU236" s="60">
        <f t="shared" si="37"/>
        <v>327.36</v>
      </c>
      <c r="AV236" s="60">
        <v>99.87</v>
      </c>
      <c r="AW236" s="60">
        <v>78</v>
      </c>
      <c r="AX236" s="60"/>
      <c r="AY236" s="60">
        <f t="shared" si="38"/>
        <v>51.150000000000006</v>
      </c>
      <c r="AZ236" s="60">
        <f t="shared" si="35"/>
        <v>1037.19</v>
      </c>
      <c r="BA236" s="60">
        <v>0</v>
      </c>
      <c r="BB236" s="60">
        <f t="shared" si="39"/>
        <v>1023</v>
      </c>
    </row>
    <row r="237" spans="1:54" s="73" customFormat="1" ht="17.25" customHeight="1">
      <c r="A237" s="26" t="s">
        <v>46</v>
      </c>
      <c r="B237" s="50">
        <v>231</v>
      </c>
      <c r="C237" s="53" t="s">
        <v>1071</v>
      </c>
      <c r="D237" s="23" t="s">
        <v>485</v>
      </c>
      <c r="E237" s="23" t="s">
        <v>1072</v>
      </c>
      <c r="F237" s="53" t="s">
        <v>1073</v>
      </c>
      <c r="G237" s="53"/>
      <c r="H237" s="87">
        <v>23</v>
      </c>
      <c r="I237" s="87">
        <v>10</v>
      </c>
      <c r="J237" s="87">
        <v>1981</v>
      </c>
      <c r="K237" s="87">
        <f t="shared" si="34"/>
        <v>30</v>
      </c>
      <c r="L237" s="1" t="s">
        <v>1539</v>
      </c>
      <c r="M237" s="270"/>
      <c r="N237" s="270"/>
      <c r="O237" s="270"/>
      <c r="P237" s="53"/>
      <c r="Q237" s="53">
        <v>1278</v>
      </c>
      <c r="R237" s="53"/>
      <c r="S237" s="53" t="s">
        <v>58</v>
      </c>
      <c r="T237" s="56">
        <v>11030023</v>
      </c>
      <c r="U237" s="271" t="s">
        <v>1074</v>
      </c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7">
        <v>16</v>
      </c>
      <c r="AG237" s="57">
        <v>9</v>
      </c>
      <c r="AH237" s="57">
        <v>2011</v>
      </c>
      <c r="AI237" s="93">
        <v>0.48958333333333331</v>
      </c>
      <c r="AJ237" s="57"/>
      <c r="AK237" s="57"/>
      <c r="AL237" s="57"/>
      <c r="AM237" s="57"/>
      <c r="AN237" s="57">
        <v>31</v>
      </c>
      <c r="AO237" s="57">
        <v>12</v>
      </c>
      <c r="AP237" s="57">
        <v>2011</v>
      </c>
      <c r="AQ237" s="67"/>
      <c r="AR237" s="272">
        <v>31</v>
      </c>
      <c r="AS237" s="273" t="s">
        <v>53</v>
      </c>
      <c r="AT237" s="60">
        <f t="shared" si="36"/>
        <v>480.80999999999995</v>
      </c>
      <c r="AU237" s="60">
        <f t="shared" si="37"/>
        <v>327.36</v>
      </c>
      <c r="AV237" s="60">
        <v>91.27</v>
      </c>
      <c r="AW237" s="60">
        <v>94</v>
      </c>
      <c r="AX237" s="60"/>
      <c r="AY237" s="60">
        <f t="shared" si="38"/>
        <v>51.150000000000006</v>
      </c>
      <c r="AZ237" s="60">
        <f t="shared" si="35"/>
        <v>1044.5899999999999</v>
      </c>
      <c r="BA237" s="60">
        <v>0</v>
      </c>
      <c r="BB237" s="60">
        <f t="shared" si="39"/>
        <v>1023</v>
      </c>
    </row>
    <row r="238" spans="1:54" s="73" customFormat="1" ht="17.25" customHeight="1">
      <c r="A238" s="26" t="s">
        <v>46</v>
      </c>
      <c r="B238" s="50">
        <v>232</v>
      </c>
      <c r="C238" s="53" t="s">
        <v>1075</v>
      </c>
      <c r="D238" s="23" t="s">
        <v>1076</v>
      </c>
      <c r="E238" s="23" t="s">
        <v>1077</v>
      </c>
      <c r="F238" s="53" t="s">
        <v>1078</v>
      </c>
      <c r="G238" s="53"/>
      <c r="H238" s="87">
        <v>11</v>
      </c>
      <c r="I238" s="87">
        <v>9</v>
      </c>
      <c r="J238" s="87">
        <v>1959</v>
      </c>
      <c r="K238" s="87">
        <f t="shared" si="34"/>
        <v>52</v>
      </c>
      <c r="L238" s="1" t="s">
        <v>1539</v>
      </c>
      <c r="M238" s="270"/>
      <c r="N238" s="270"/>
      <c r="O238" s="270"/>
      <c r="P238" s="53"/>
      <c r="Q238" s="53">
        <v>1291</v>
      </c>
      <c r="R238" s="53"/>
      <c r="S238" s="53" t="s">
        <v>58</v>
      </c>
      <c r="T238" s="56">
        <v>11030023</v>
      </c>
      <c r="U238" s="271" t="s">
        <v>1079</v>
      </c>
      <c r="V238" s="56" t="s">
        <v>493</v>
      </c>
      <c r="W238" s="56"/>
      <c r="X238" s="56"/>
      <c r="Y238" s="56" t="s">
        <v>1080</v>
      </c>
      <c r="Z238" s="56"/>
      <c r="AA238" s="56"/>
      <c r="AB238" s="56"/>
      <c r="AC238" s="56"/>
      <c r="AD238" s="56"/>
      <c r="AE238" s="56"/>
      <c r="AF238" s="57">
        <v>13</v>
      </c>
      <c r="AG238" s="57">
        <v>9</v>
      </c>
      <c r="AH238" s="57">
        <v>2011</v>
      </c>
      <c r="AI238" s="93">
        <v>0.60069444444444442</v>
      </c>
      <c r="AJ238" s="57"/>
      <c r="AK238" s="57"/>
      <c r="AL238" s="57"/>
      <c r="AM238" s="57"/>
      <c r="AN238" s="57">
        <v>31</v>
      </c>
      <c r="AO238" s="57">
        <v>12</v>
      </c>
      <c r="AP238" s="57">
        <v>2011</v>
      </c>
      <c r="AQ238" s="67"/>
      <c r="AR238" s="272">
        <v>31</v>
      </c>
      <c r="AS238" s="273" t="s">
        <v>53</v>
      </c>
      <c r="AT238" s="60">
        <f t="shared" si="36"/>
        <v>480.80999999999995</v>
      </c>
      <c r="AU238" s="60">
        <f t="shared" si="37"/>
        <v>327.36</v>
      </c>
      <c r="AV238" s="60">
        <v>82.65</v>
      </c>
      <c r="AW238" s="60">
        <v>88</v>
      </c>
      <c r="AX238" s="60"/>
      <c r="AY238" s="60">
        <f t="shared" si="38"/>
        <v>51.150000000000006</v>
      </c>
      <c r="AZ238" s="60">
        <f t="shared" si="35"/>
        <v>1029.97</v>
      </c>
      <c r="BA238" s="60">
        <v>0</v>
      </c>
      <c r="BB238" s="60">
        <f t="shared" si="39"/>
        <v>1023</v>
      </c>
    </row>
    <row r="239" spans="1:54" s="73" customFormat="1" ht="17.25" customHeight="1">
      <c r="A239" s="26" t="s">
        <v>46</v>
      </c>
      <c r="B239" s="50">
        <v>233</v>
      </c>
      <c r="C239" s="53" t="s">
        <v>1081</v>
      </c>
      <c r="D239" s="23" t="s">
        <v>1082</v>
      </c>
      <c r="E239" s="23" t="s">
        <v>1083</v>
      </c>
      <c r="F239" s="53" t="s">
        <v>1084</v>
      </c>
      <c r="G239" s="53"/>
      <c r="H239" s="87">
        <v>14</v>
      </c>
      <c r="I239" s="87">
        <v>6</v>
      </c>
      <c r="J239" s="87">
        <v>1976</v>
      </c>
      <c r="K239" s="87">
        <f t="shared" si="34"/>
        <v>35</v>
      </c>
      <c r="L239" s="1" t="s">
        <v>1539</v>
      </c>
      <c r="M239" s="270"/>
      <c r="N239" s="270"/>
      <c r="O239" s="270"/>
      <c r="P239" s="53"/>
      <c r="Q239" s="53">
        <v>1295</v>
      </c>
      <c r="R239" s="53"/>
      <c r="S239" s="53" t="s">
        <v>69</v>
      </c>
      <c r="T239" s="56">
        <v>11030023</v>
      </c>
      <c r="U239" s="271" t="s">
        <v>722</v>
      </c>
      <c r="V239" s="56" t="s">
        <v>864</v>
      </c>
      <c r="W239" s="56"/>
      <c r="X239" s="56"/>
      <c r="Y239" s="56" t="s">
        <v>955</v>
      </c>
      <c r="Z239" s="56"/>
      <c r="AA239" s="56"/>
      <c r="AB239" s="56"/>
      <c r="AC239" s="56"/>
      <c r="AD239" s="56"/>
      <c r="AE239" s="56"/>
      <c r="AF239" s="57">
        <v>14</v>
      </c>
      <c r="AG239" s="57">
        <v>9</v>
      </c>
      <c r="AH239" s="57">
        <v>2011</v>
      </c>
      <c r="AI239" s="93">
        <v>0.95486111111111116</v>
      </c>
      <c r="AJ239" s="57"/>
      <c r="AK239" s="57"/>
      <c r="AL239" s="57"/>
      <c r="AM239" s="57"/>
      <c r="AN239" s="57">
        <v>31</v>
      </c>
      <c r="AO239" s="57">
        <v>12</v>
      </c>
      <c r="AP239" s="57">
        <v>2011</v>
      </c>
      <c r="AQ239" s="67"/>
      <c r="AR239" s="272">
        <v>31</v>
      </c>
      <c r="AS239" s="273" t="s">
        <v>53</v>
      </c>
      <c r="AT239" s="60">
        <f t="shared" si="36"/>
        <v>480.80999999999995</v>
      </c>
      <c r="AU239" s="60">
        <f t="shared" si="37"/>
        <v>327.36</v>
      </c>
      <c r="AV239" s="60">
        <v>82.56</v>
      </c>
      <c r="AW239" s="60">
        <v>86</v>
      </c>
      <c r="AX239" s="60"/>
      <c r="AY239" s="60">
        <f t="shared" si="38"/>
        <v>51.150000000000006</v>
      </c>
      <c r="AZ239" s="60">
        <f t="shared" si="35"/>
        <v>1027.8800000000001</v>
      </c>
      <c r="BA239" s="60">
        <v>0</v>
      </c>
      <c r="BB239" s="60">
        <f t="shared" si="39"/>
        <v>1023</v>
      </c>
    </row>
    <row r="240" spans="1:54" s="73" customFormat="1" ht="17.25" customHeight="1">
      <c r="A240" s="26" t="s">
        <v>46</v>
      </c>
      <c r="B240" s="50">
        <v>234</v>
      </c>
      <c r="C240" s="53" t="s">
        <v>1085</v>
      </c>
      <c r="D240" s="23" t="s">
        <v>1086</v>
      </c>
      <c r="E240" s="23" t="s">
        <v>1087</v>
      </c>
      <c r="F240" s="53" t="s">
        <v>1088</v>
      </c>
      <c r="G240" s="53"/>
      <c r="H240" s="87">
        <v>29</v>
      </c>
      <c r="I240" s="87">
        <v>6</v>
      </c>
      <c r="J240" s="87">
        <v>1950</v>
      </c>
      <c r="K240" s="87">
        <f t="shared" si="34"/>
        <v>61</v>
      </c>
      <c r="L240" s="1" t="s">
        <v>1539</v>
      </c>
      <c r="M240" s="270"/>
      <c r="N240" s="270"/>
      <c r="O240" s="270"/>
      <c r="P240" s="53"/>
      <c r="Q240" s="53">
        <v>1305</v>
      </c>
      <c r="R240" s="53"/>
      <c r="S240" s="53" t="s">
        <v>58</v>
      </c>
      <c r="T240" s="56">
        <v>11030023</v>
      </c>
      <c r="U240" s="271" t="s">
        <v>1089</v>
      </c>
      <c r="V240" s="56" t="s">
        <v>1090</v>
      </c>
      <c r="W240" s="56"/>
      <c r="X240" s="56"/>
      <c r="Y240" s="56"/>
      <c r="Z240" s="56"/>
      <c r="AA240" s="56"/>
      <c r="AB240" s="56"/>
      <c r="AC240" s="56"/>
      <c r="AD240" s="56"/>
      <c r="AE240" s="56"/>
      <c r="AF240" s="57">
        <v>19</v>
      </c>
      <c r="AG240" s="57">
        <v>9</v>
      </c>
      <c r="AH240" s="57">
        <v>2011</v>
      </c>
      <c r="AI240" s="93">
        <v>0.4513888888888889</v>
      </c>
      <c r="AJ240" s="57"/>
      <c r="AK240" s="57"/>
      <c r="AL240" s="57"/>
      <c r="AM240" s="57"/>
      <c r="AN240" s="57">
        <v>10</v>
      </c>
      <c r="AO240" s="57">
        <v>12</v>
      </c>
      <c r="AP240" s="57">
        <v>2011</v>
      </c>
      <c r="AQ240" s="67">
        <v>0.52083333333333337</v>
      </c>
      <c r="AR240" s="272">
        <v>9</v>
      </c>
      <c r="AS240" s="273" t="s">
        <v>956</v>
      </c>
      <c r="AT240" s="60">
        <f t="shared" si="36"/>
        <v>139.59</v>
      </c>
      <c r="AU240" s="60">
        <f t="shared" si="37"/>
        <v>95.04</v>
      </c>
      <c r="AV240" s="60">
        <v>91.57</v>
      </c>
      <c r="AW240" s="60">
        <v>78</v>
      </c>
      <c r="AX240" s="60"/>
      <c r="AY240" s="60">
        <f t="shared" si="38"/>
        <v>14.850000000000001</v>
      </c>
      <c r="AZ240" s="60">
        <f t="shared" si="35"/>
        <v>419.05</v>
      </c>
      <c r="BA240" s="60">
        <v>0</v>
      </c>
      <c r="BB240" s="60">
        <f t="shared" si="39"/>
        <v>297</v>
      </c>
    </row>
    <row r="241" spans="1:54" s="73" customFormat="1" ht="17.25" customHeight="1">
      <c r="A241" s="26" t="s">
        <v>46</v>
      </c>
      <c r="B241" s="50">
        <v>235</v>
      </c>
      <c r="C241" s="53" t="s">
        <v>1091</v>
      </c>
      <c r="D241" s="23" t="s">
        <v>733</v>
      </c>
      <c r="E241" s="23" t="s">
        <v>1092</v>
      </c>
      <c r="F241" s="53" t="s">
        <v>1093</v>
      </c>
      <c r="G241" s="53"/>
      <c r="H241" s="87">
        <v>27</v>
      </c>
      <c r="I241" s="87">
        <v>3</v>
      </c>
      <c r="J241" s="87">
        <v>1979</v>
      </c>
      <c r="K241" s="87">
        <f t="shared" si="34"/>
        <v>32</v>
      </c>
      <c r="L241" s="1" t="s">
        <v>1539</v>
      </c>
      <c r="M241" s="270"/>
      <c r="N241" s="270"/>
      <c r="O241" s="270"/>
      <c r="P241" s="53"/>
      <c r="Q241" s="53">
        <v>1306</v>
      </c>
      <c r="R241" s="53"/>
      <c r="S241" s="53" t="s">
        <v>58</v>
      </c>
      <c r="T241" s="56">
        <v>11030023</v>
      </c>
      <c r="U241" s="271" t="s">
        <v>924</v>
      </c>
      <c r="V241" s="56" t="s">
        <v>1094</v>
      </c>
      <c r="W241" s="56"/>
      <c r="X241" s="56"/>
      <c r="Y241" s="56"/>
      <c r="Z241" s="56"/>
      <c r="AA241" s="56"/>
      <c r="AB241" s="56"/>
      <c r="AC241" s="56"/>
      <c r="AD241" s="56"/>
      <c r="AE241" s="56"/>
      <c r="AF241" s="57">
        <v>19</v>
      </c>
      <c r="AG241" s="57">
        <v>9</v>
      </c>
      <c r="AH241" s="57">
        <v>2011</v>
      </c>
      <c r="AI241" s="93">
        <v>0.46875</v>
      </c>
      <c r="AJ241" s="57"/>
      <c r="AK241" s="57"/>
      <c r="AL241" s="57">
        <v>2011</v>
      </c>
      <c r="AM241" s="57"/>
      <c r="AN241" s="57">
        <v>31</v>
      </c>
      <c r="AO241" s="57">
        <v>12</v>
      </c>
      <c r="AP241" s="57">
        <v>2011</v>
      </c>
      <c r="AQ241" s="67"/>
      <c r="AR241" s="272">
        <v>31</v>
      </c>
      <c r="AS241" s="273" t="s">
        <v>53</v>
      </c>
      <c r="AT241" s="60">
        <f t="shared" si="36"/>
        <v>480.80999999999995</v>
      </c>
      <c r="AU241" s="60">
        <f t="shared" si="37"/>
        <v>327.36</v>
      </c>
      <c r="AV241" s="60">
        <v>96.2</v>
      </c>
      <c r="AW241" s="60">
        <v>82</v>
      </c>
      <c r="AX241" s="60"/>
      <c r="AY241" s="60">
        <f t="shared" si="38"/>
        <v>51.150000000000006</v>
      </c>
      <c r="AZ241" s="60">
        <f t="shared" si="35"/>
        <v>1037.52</v>
      </c>
      <c r="BA241" s="60">
        <v>0</v>
      </c>
      <c r="BB241" s="60">
        <f t="shared" si="39"/>
        <v>1023</v>
      </c>
    </row>
    <row r="242" spans="1:54" s="73" customFormat="1" ht="17.25" customHeight="1">
      <c r="A242" s="26" t="s">
        <v>46</v>
      </c>
      <c r="B242" s="50">
        <v>236</v>
      </c>
      <c r="C242" s="53" t="s">
        <v>1095</v>
      </c>
      <c r="D242" s="23" t="s">
        <v>485</v>
      </c>
      <c r="E242" s="23" t="s">
        <v>1096</v>
      </c>
      <c r="F242" s="53" t="s">
        <v>1097</v>
      </c>
      <c r="G242" s="53"/>
      <c r="H242" s="87">
        <v>7</v>
      </c>
      <c r="I242" s="87">
        <v>11</v>
      </c>
      <c r="J242" s="87">
        <v>1954</v>
      </c>
      <c r="K242" s="87">
        <f t="shared" si="34"/>
        <v>57</v>
      </c>
      <c r="L242" s="1" t="s">
        <v>1539</v>
      </c>
      <c r="M242" s="270"/>
      <c r="N242" s="270"/>
      <c r="O242" s="270"/>
      <c r="P242" s="53"/>
      <c r="Q242" s="53">
        <v>1312</v>
      </c>
      <c r="R242" s="53"/>
      <c r="S242" s="53" t="s">
        <v>58</v>
      </c>
      <c r="T242" s="56">
        <v>11030023</v>
      </c>
      <c r="U242" s="271" t="s">
        <v>924</v>
      </c>
      <c r="V242" s="56" t="s">
        <v>1094</v>
      </c>
      <c r="W242" s="56"/>
      <c r="X242" s="56"/>
      <c r="Y242" s="56"/>
      <c r="Z242" s="56"/>
      <c r="AA242" s="56"/>
      <c r="AB242" s="56"/>
      <c r="AC242" s="56"/>
      <c r="AD242" s="56"/>
      <c r="AE242" s="56"/>
      <c r="AF242" s="57">
        <v>20</v>
      </c>
      <c r="AG242" s="57">
        <v>9</v>
      </c>
      <c r="AH242" s="57">
        <v>2011</v>
      </c>
      <c r="AI242" s="93">
        <v>0.47916666666666669</v>
      </c>
      <c r="AJ242" s="57"/>
      <c r="AK242" s="57"/>
      <c r="AL242" s="57">
        <v>2007</v>
      </c>
      <c r="AM242" s="57"/>
      <c r="AN242" s="57">
        <v>31</v>
      </c>
      <c r="AO242" s="57">
        <v>12</v>
      </c>
      <c r="AP242" s="57">
        <v>2011</v>
      </c>
      <c r="AQ242" s="67"/>
      <c r="AR242" s="272">
        <v>31</v>
      </c>
      <c r="AS242" s="273" t="s">
        <v>53</v>
      </c>
      <c r="AT242" s="60">
        <f t="shared" si="36"/>
        <v>480.80999999999995</v>
      </c>
      <c r="AU242" s="60">
        <f t="shared" si="37"/>
        <v>327.36</v>
      </c>
      <c r="AV242" s="60">
        <v>97.94</v>
      </c>
      <c r="AW242" s="60">
        <v>78</v>
      </c>
      <c r="AX242" s="60"/>
      <c r="AY242" s="60">
        <f t="shared" si="38"/>
        <v>51.150000000000006</v>
      </c>
      <c r="AZ242" s="60">
        <f t="shared" si="35"/>
        <v>1035.26</v>
      </c>
      <c r="BA242" s="60">
        <v>0</v>
      </c>
      <c r="BB242" s="60">
        <f t="shared" si="39"/>
        <v>1023</v>
      </c>
    </row>
    <row r="243" spans="1:54" s="73" customFormat="1" ht="17.25" customHeight="1">
      <c r="A243" s="26" t="s">
        <v>46</v>
      </c>
      <c r="B243" s="50">
        <v>237</v>
      </c>
      <c r="C243" s="53" t="s">
        <v>1098</v>
      </c>
      <c r="D243" s="23" t="s">
        <v>1099</v>
      </c>
      <c r="E243" s="23" t="s">
        <v>1100</v>
      </c>
      <c r="F243" s="53" t="s">
        <v>1101</v>
      </c>
      <c r="G243" s="53"/>
      <c r="H243" s="87">
        <v>1</v>
      </c>
      <c r="I243" s="87">
        <v>8</v>
      </c>
      <c r="J243" s="87">
        <v>1961</v>
      </c>
      <c r="K243" s="87">
        <f t="shared" si="34"/>
        <v>50</v>
      </c>
      <c r="L243" s="1" t="s">
        <v>1539</v>
      </c>
      <c r="M243" s="270"/>
      <c r="N243" s="270"/>
      <c r="O243" s="270"/>
      <c r="P243" s="53"/>
      <c r="Q243" s="53">
        <v>1317</v>
      </c>
      <c r="R243" s="53"/>
      <c r="S243" s="53" t="s">
        <v>58</v>
      </c>
      <c r="T243" s="56">
        <v>11030023</v>
      </c>
      <c r="U243" s="271" t="s">
        <v>225</v>
      </c>
      <c r="V243" s="56" t="s">
        <v>493</v>
      </c>
      <c r="W243" s="56"/>
      <c r="X243" s="56"/>
      <c r="Y243" s="56"/>
      <c r="Z243" s="56"/>
      <c r="AA243" s="56"/>
      <c r="AB243" s="56"/>
      <c r="AC243" s="56"/>
      <c r="AD243" s="56"/>
      <c r="AE243" s="56"/>
      <c r="AF243" s="57">
        <v>21</v>
      </c>
      <c r="AG243" s="57">
        <v>9</v>
      </c>
      <c r="AH243" s="57">
        <v>2011</v>
      </c>
      <c r="AI243" s="93">
        <v>0.42430555555555555</v>
      </c>
      <c r="AJ243" s="57"/>
      <c r="AK243" s="57"/>
      <c r="AL243" s="57"/>
      <c r="AM243" s="57"/>
      <c r="AN243" s="57">
        <v>6</v>
      </c>
      <c r="AO243" s="57">
        <v>12</v>
      </c>
      <c r="AP243" s="57">
        <v>2011</v>
      </c>
      <c r="AQ243" s="67">
        <v>0.52083333333333337</v>
      </c>
      <c r="AR243" s="272">
        <v>5</v>
      </c>
      <c r="AS243" s="273" t="s">
        <v>71</v>
      </c>
      <c r="AT243" s="60">
        <f t="shared" si="36"/>
        <v>77.55</v>
      </c>
      <c r="AU243" s="60">
        <f t="shared" si="37"/>
        <v>52.800000000000004</v>
      </c>
      <c r="AV243" s="60">
        <v>116.28</v>
      </c>
      <c r="AW243" s="60">
        <v>106</v>
      </c>
      <c r="AX243" s="60"/>
      <c r="AY243" s="60">
        <f t="shared" si="38"/>
        <v>8.25</v>
      </c>
      <c r="AZ243" s="60">
        <f t="shared" si="35"/>
        <v>360.88</v>
      </c>
      <c r="BA243" s="60">
        <v>0</v>
      </c>
      <c r="BB243" s="60">
        <f t="shared" si="39"/>
        <v>165</v>
      </c>
    </row>
    <row r="244" spans="1:54" s="73" customFormat="1" ht="17.25" customHeight="1">
      <c r="A244" s="26" t="s">
        <v>46</v>
      </c>
      <c r="B244" s="50">
        <v>238</v>
      </c>
      <c r="C244" s="53" t="s">
        <v>1102</v>
      </c>
      <c r="D244" s="23" t="s">
        <v>1103</v>
      </c>
      <c r="E244" s="23" t="s">
        <v>1104</v>
      </c>
      <c r="F244" s="53" t="s">
        <v>1105</v>
      </c>
      <c r="G244" s="53"/>
      <c r="H244" s="87">
        <v>4</v>
      </c>
      <c r="I244" s="87">
        <v>3</v>
      </c>
      <c r="J244" s="87">
        <v>1977</v>
      </c>
      <c r="K244" s="87">
        <f t="shared" si="34"/>
        <v>34</v>
      </c>
      <c r="L244" s="1" t="s">
        <v>100</v>
      </c>
      <c r="M244" s="270"/>
      <c r="N244" s="270"/>
      <c r="O244" s="270"/>
      <c r="P244" s="53"/>
      <c r="Q244" s="53">
        <v>1328</v>
      </c>
      <c r="R244" s="53"/>
      <c r="S244" s="53" t="s">
        <v>58</v>
      </c>
      <c r="T244" s="56">
        <v>11030023</v>
      </c>
      <c r="U244" s="271" t="s">
        <v>1106</v>
      </c>
      <c r="V244" s="56" t="s">
        <v>457</v>
      </c>
      <c r="W244" s="56"/>
      <c r="X244" s="56"/>
      <c r="Y244" s="56"/>
      <c r="Z244" s="56"/>
      <c r="AA244" s="56"/>
      <c r="AB244" s="56"/>
      <c r="AC244" s="56"/>
      <c r="AD244" s="56"/>
      <c r="AE244" s="56"/>
      <c r="AF244" s="57">
        <v>30</v>
      </c>
      <c r="AG244" s="57">
        <v>9</v>
      </c>
      <c r="AH244" s="57">
        <v>2011</v>
      </c>
      <c r="AI244" s="93">
        <v>0.4375</v>
      </c>
      <c r="AJ244" s="57"/>
      <c r="AK244" s="57"/>
      <c r="AL244" s="57"/>
      <c r="AM244" s="57"/>
      <c r="AN244" s="57">
        <v>31</v>
      </c>
      <c r="AO244" s="57">
        <v>12</v>
      </c>
      <c r="AP244" s="57">
        <v>2011</v>
      </c>
      <c r="AQ244" s="67"/>
      <c r="AR244" s="272">
        <v>31</v>
      </c>
      <c r="AS244" s="273" t="s">
        <v>53</v>
      </c>
      <c r="AT244" s="60">
        <f t="shared" si="36"/>
        <v>480.80999999999995</v>
      </c>
      <c r="AU244" s="60">
        <f t="shared" si="37"/>
        <v>327.36</v>
      </c>
      <c r="AV244" s="60">
        <v>93.86</v>
      </c>
      <c r="AW244" s="60">
        <v>96</v>
      </c>
      <c r="AX244" s="60"/>
      <c r="AY244" s="60">
        <f t="shared" si="38"/>
        <v>51.150000000000006</v>
      </c>
      <c r="AZ244" s="60">
        <f t="shared" si="35"/>
        <v>1049.18</v>
      </c>
      <c r="BA244" s="60">
        <v>0</v>
      </c>
      <c r="BB244" s="60">
        <f t="shared" si="39"/>
        <v>1023</v>
      </c>
    </row>
    <row r="245" spans="1:54" s="73" customFormat="1" ht="17.25" customHeight="1">
      <c r="A245" s="26" t="s">
        <v>46</v>
      </c>
      <c r="B245" s="50">
        <v>239</v>
      </c>
      <c r="C245" s="53" t="s">
        <v>1107</v>
      </c>
      <c r="D245" s="23" t="s">
        <v>1108</v>
      </c>
      <c r="E245" s="23" t="s">
        <v>1109</v>
      </c>
      <c r="F245" s="53" t="s">
        <v>1110</v>
      </c>
      <c r="G245" s="53"/>
      <c r="H245" s="87">
        <v>8</v>
      </c>
      <c r="I245" s="87">
        <v>1</v>
      </c>
      <c r="J245" s="87">
        <v>1976</v>
      </c>
      <c r="K245" s="87">
        <f t="shared" si="34"/>
        <v>35</v>
      </c>
      <c r="L245" s="1" t="s">
        <v>1539</v>
      </c>
      <c r="M245" s="270"/>
      <c r="N245" s="270"/>
      <c r="O245" s="270"/>
      <c r="P245" s="53"/>
      <c r="Q245" s="53">
        <v>1339</v>
      </c>
      <c r="R245" s="53"/>
      <c r="S245" s="53" t="s">
        <v>58</v>
      </c>
      <c r="T245" s="56">
        <v>11030023</v>
      </c>
      <c r="U245" s="271" t="s">
        <v>1111</v>
      </c>
      <c r="V245" s="56" t="s">
        <v>1112</v>
      </c>
      <c r="W245" s="56"/>
      <c r="X245" s="56"/>
      <c r="Y245" s="56" t="s">
        <v>1113</v>
      </c>
      <c r="Z245" s="56"/>
      <c r="AA245" s="56"/>
      <c r="AB245" s="56"/>
      <c r="AC245" s="56"/>
      <c r="AD245" s="56"/>
      <c r="AE245" s="56"/>
      <c r="AF245" s="57">
        <v>26</v>
      </c>
      <c r="AG245" s="57">
        <v>9</v>
      </c>
      <c r="AH245" s="57">
        <v>2011</v>
      </c>
      <c r="AI245" s="93">
        <v>0.52083333333333337</v>
      </c>
      <c r="AJ245" s="57"/>
      <c r="AK245" s="57"/>
      <c r="AL245" s="57">
        <v>2011</v>
      </c>
      <c r="AM245" s="57"/>
      <c r="AN245" s="57">
        <v>31</v>
      </c>
      <c r="AO245" s="57">
        <v>12</v>
      </c>
      <c r="AP245" s="57">
        <v>2011</v>
      </c>
      <c r="AQ245" s="67"/>
      <c r="AR245" s="272">
        <v>31</v>
      </c>
      <c r="AS245" s="273" t="s">
        <v>53</v>
      </c>
      <c r="AT245" s="60">
        <f t="shared" si="36"/>
        <v>480.80999999999995</v>
      </c>
      <c r="AU245" s="60">
        <f t="shared" si="37"/>
        <v>327.36</v>
      </c>
      <c r="AV245" s="60">
        <v>74.959999999999994</v>
      </c>
      <c r="AW245" s="60">
        <v>98</v>
      </c>
      <c r="AX245" s="60"/>
      <c r="AY245" s="60">
        <f t="shared" si="38"/>
        <v>51.150000000000006</v>
      </c>
      <c r="AZ245" s="60">
        <f t="shared" si="35"/>
        <v>1032.28</v>
      </c>
      <c r="BA245" s="60">
        <v>0</v>
      </c>
      <c r="BB245" s="60">
        <f t="shared" si="39"/>
        <v>1023</v>
      </c>
    </row>
    <row r="246" spans="1:54" s="73" customFormat="1" ht="17.25" customHeight="1">
      <c r="A246" s="26" t="s">
        <v>46</v>
      </c>
      <c r="B246" s="50">
        <v>240</v>
      </c>
      <c r="C246" s="53" t="s">
        <v>1114</v>
      </c>
      <c r="D246" s="23" t="s">
        <v>103</v>
      </c>
      <c r="E246" s="23" t="s">
        <v>271</v>
      </c>
      <c r="F246" s="53" t="s">
        <v>1115</v>
      </c>
      <c r="G246" s="53"/>
      <c r="H246" s="87">
        <v>6</v>
      </c>
      <c r="I246" s="87">
        <v>12</v>
      </c>
      <c r="J246" s="87">
        <v>1965</v>
      </c>
      <c r="K246" s="87">
        <f t="shared" si="34"/>
        <v>46</v>
      </c>
      <c r="L246" s="1" t="s">
        <v>1539</v>
      </c>
      <c r="M246" s="270"/>
      <c r="N246" s="270"/>
      <c r="O246" s="270"/>
      <c r="P246" s="53"/>
      <c r="Q246" s="53">
        <v>1346</v>
      </c>
      <c r="R246" s="53"/>
      <c r="S246" s="53" t="s">
        <v>58</v>
      </c>
      <c r="T246" s="56">
        <v>11030023</v>
      </c>
      <c r="U246" s="271" t="s">
        <v>1057</v>
      </c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7">
        <v>27</v>
      </c>
      <c r="AG246" s="57">
        <v>9</v>
      </c>
      <c r="AH246" s="57">
        <v>2011</v>
      </c>
      <c r="AI246" s="93">
        <v>0.44791666666666669</v>
      </c>
      <c r="AJ246" s="57"/>
      <c r="AK246" s="57"/>
      <c r="AL246" s="57">
        <v>2011</v>
      </c>
      <c r="AM246" s="57"/>
      <c r="AN246" s="57">
        <v>31</v>
      </c>
      <c r="AO246" s="57">
        <v>12</v>
      </c>
      <c r="AP246" s="57">
        <v>2011</v>
      </c>
      <c r="AQ246" s="67"/>
      <c r="AR246" s="272">
        <v>31</v>
      </c>
      <c r="AS246" s="273" t="s">
        <v>53</v>
      </c>
      <c r="AT246" s="60">
        <f t="shared" si="36"/>
        <v>480.80999999999995</v>
      </c>
      <c r="AU246" s="60">
        <f t="shared" si="37"/>
        <v>327.36</v>
      </c>
      <c r="AV246" s="60">
        <v>86.28</v>
      </c>
      <c r="AW246" s="60">
        <v>88</v>
      </c>
      <c r="AX246" s="60"/>
      <c r="AY246" s="60">
        <f t="shared" si="38"/>
        <v>51.150000000000006</v>
      </c>
      <c r="AZ246" s="60">
        <f t="shared" si="35"/>
        <v>1033.5999999999999</v>
      </c>
      <c r="BA246" s="60">
        <v>0</v>
      </c>
      <c r="BB246" s="60">
        <f t="shared" si="39"/>
        <v>1023</v>
      </c>
    </row>
    <row r="247" spans="1:54" s="73" customFormat="1" ht="17.25" customHeight="1">
      <c r="A247" s="26" t="s">
        <v>46</v>
      </c>
      <c r="B247" s="50">
        <v>241</v>
      </c>
      <c r="C247" s="53" t="s">
        <v>1116</v>
      </c>
      <c r="D247" s="23" t="s">
        <v>1117</v>
      </c>
      <c r="E247" s="23" t="s">
        <v>495</v>
      </c>
      <c r="F247" s="53" t="s">
        <v>1118</v>
      </c>
      <c r="G247" s="53"/>
      <c r="H247" s="87">
        <v>16</v>
      </c>
      <c r="I247" s="87">
        <v>4</v>
      </c>
      <c r="J247" s="87">
        <v>1982</v>
      </c>
      <c r="K247" s="87">
        <f t="shared" si="34"/>
        <v>29</v>
      </c>
      <c r="L247" s="1" t="s">
        <v>100</v>
      </c>
      <c r="M247" s="270"/>
      <c r="N247" s="270"/>
      <c r="O247" s="270"/>
      <c r="P247" s="53"/>
      <c r="Q247" s="53">
        <v>1353</v>
      </c>
      <c r="R247" s="53"/>
      <c r="S247" s="53" t="s">
        <v>58</v>
      </c>
      <c r="T247" s="56">
        <v>11030023</v>
      </c>
      <c r="U247" s="271" t="s">
        <v>1119</v>
      </c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7">
        <v>27</v>
      </c>
      <c r="AG247" s="57">
        <v>9</v>
      </c>
      <c r="AH247" s="57">
        <v>2011</v>
      </c>
      <c r="AI247" s="93">
        <v>0.72916666666666663</v>
      </c>
      <c r="AJ247" s="57"/>
      <c r="AK247" s="57"/>
      <c r="AL247" s="57"/>
      <c r="AM247" s="57"/>
      <c r="AN247" s="57">
        <v>15</v>
      </c>
      <c r="AO247" s="57">
        <v>12</v>
      </c>
      <c r="AP247" s="57">
        <v>2011</v>
      </c>
      <c r="AQ247" s="67">
        <v>0.52083333333333337</v>
      </c>
      <c r="AR247" s="272">
        <v>14</v>
      </c>
      <c r="AS247" s="273" t="s">
        <v>71</v>
      </c>
      <c r="AT247" s="60">
        <f t="shared" si="36"/>
        <v>217.14</v>
      </c>
      <c r="AU247" s="60">
        <f t="shared" si="37"/>
        <v>147.84</v>
      </c>
      <c r="AV247" s="60">
        <v>62.58</v>
      </c>
      <c r="AW247" s="60">
        <v>42</v>
      </c>
      <c r="AX247" s="60"/>
      <c r="AY247" s="60">
        <f t="shared" si="38"/>
        <v>23.1</v>
      </c>
      <c r="AZ247" s="60">
        <f t="shared" si="35"/>
        <v>492.66</v>
      </c>
      <c r="BA247" s="60">
        <v>0</v>
      </c>
      <c r="BB247" s="60">
        <f t="shared" si="39"/>
        <v>462</v>
      </c>
    </row>
    <row r="248" spans="1:54" s="73" customFormat="1" ht="17.25" customHeight="1">
      <c r="A248" s="26" t="s">
        <v>46</v>
      </c>
      <c r="B248" s="50">
        <v>242</v>
      </c>
      <c r="C248" s="53" t="s">
        <v>1120</v>
      </c>
      <c r="D248" s="23" t="s">
        <v>1121</v>
      </c>
      <c r="E248" s="23" t="s">
        <v>1122</v>
      </c>
      <c r="F248" s="53" t="s">
        <v>1123</v>
      </c>
      <c r="G248" s="53"/>
      <c r="H248" s="87">
        <v>4</v>
      </c>
      <c r="I248" s="87">
        <v>9</v>
      </c>
      <c r="J248" s="87">
        <v>1989</v>
      </c>
      <c r="K248" s="87">
        <f t="shared" si="34"/>
        <v>22</v>
      </c>
      <c r="L248" s="1" t="s">
        <v>100</v>
      </c>
      <c r="M248" s="270"/>
      <c r="N248" s="270"/>
      <c r="O248" s="270"/>
      <c r="P248" s="53"/>
      <c r="Q248" s="53">
        <v>1359</v>
      </c>
      <c r="R248" s="53"/>
      <c r="S248" s="53" t="s">
        <v>58</v>
      </c>
      <c r="T248" s="56">
        <v>11030023</v>
      </c>
      <c r="U248" s="271" t="s">
        <v>1124</v>
      </c>
      <c r="V248" s="56" t="s">
        <v>1125</v>
      </c>
      <c r="W248" s="56"/>
      <c r="X248" s="56"/>
      <c r="Y248" s="56"/>
      <c r="Z248" s="56"/>
      <c r="AA248" s="56"/>
      <c r="AB248" s="56"/>
      <c r="AC248" s="56"/>
      <c r="AD248" s="56"/>
      <c r="AE248" s="56"/>
      <c r="AF248" s="57">
        <v>28</v>
      </c>
      <c r="AG248" s="57">
        <v>9</v>
      </c>
      <c r="AH248" s="57">
        <v>2011</v>
      </c>
      <c r="AI248" s="93">
        <v>0.50694444444444442</v>
      </c>
      <c r="AJ248" s="57"/>
      <c r="AK248" s="57"/>
      <c r="AL248" s="57">
        <v>2011</v>
      </c>
      <c r="AM248" s="57"/>
      <c r="AN248" s="57">
        <v>31</v>
      </c>
      <c r="AO248" s="57">
        <v>12</v>
      </c>
      <c r="AP248" s="57">
        <v>2011</v>
      </c>
      <c r="AQ248" s="67"/>
      <c r="AR248" s="272">
        <v>31</v>
      </c>
      <c r="AS248" s="273" t="s">
        <v>53</v>
      </c>
      <c r="AT248" s="60">
        <f t="shared" si="36"/>
        <v>480.80999999999995</v>
      </c>
      <c r="AU248" s="60">
        <f t="shared" si="37"/>
        <v>327.36</v>
      </c>
      <c r="AV248" s="60">
        <v>96.91</v>
      </c>
      <c r="AW248" s="60">
        <v>72</v>
      </c>
      <c r="AX248" s="60"/>
      <c r="AY248" s="60">
        <f t="shared" si="38"/>
        <v>51.150000000000006</v>
      </c>
      <c r="AZ248" s="60">
        <f t="shared" si="35"/>
        <v>1028.23</v>
      </c>
      <c r="BA248" s="60">
        <v>0</v>
      </c>
      <c r="BB248" s="60">
        <f t="shared" si="39"/>
        <v>1023</v>
      </c>
    </row>
    <row r="249" spans="1:54" s="73" customFormat="1" ht="17.25" customHeight="1">
      <c r="A249" s="26" t="s">
        <v>46</v>
      </c>
      <c r="B249" s="50">
        <v>243</v>
      </c>
      <c r="C249" s="53" t="s">
        <v>1126</v>
      </c>
      <c r="D249" s="23" t="s">
        <v>55</v>
      </c>
      <c r="E249" s="23" t="s">
        <v>1127</v>
      </c>
      <c r="F249" s="53" t="s">
        <v>1128</v>
      </c>
      <c r="G249" s="53"/>
      <c r="H249" s="87">
        <v>25</v>
      </c>
      <c r="I249" s="87">
        <v>12</v>
      </c>
      <c r="J249" s="87">
        <v>1985</v>
      </c>
      <c r="K249" s="87">
        <f t="shared" si="34"/>
        <v>26</v>
      </c>
      <c r="L249" s="1" t="s">
        <v>1539</v>
      </c>
      <c r="M249" s="270"/>
      <c r="N249" s="270"/>
      <c r="O249" s="270"/>
      <c r="P249" s="53"/>
      <c r="Q249" s="53">
        <v>1362</v>
      </c>
      <c r="R249" s="53"/>
      <c r="S249" s="53" t="s">
        <v>58</v>
      </c>
      <c r="T249" s="56">
        <v>11030023</v>
      </c>
      <c r="U249" s="271" t="s">
        <v>1129</v>
      </c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7">
        <v>28</v>
      </c>
      <c r="AG249" s="57">
        <v>9</v>
      </c>
      <c r="AH249" s="57">
        <v>2011</v>
      </c>
      <c r="AI249" s="93">
        <v>0.55208333333333337</v>
      </c>
      <c r="AJ249" s="57"/>
      <c r="AK249" s="57"/>
      <c r="AL249" s="57"/>
      <c r="AM249" s="57"/>
      <c r="AN249" s="57">
        <v>31</v>
      </c>
      <c r="AO249" s="57">
        <v>12</v>
      </c>
      <c r="AP249" s="57">
        <v>2011</v>
      </c>
      <c r="AQ249" s="67"/>
      <c r="AR249" s="272">
        <v>31</v>
      </c>
      <c r="AS249" s="273" t="s">
        <v>53</v>
      </c>
      <c r="AT249" s="60">
        <f t="shared" si="36"/>
        <v>480.80999999999995</v>
      </c>
      <c r="AU249" s="60">
        <f t="shared" si="37"/>
        <v>327.36</v>
      </c>
      <c r="AV249" s="60">
        <v>96.64</v>
      </c>
      <c r="AW249" s="60">
        <v>76</v>
      </c>
      <c r="AX249" s="60"/>
      <c r="AY249" s="60">
        <f t="shared" si="38"/>
        <v>51.150000000000006</v>
      </c>
      <c r="AZ249" s="60">
        <f t="shared" si="35"/>
        <v>1031.96</v>
      </c>
      <c r="BA249" s="60">
        <v>0</v>
      </c>
      <c r="BB249" s="60">
        <f t="shared" si="39"/>
        <v>1023</v>
      </c>
    </row>
    <row r="250" spans="1:54" s="73" customFormat="1" ht="17.25" customHeight="1">
      <c r="A250" s="26" t="s">
        <v>46</v>
      </c>
      <c r="B250" s="50">
        <v>244</v>
      </c>
      <c r="C250" s="53" t="s">
        <v>1130</v>
      </c>
      <c r="D250" s="23" t="s">
        <v>1131</v>
      </c>
      <c r="E250" s="23" t="s">
        <v>1132</v>
      </c>
      <c r="F250" s="53" t="s">
        <v>1133</v>
      </c>
      <c r="G250" s="53"/>
      <c r="H250" s="87">
        <v>1</v>
      </c>
      <c r="I250" s="87">
        <v>9</v>
      </c>
      <c r="J250" s="87">
        <v>1979</v>
      </c>
      <c r="K250" s="87">
        <f t="shared" si="34"/>
        <v>32</v>
      </c>
      <c r="L250" s="1" t="s">
        <v>1539</v>
      </c>
      <c r="M250" s="270"/>
      <c r="N250" s="270"/>
      <c r="O250" s="270"/>
      <c r="P250" s="53"/>
      <c r="Q250" s="53">
        <v>1372</v>
      </c>
      <c r="R250" s="53"/>
      <c r="S250" s="53" t="s">
        <v>58</v>
      </c>
      <c r="T250" s="56">
        <v>11030023</v>
      </c>
      <c r="U250" s="271" t="s">
        <v>59</v>
      </c>
      <c r="V250" s="56" t="s">
        <v>1112</v>
      </c>
      <c r="W250" s="56"/>
      <c r="X250" s="56"/>
      <c r="Y250" s="56"/>
      <c r="Z250" s="56"/>
      <c r="AA250" s="56"/>
      <c r="AB250" s="56"/>
      <c r="AC250" s="56"/>
      <c r="AD250" s="56"/>
      <c r="AE250" s="56"/>
      <c r="AF250" s="57">
        <v>30</v>
      </c>
      <c r="AG250" s="57">
        <v>9</v>
      </c>
      <c r="AH250" s="57">
        <v>2011</v>
      </c>
      <c r="AI250" s="93">
        <v>0.51388888888888895</v>
      </c>
      <c r="AJ250" s="57"/>
      <c r="AK250" s="57"/>
      <c r="AL250" s="57">
        <v>2002</v>
      </c>
      <c r="AM250" s="57"/>
      <c r="AN250" s="57">
        <v>16</v>
      </c>
      <c r="AO250" s="57">
        <v>12</v>
      </c>
      <c r="AP250" s="57">
        <v>2011</v>
      </c>
      <c r="AQ250" s="67"/>
      <c r="AR250" s="272">
        <v>15</v>
      </c>
      <c r="AS250" s="273" t="s">
        <v>53</v>
      </c>
      <c r="AT250" s="60">
        <f t="shared" si="36"/>
        <v>232.64999999999998</v>
      </c>
      <c r="AU250" s="60">
        <f t="shared" si="37"/>
        <v>158.4</v>
      </c>
      <c r="AV250" s="60">
        <v>67.290000000000006</v>
      </c>
      <c r="AW250" s="60">
        <v>98</v>
      </c>
      <c r="AX250" s="60"/>
      <c r="AY250" s="60">
        <f t="shared" si="38"/>
        <v>24.75</v>
      </c>
      <c r="AZ250" s="60">
        <f t="shared" si="35"/>
        <v>581.08999999999992</v>
      </c>
      <c r="BA250" s="60">
        <v>0</v>
      </c>
      <c r="BB250" s="60">
        <f t="shared" si="39"/>
        <v>495</v>
      </c>
    </row>
    <row r="251" spans="1:54" s="73" customFormat="1" ht="17.25" customHeight="1">
      <c r="A251" s="26" t="s">
        <v>46</v>
      </c>
      <c r="B251" s="50">
        <v>245</v>
      </c>
      <c r="C251" s="53" t="s">
        <v>1130</v>
      </c>
      <c r="D251" s="23" t="s">
        <v>1131</v>
      </c>
      <c r="E251" s="23" t="s">
        <v>1132</v>
      </c>
      <c r="F251" s="53" t="s">
        <v>1133</v>
      </c>
      <c r="G251" s="53"/>
      <c r="H251" s="87">
        <v>1</v>
      </c>
      <c r="I251" s="87">
        <v>9</v>
      </c>
      <c r="J251" s="87">
        <v>1979</v>
      </c>
      <c r="K251" s="87">
        <f t="shared" si="34"/>
        <v>32</v>
      </c>
      <c r="L251" s="1" t="s">
        <v>1539</v>
      </c>
      <c r="M251" s="270"/>
      <c r="N251" s="270"/>
      <c r="O251" s="270"/>
      <c r="P251" s="53"/>
      <c r="Q251" s="53">
        <v>1372</v>
      </c>
      <c r="R251" s="53"/>
      <c r="S251" s="53" t="s">
        <v>58</v>
      </c>
      <c r="T251" s="56">
        <v>11030023</v>
      </c>
      <c r="U251" s="271" t="s">
        <v>1134</v>
      </c>
      <c r="V251" s="56" t="s">
        <v>1112</v>
      </c>
      <c r="W251" s="56"/>
      <c r="X251" s="56"/>
      <c r="Y251" s="56"/>
      <c r="Z251" s="56"/>
      <c r="AA251" s="56"/>
      <c r="AB251" s="56"/>
      <c r="AC251" s="56"/>
      <c r="AD251" s="56"/>
      <c r="AE251" s="56"/>
      <c r="AF251" s="57">
        <v>16</v>
      </c>
      <c r="AG251" s="57">
        <v>12</v>
      </c>
      <c r="AH251" s="57">
        <v>2011</v>
      </c>
      <c r="AI251" s="93">
        <v>0.51388888888888895</v>
      </c>
      <c r="AJ251" s="57"/>
      <c r="AK251" s="57"/>
      <c r="AL251" s="57">
        <v>2002</v>
      </c>
      <c r="AM251" s="57"/>
      <c r="AN251" s="57">
        <v>31</v>
      </c>
      <c r="AO251" s="57">
        <v>12</v>
      </c>
      <c r="AP251" s="57">
        <v>2011</v>
      </c>
      <c r="AQ251" s="67"/>
      <c r="AR251" s="272">
        <v>12</v>
      </c>
      <c r="AS251" s="273" t="s">
        <v>53</v>
      </c>
      <c r="AT251" s="60">
        <f t="shared" si="36"/>
        <v>186.11999999999998</v>
      </c>
      <c r="AU251" s="60">
        <f t="shared" si="37"/>
        <v>126.72</v>
      </c>
      <c r="AV251" s="60">
        <v>97.29</v>
      </c>
      <c r="AW251" s="60">
        <v>90</v>
      </c>
      <c r="AX251" s="60"/>
      <c r="AY251" s="60">
        <f t="shared" si="38"/>
        <v>19.8</v>
      </c>
      <c r="AZ251" s="60">
        <f t="shared" si="35"/>
        <v>519.92999999999995</v>
      </c>
      <c r="BA251" s="60">
        <v>0</v>
      </c>
      <c r="BB251" s="60">
        <f t="shared" si="39"/>
        <v>396</v>
      </c>
    </row>
    <row r="252" spans="1:54" s="73" customFormat="1" ht="17.25" customHeight="1">
      <c r="A252" s="26" t="s">
        <v>46</v>
      </c>
      <c r="B252" s="50">
        <v>246</v>
      </c>
      <c r="C252" s="53" t="s">
        <v>1135</v>
      </c>
      <c r="D252" s="23" t="s">
        <v>1136</v>
      </c>
      <c r="E252" s="23" t="s">
        <v>1137</v>
      </c>
      <c r="F252" s="53" t="s">
        <v>1138</v>
      </c>
      <c r="G252" s="53"/>
      <c r="H252" s="87">
        <v>1</v>
      </c>
      <c r="I252" s="87">
        <v>3</v>
      </c>
      <c r="J252" s="87">
        <v>1971</v>
      </c>
      <c r="K252" s="87">
        <f t="shared" si="34"/>
        <v>40</v>
      </c>
      <c r="L252" s="1" t="s">
        <v>100</v>
      </c>
      <c r="M252" s="270"/>
      <c r="N252" s="270"/>
      <c r="O252" s="270"/>
      <c r="P252" s="53"/>
      <c r="Q252" s="53">
        <v>1377</v>
      </c>
      <c r="R252" s="53"/>
      <c r="S252" s="53" t="s">
        <v>58</v>
      </c>
      <c r="T252" s="56">
        <v>11030023</v>
      </c>
      <c r="U252" s="271" t="s">
        <v>1139</v>
      </c>
      <c r="V252" s="56" t="s">
        <v>938</v>
      </c>
      <c r="W252" s="56"/>
      <c r="X252" s="56"/>
      <c r="Y252" s="56"/>
      <c r="Z252" s="56"/>
      <c r="AA252" s="56"/>
      <c r="AB252" s="56"/>
      <c r="AC252" s="56"/>
      <c r="AD252" s="56"/>
      <c r="AE252" s="56"/>
      <c r="AF252" s="57">
        <v>12</v>
      </c>
      <c r="AG252" s="57">
        <v>10</v>
      </c>
      <c r="AH252" s="57">
        <v>2011</v>
      </c>
      <c r="AI252" s="93">
        <v>0.63541666666666663</v>
      </c>
      <c r="AJ252" s="57"/>
      <c r="AK252" s="57"/>
      <c r="AL252" s="57"/>
      <c r="AM252" s="57"/>
      <c r="AN252" s="57">
        <v>31</v>
      </c>
      <c r="AO252" s="57">
        <v>12</v>
      </c>
      <c r="AP252" s="57">
        <v>2011</v>
      </c>
      <c r="AQ252" s="67"/>
      <c r="AR252" s="272">
        <v>31</v>
      </c>
      <c r="AS252" s="273" t="s">
        <v>53</v>
      </c>
      <c r="AT252" s="60">
        <f t="shared" si="36"/>
        <v>480.80999999999995</v>
      </c>
      <c r="AU252" s="60">
        <f t="shared" si="37"/>
        <v>327.36</v>
      </c>
      <c r="AV252" s="60">
        <v>91.24</v>
      </c>
      <c r="AW252" s="60">
        <v>92</v>
      </c>
      <c r="AX252" s="60"/>
      <c r="AY252" s="60">
        <f t="shared" si="38"/>
        <v>51.150000000000006</v>
      </c>
      <c r="AZ252" s="60">
        <f t="shared" si="35"/>
        <v>1042.56</v>
      </c>
      <c r="BA252" s="60">
        <v>0</v>
      </c>
      <c r="BB252" s="60">
        <f t="shared" si="39"/>
        <v>1023</v>
      </c>
    </row>
    <row r="253" spans="1:54" s="73" customFormat="1" ht="17.25" customHeight="1">
      <c r="A253" s="26" t="s">
        <v>46</v>
      </c>
      <c r="B253" s="50">
        <v>247</v>
      </c>
      <c r="C253" s="53" t="s">
        <v>1140</v>
      </c>
      <c r="D253" s="23" t="s">
        <v>1141</v>
      </c>
      <c r="E253" s="23" t="s">
        <v>1142</v>
      </c>
      <c r="F253" s="53" t="s">
        <v>1143</v>
      </c>
      <c r="G253" s="53"/>
      <c r="H253" s="87">
        <v>16</v>
      </c>
      <c r="I253" s="87">
        <v>4</v>
      </c>
      <c r="J253" s="87">
        <v>1969</v>
      </c>
      <c r="K253" s="87">
        <f t="shared" si="34"/>
        <v>42</v>
      </c>
      <c r="L253" s="1" t="s">
        <v>1539</v>
      </c>
      <c r="M253" s="270"/>
      <c r="N253" s="270"/>
      <c r="O253" s="270"/>
      <c r="P253" s="53"/>
      <c r="Q253" s="53">
        <v>1379</v>
      </c>
      <c r="R253" s="53"/>
      <c r="S253" s="53" t="s">
        <v>69</v>
      </c>
      <c r="T253" s="56">
        <v>11030023</v>
      </c>
      <c r="U253" s="271" t="s">
        <v>1144</v>
      </c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7">
        <v>3</v>
      </c>
      <c r="AG253" s="57">
        <v>10</v>
      </c>
      <c r="AH253" s="57">
        <v>2011</v>
      </c>
      <c r="AI253" s="93">
        <v>0.42708333333333331</v>
      </c>
      <c r="AJ253" s="57"/>
      <c r="AK253" s="57"/>
      <c r="AL253" s="57"/>
      <c r="AM253" s="57"/>
      <c r="AN253" s="57">
        <v>31</v>
      </c>
      <c r="AO253" s="57">
        <v>12</v>
      </c>
      <c r="AP253" s="57">
        <v>2011</v>
      </c>
      <c r="AQ253" s="67"/>
      <c r="AR253" s="272">
        <v>31</v>
      </c>
      <c r="AS253" s="273" t="s">
        <v>53</v>
      </c>
      <c r="AT253" s="60">
        <f t="shared" si="36"/>
        <v>480.80999999999995</v>
      </c>
      <c r="AU253" s="60">
        <f t="shared" si="37"/>
        <v>327.36</v>
      </c>
      <c r="AV253" s="60">
        <v>96.18</v>
      </c>
      <c r="AW253" s="60">
        <v>72</v>
      </c>
      <c r="AX253" s="60"/>
      <c r="AY253" s="60">
        <f t="shared" si="38"/>
        <v>51.150000000000006</v>
      </c>
      <c r="AZ253" s="60">
        <f t="shared" si="35"/>
        <v>1027.5</v>
      </c>
      <c r="BA253" s="60">
        <v>0</v>
      </c>
      <c r="BB253" s="60">
        <f t="shared" si="39"/>
        <v>1023</v>
      </c>
    </row>
    <row r="254" spans="1:54" s="73" customFormat="1" ht="17.25" customHeight="1">
      <c r="A254" s="26" t="s">
        <v>46</v>
      </c>
      <c r="B254" s="50">
        <v>248</v>
      </c>
      <c r="C254" s="53" t="s">
        <v>1145</v>
      </c>
      <c r="D254" s="23" t="s">
        <v>1146</v>
      </c>
      <c r="E254" s="23" t="s">
        <v>1147</v>
      </c>
      <c r="F254" s="53" t="s">
        <v>1148</v>
      </c>
      <c r="G254" s="53"/>
      <c r="H254" s="87">
        <v>25</v>
      </c>
      <c r="I254" s="87">
        <v>12</v>
      </c>
      <c r="J254" s="87">
        <v>1952</v>
      </c>
      <c r="K254" s="87">
        <f t="shared" si="34"/>
        <v>59</v>
      </c>
      <c r="L254" s="1" t="s">
        <v>1539</v>
      </c>
      <c r="M254" s="270"/>
      <c r="N254" s="270"/>
      <c r="O254" s="270"/>
      <c r="P254" s="53"/>
      <c r="Q254" s="53">
        <v>1382</v>
      </c>
      <c r="R254" s="53"/>
      <c r="S254" s="53" t="s">
        <v>58</v>
      </c>
      <c r="T254" s="56">
        <v>11030023</v>
      </c>
      <c r="U254" s="271" t="s">
        <v>1149</v>
      </c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7">
        <v>3</v>
      </c>
      <c r="AG254" s="57">
        <v>10</v>
      </c>
      <c r="AH254" s="57">
        <v>2011</v>
      </c>
      <c r="AI254" s="93">
        <v>0.5</v>
      </c>
      <c r="AJ254" s="57"/>
      <c r="AK254" s="57"/>
      <c r="AL254" s="57"/>
      <c r="AM254" s="57"/>
      <c r="AN254" s="57">
        <v>17</v>
      </c>
      <c r="AO254" s="57">
        <v>12</v>
      </c>
      <c r="AP254" s="57">
        <v>2011</v>
      </c>
      <c r="AQ254" s="67">
        <v>0.52083333333333337</v>
      </c>
      <c r="AR254" s="272">
        <v>16</v>
      </c>
      <c r="AS254" s="273" t="s">
        <v>71</v>
      </c>
      <c r="AT254" s="60">
        <f t="shared" si="36"/>
        <v>248.16</v>
      </c>
      <c r="AU254" s="60">
        <f t="shared" si="37"/>
        <v>168.96</v>
      </c>
      <c r="AV254" s="60">
        <v>82.36</v>
      </c>
      <c r="AW254" s="60">
        <v>92</v>
      </c>
      <c r="AX254" s="60"/>
      <c r="AY254" s="60">
        <f t="shared" si="38"/>
        <v>26.400000000000002</v>
      </c>
      <c r="AZ254" s="60">
        <f t="shared" si="35"/>
        <v>617.88</v>
      </c>
      <c r="BA254" s="60">
        <v>0</v>
      </c>
      <c r="BB254" s="60">
        <f t="shared" si="39"/>
        <v>528</v>
      </c>
    </row>
    <row r="255" spans="1:54" s="73" customFormat="1" ht="17.25" customHeight="1">
      <c r="A255" s="26" t="s">
        <v>46</v>
      </c>
      <c r="B255" s="50">
        <v>249</v>
      </c>
      <c r="C255" s="53" t="s">
        <v>1150</v>
      </c>
      <c r="D255" s="23" t="s">
        <v>1151</v>
      </c>
      <c r="E255" s="23" t="s">
        <v>1152</v>
      </c>
      <c r="F255" s="53" t="s">
        <v>1153</v>
      </c>
      <c r="G255" s="53"/>
      <c r="H255" s="87">
        <v>6</v>
      </c>
      <c r="I255" s="87">
        <v>5</v>
      </c>
      <c r="J255" s="87">
        <v>1964</v>
      </c>
      <c r="K255" s="87">
        <f t="shared" si="34"/>
        <v>47</v>
      </c>
      <c r="L255" s="1" t="s">
        <v>1539</v>
      </c>
      <c r="M255" s="270"/>
      <c r="N255" s="270"/>
      <c r="O255" s="270"/>
      <c r="P255" s="53"/>
      <c r="Q255" s="53">
        <v>1385</v>
      </c>
      <c r="R255" s="53"/>
      <c r="S255" s="53" t="s">
        <v>58</v>
      </c>
      <c r="T255" s="56">
        <v>11030023</v>
      </c>
      <c r="U255" s="271" t="s">
        <v>959</v>
      </c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7">
        <v>3</v>
      </c>
      <c r="AG255" s="57">
        <v>10</v>
      </c>
      <c r="AH255" s="57">
        <v>2011</v>
      </c>
      <c r="AI255" s="93">
        <v>0.5625</v>
      </c>
      <c r="AJ255" s="57"/>
      <c r="AK255" s="57"/>
      <c r="AL255" s="57"/>
      <c r="AM255" s="57"/>
      <c r="AN255" s="57">
        <v>30</v>
      </c>
      <c r="AO255" s="57">
        <v>12</v>
      </c>
      <c r="AP255" s="57">
        <v>2011</v>
      </c>
      <c r="AQ255" s="67">
        <v>0.52083333333333337</v>
      </c>
      <c r="AR255" s="272">
        <v>29</v>
      </c>
      <c r="AS255" s="273" t="s">
        <v>71</v>
      </c>
      <c r="AT255" s="60">
        <f t="shared" si="36"/>
        <v>449.78999999999996</v>
      </c>
      <c r="AU255" s="60">
        <f t="shared" si="37"/>
        <v>306.24</v>
      </c>
      <c r="AV255" s="60">
        <v>86.2</v>
      </c>
      <c r="AW255" s="60">
        <v>98</v>
      </c>
      <c r="AX255" s="60"/>
      <c r="AY255" s="60">
        <f t="shared" si="38"/>
        <v>47.85</v>
      </c>
      <c r="AZ255" s="60">
        <f t="shared" si="35"/>
        <v>988.08</v>
      </c>
      <c r="BA255" s="60">
        <v>0</v>
      </c>
      <c r="BB255" s="60">
        <f t="shared" si="39"/>
        <v>957</v>
      </c>
    </row>
    <row r="256" spans="1:54" s="73" customFormat="1" ht="17.25" customHeight="1">
      <c r="A256" s="26" t="s">
        <v>46</v>
      </c>
      <c r="B256" s="50">
        <v>250</v>
      </c>
      <c r="C256" s="53" t="s">
        <v>1154</v>
      </c>
      <c r="D256" s="23" t="s">
        <v>1155</v>
      </c>
      <c r="E256" s="23" t="s">
        <v>1156</v>
      </c>
      <c r="F256" s="53" t="s">
        <v>1157</v>
      </c>
      <c r="G256" s="53"/>
      <c r="H256" s="87">
        <v>13</v>
      </c>
      <c r="I256" s="87">
        <v>11</v>
      </c>
      <c r="J256" s="87">
        <v>1971</v>
      </c>
      <c r="K256" s="87">
        <f t="shared" si="34"/>
        <v>40</v>
      </c>
      <c r="L256" s="1" t="s">
        <v>1539</v>
      </c>
      <c r="M256" s="270"/>
      <c r="N256" s="270"/>
      <c r="O256" s="270"/>
      <c r="P256" s="53"/>
      <c r="Q256" s="53">
        <v>1392</v>
      </c>
      <c r="R256" s="53"/>
      <c r="S256" s="53" t="s">
        <v>58</v>
      </c>
      <c r="T256" s="56">
        <v>11030023</v>
      </c>
      <c r="U256" s="271" t="s">
        <v>1158</v>
      </c>
      <c r="V256" s="56" t="s">
        <v>955</v>
      </c>
      <c r="W256" s="56"/>
      <c r="X256" s="56"/>
      <c r="Y256" s="56"/>
      <c r="Z256" s="56"/>
      <c r="AA256" s="56"/>
      <c r="AB256" s="56"/>
      <c r="AC256" s="56"/>
      <c r="AD256" s="56"/>
      <c r="AE256" s="56"/>
      <c r="AF256" s="57">
        <v>4</v>
      </c>
      <c r="AG256" s="57">
        <v>10</v>
      </c>
      <c r="AH256" s="57">
        <v>2011</v>
      </c>
      <c r="AI256" s="93">
        <v>0.59722222222222221</v>
      </c>
      <c r="AJ256" s="57"/>
      <c r="AK256" s="57"/>
      <c r="AL256" s="57"/>
      <c r="AM256" s="57"/>
      <c r="AN256" s="57">
        <v>2</v>
      </c>
      <c r="AO256" s="57">
        <v>12</v>
      </c>
      <c r="AP256" s="57">
        <v>2011</v>
      </c>
      <c r="AQ256" s="67">
        <v>0.52083333333333337</v>
      </c>
      <c r="AR256" s="272">
        <v>1</v>
      </c>
      <c r="AS256" s="273" t="s">
        <v>71</v>
      </c>
      <c r="AT256" s="60">
        <f t="shared" si="36"/>
        <v>15.51</v>
      </c>
      <c r="AU256" s="60">
        <f t="shared" si="37"/>
        <v>10.56</v>
      </c>
      <c r="AV256" s="60">
        <v>15.21</v>
      </c>
      <c r="AW256" s="60">
        <v>9</v>
      </c>
      <c r="AX256" s="60"/>
      <c r="AY256" s="60">
        <f t="shared" si="38"/>
        <v>1.6500000000000001</v>
      </c>
      <c r="AZ256" s="60">
        <f t="shared" si="35"/>
        <v>51.93</v>
      </c>
      <c r="BA256" s="60">
        <v>0</v>
      </c>
      <c r="BB256" s="60">
        <f t="shared" si="39"/>
        <v>33</v>
      </c>
    </row>
    <row r="257" spans="1:54" s="73" customFormat="1" ht="17.25" customHeight="1">
      <c r="A257" s="26" t="s">
        <v>46</v>
      </c>
      <c r="B257" s="50">
        <v>251</v>
      </c>
      <c r="C257" s="53" t="s">
        <v>1159</v>
      </c>
      <c r="D257" s="23" t="s">
        <v>1160</v>
      </c>
      <c r="E257" s="23" t="s">
        <v>1161</v>
      </c>
      <c r="F257" s="53" t="s">
        <v>1162</v>
      </c>
      <c r="G257" s="53"/>
      <c r="H257" s="87">
        <v>5</v>
      </c>
      <c r="I257" s="87">
        <v>12</v>
      </c>
      <c r="J257" s="87">
        <v>1980</v>
      </c>
      <c r="K257" s="87">
        <f t="shared" si="34"/>
        <v>31</v>
      </c>
      <c r="L257" s="1" t="s">
        <v>1539</v>
      </c>
      <c r="M257" s="270"/>
      <c r="N257" s="270"/>
      <c r="O257" s="270"/>
      <c r="P257" s="53"/>
      <c r="Q257" s="53">
        <v>1398</v>
      </c>
      <c r="R257" s="53"/>
      <c r="S257" s="53" t="s">
        <v>58</v>
      </c>
      <c r="T257" s="56">
        <v>11030023</v>
      </c>
      <c r="U257" s="271" t="s">
        <v>1163</v>
      </c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7">
        <v>5</v>
      </c>
      <c r="AG257" s="57">
        <v>10</v>
      </c>
      <c r="AH257" s="57">
        <v>2011</v>
      </c>
      <c r="AI257" s="93">
        <v>0.89583333333333337</v>
      </c>
      <c r="AJ257" s="57"/>
      <c r="AK257" s="57"/>
      <c r="AL257" s="57"/>
      <c r="AM257" s="57"/>
      <c r="AN257" s="57">
        <v>31</v>
      </c>
      <c r="AO257" s="57">
        <v>12</v>
      </c>
      <c r="AP257" s="57">
        <v>2011</v>
      </c>
      <c r="AQ257" s="67"/>
      <c r="AR257" s="272">
        <v>29</v>
      </c>
      <c r="AS257" s="273" t="s">
        <v>53</v>
      </c>
      <c r="AT257" s="60">
        <f t="shared" si="36"/>
        <v>449.78999999999996</v>
      </c>
      <c r="AU257" s="60">
        <f t="shared" si="37"/>
        <v>306.24</v>
      </c>
      <c r="AV257" s="60">
        <v>78.569999999999993</v>
      </c>
      <c r="AW257" s="60">
        <v>88</v>
      </c>
      <c r="AX257" s="60"/>
      <c r="AY257" s="60">
        <f t="shared" si="38"/>
        <v>47.85</v>
      </c>
      <c r="AZ257" s="60">
        <f t="shared" si="35"/>
        <v>970.44999999999993</v>
      </c>
      <c r="BA257" s="60">
        <v>0</v>
      </c>
      <c r="BB257" s="60">
        <f t="shared" si="39"/>
        <v>957</v>
      </c>
    </row>
    <row r="258" spans="1:54" s="73" customFormat="1" ht="17.25" customHeight="1">
      <c r="A258" s="26" t="s">
        <v>46</v>
      </c>
      <c r="B258" s="50">
        <v>252</v>
      </c>
      <c r="C258" s="53" t="s">
        <v>1164</v>
      </c>
      <c r="D258" s="23" t="s">
        <v>179</v>
      </c>
      <c r="E258" s="23" t="s">
        <v>1165</v>
      </c>
      <c r="F258" s="53" t="s">
        <v>1166</v>
      </c>
      <c r="G258" s="53"/>
      <c r="H258" s="87">
        <v>2</v>
      </c>
      <c r="I258" s="87">
        <v>8</v>
      </c>
      <c r="J258" s="87">
        <v>1954</v>
      </c>
      <c r="K258" s="87">
        <f t="shared" si="34"/>
        <v>57</v>
      </c>
      <c r="L258" s="1" t="s">
        <v>1539</v>
      </c>
      <c r="M258" s="270"/>
      <c r="N258" s="270"/>
      <c r="O258" s="270"/>
      <c r="P258" s="53"/>
      <c r="Q258" s="53">
        <v>1399</v>
      </c>
      <c r="R258" s="53"/>
      <c r="S258" s="53" t="s">
        <v>58</v>
      </c>
      <c r="T258" s="56">
        <v>11030023</v>
      </c>
      <c r="U258" s="271" t="s">
        <v>1167</v>
      </c>
      <c r="V258" s="56" t="s">
        <v>493</v>
      </c>
      <c r="W258" s="56"/>
      <c r="X258" s="56"/>
      <c r="Y258" s="56"/>
      <c r="Z258" s="56"/>
      <c r="AA258" s="56"/>
      <c r="AB258" s="56"/>
      <c r="AC258" s="56"/>
      <c r="AD258" s="56"/>
      <c r="AE258" s="56"/>
      <c r="AF258" s="57">
        <v>6</v>
      </c>
      <c r="AG258" s="57">
        <v>10</v>
      </c>
      <c r="AH258" s="57">
        <v>2011</v>
      </c>
      <c r="AI258" s="93">
        <v>0.73263888888888884</v>
      </c>
      <c r="AJ258" s="57"/>
      <c r="AK258" s="57"/>
      <c r="AL258" s="57"/>
      <c r="AM258" s="57"/>
      <c r="AN258" s="57">
        <v>21</v>
      </c>
      <c r="AO258" s="57">
        <v>12</v>
      </c>
      <c r="AP258" s="57">
        <v>2011</v>
      </c>
      <c r="AQ258" s="67">
        <v>0.52083333333333337</v>
      </c>
      <c r="AR258" s="272">
        <v>20</v>
      </c>
      <c r="AS258" s="273" t="s">
        <v>71</v>
      </c>
      <c r="AT258" s="60">
        <f t="shared" ref="AT258:AT289" si="40">AR258*33*0.47</f>
        <v>310.2</v>
      </c>
      <c r="AU258" s="60">
        <f t="shared" ref="AU258:AU289" si="41">AR258*33*0.32</f>
        <v>211.20000000000002</v>
      </c>
      <c r="AV258" s="60">
        <v>74.52</v>
      </c>
      <c r="AW258" s="60">
        <v>82</v>
      </c>
      <c r="AX258" s="60"/>
      <c r="AY258" s="60">
        <f t="shared" ref="AY258:AY289" si="42">AR258*33*0.05</f>
        <v>33</v>
      </c>
      <c r="AZ258" s="60">
        <f t="shared" si="35"/>
        <v>710.92</v>
      </c>
      <c r="BA258" s="60">
        <v>0</v>
      </c>
      <c r="BB258" s="60">
        <f t="shared" ref="BB258:BB289" si="43">AR258*33</f>
        <v>660</v>
      </c>
    </row>
    <row r="259" spans="1:54" s="73" customFormat="1" ht="17.25" customHeight="1">
      <c r="A259" s="26" t="s">
        <v>46</v>
      </c>
      <c r="B259" s="50">
        <v>253</v>
      </c>
      <c r="C259" s="53" t="s">
        <v>1168</v>
      </c>
      <c r="D259" s="23" t="s">
        <v>55</v>
      </c>
      <c r="E259" s="23" t="s">
        <v>674</v>
      </c>
      <c r="F259" s="53" t="s">
        <v>1169</v>
      </c>
      <c r="G259" s="53"/>
      <c r="H259" s="87">
        <v>11</v>
      </c>
      <c r="I259" s="87">
        <v>2</v>
      </c>
      <c r="J259" s="87">
        <v>1977</v>
      </c>
      <c r="K259" s="87">
        <f t="shared" si="34"/>
        <v>34</v>
      </c>
      <c r="L259" s="1" t="s">
        <v>1539</v>
      </c>
      <c r="M259" s="270"/>
      <c r="N259" s="270"/>
      <c r="O259" s="270"/>
      <c r="P259" s="53"/>
      <c r="Q259" s="53">
        <v>1402</v>
      </c>
      <c r="R259" s="53"/>
      <c r="S259" s="53" t="s">
        <v>58</v>
      </c>
      <c r="T259" s="56">
        <v>11030023</v>
      </c>
      <c r="U259" s="271" t="s">
        <v>1170</v>
      </c>
      <c r="V259" s="56" t="s">
        <v>1023</v>
      </c>
      <c r="W259" s="56"/>
      <c r="X259" s="56"/>
      <c r="Y259" s="56"/>
      <c r="Z259" s="56"/>
      <c r="AA259" s="56"/>
      <c r="AB259" s="56"/>
      <c r="AC259" s="56"/>
      <c r="AD259" s="56"/>
      <c r="AE259" s="56"/>
      <c r="AF259" s="57">
        <v>10</v>
      </c>
      <c r="AG259" s="57">
        <v>10</v>
      </c>
      <c r="AH259" s="57">
        <v>2011</v>
      </c>
      <c r="AI259" s="93">
        <v>0.45833333333333331</v>
      </c>
      <c r="AJ259" s="57"/>
      <c r="AK259" s="57"/>
      <c r="AL259" s="57">
        <v>2011</v>
      </c>
      <c r="AM259" s="57"/>
      <c r="AN259" s="57">
        <v>31</v>
      </c>
      <c r="AO259" s="57">
        <v>12</v>
      </c>
      <c r="AP259" s="57">
        <v>2011</v>
      </c>
      <c r="AQ259" s="67"/>
      <c r="AR259" s="272">
        <v>31</v>
      </c>
      <c r="AS259" s="273" t="s">
        <v>53</v>
      </c>
      <c r="AT259" s="60">
        <f t="shared" si="40"/>
        <v>480.80999999999995</v>
      </c>
      <c r="AU259" s="60">
        <f t="shared" si="41"/>
        <v>327.36</v>
      </c>
      <c r="AV259" s="60">
        <v>97.25</v>
      </c>
      <c r="AW259" s="60">
        <v>72</v>
      </c>
      <c r="AX259" s="60"/>
      <c r="AY259" s="60">
        <f t="shared" si="42"/>
        <v>51.150000000000006</v>
      </c>
      <c r="AZ259" s="60">
        <f t="shared" si="35"/>
        <v>1028.57</v>
      </c>
      <c r="BA259" s="60">
        <v>0</v>
      </c>
      <c r="BB259" s="60">
        <f t="shared" si="43"/>
        <v>1023</v>
      </c>
    </row>
    <row r="260" spans="1:54" s="73" customFormat="1" ht="17.25" customHeight="1">
      <c r="A260" s="26" t="s">
        <v>46</v>
      </c>
      <c r="B260" s="50">
        <v>254</v>
      </c>
      <c r="C260" s="53" t="s">
        <v>1171</v>
      </c>
      <c r="D260" s="23" t="s">
        <v>1172</v>
      </c>
      <c r="E260" s="23" t="s">
        <v>1173</v>
      </c>
      <c r="F260" s="53" t="s">
        <v>1174</v>
      </c>
      <c r="G260" s="53"/>
      <c r="H260" s="87">
        <v>19</v>
      </c>
      <c r="I260" s="87">
        <v>3</v>
      </c>
      <c r="J260" s="87">
        <v>1950</v>
      </c>
      <c r="K260" s="87">
        <f t="shared" si="34"/>
        <v>61</v>
      </c>
      <c r="L260" s="1" t="s">
        <v>1539</v>
      </c>
      <c r="M260" s="270"/>
      <c r="N260" s="270"/>
      <c r="O260" s="270"/>
      <c r="P260" s="53"/>
      <c r="Q260" s="53">
        <v>1428</v>
      </c>
      <c r="R260" s="53"/>
      <c r="S260" s="53" t="s">
        <v>58</v>
      </c>
      <c r="T260" s="56">
        <v>11030023</v>
      </c>
      <c r="U260" s="271" t="s">
        <v>1031</v>
      </c>
      <c r="V260" s="56" t="s">
        <v>938</v>
      </c>
      <c r="W260" s="56"/>
      <c r="X260" s="56"/>
      <c r="Y260" s="56"/>
      <c r="Z260" s="56"/>
      <c r="AA260" s="56"/>
      <c r="AB260" s="56"/>
      <c r="AC260" s="56"/>
      <c r="AD260" s="56"/>
      <c r="AE260" s="56"/>
      <c r="AF260" s="57">
        <v>17</v>
      </c>
      <c r="AG260" s="57">
        <v>10</v>
      </c>
      <c r="AH260" s="57">
        <v>2011</v>
      </c>
      <c r="AI260" s="93">
        <v>0.50694444444444442</v>
      </c>
      <c r="AJ260" s="57"/>
      <c r="AK260" s="57"/>
      <c r="AL260" s="57"/>
      <c r="AM260" s="57"/>
      <c r="AN260" s="57">
        <v>31</v>
      </c>
      <c r="AO260" s="57">
        <v>12</v>
      </c>
      <c r="AP260" s="57">
        <v>2011</v>
      </c>
      <c r="AQ260" s="67"/>
      <c r="AR260" s="272">
        <v>31</v>
      </c>
      <c r="AS260" s="273" t="s">
        <v>53</v>
      </c>
      <c r="AT260" s="60">
        <f t="shared" si="40"/>
        <v>480.80999999999995</v>
      </c>
      <c r="AU260" s="60">
        <f t="shared" si="41"/>
        <v>327.36</v>
      </c>
      <c r="AV260" s="60">
        <v>96.98</v>
      </c>
      <c r="AW260" s="60">
        <v>80</v>
      </c>
      <c r="AX260" s="60"/>
      <c r="AY260" s="60">
        <f t="shared" si="42"/>
        <v>51.150000000000006</v>
      </c>
      <c r="AZ260" s="60">
        <f t="shared" si="35"/>
        <v>1036.3</v>
      </c>
      <c r="BA260" s="60">
        <v>0</v>
      </c>
      <c r="BB260" s="60">
        <f t="shared" si="43"/>
        <v>1023</v>
      </c>
    </row>
    <row r="261" spans="1:54" s="73" customFormat="1" ht="17.25" customHeight="1">
      <c r="A261" s="26" t="s">
        <v>46</v>
      </c>
      <c r="B261" s="50">
        <v>255</v>
      </c>
      <c r="C261" s="53" t="s">
        <v>1175</v>
      </c>
      <c r="D261" s="23" t="s">
        <v>422</v>
      </c>
      <c r="E261" s="23" t="s">
        <v>1176</v>
      </c>
      <c r="F261" s="53" t="s">
        <v>1177</v>
      </c>
      <c r="G261" s="53"/>
      <c r="H261" s="87">
        <v>19</v>
      </c>
      <c r="I261" s="87">
        <v>8</v>
      </c>
      <c r="J261" s="87">
        <v>1970</v>
      </c>
      <c r="K261" s="87">
        <f t="shared" si="34"/>
        <v>41</v>
      </c>
      <c r="L261" s="1" t="s">
        <v>100</v>
      </c>
      <c r="M261" s="270"/>
      <c r="N261" s="270"/>
      <c r="O261" s="270"/>
      <c r="P261" s="53"/>
      <c r="Q261" s="53">
        <v>1429</v>
      </c>
      <c r="R261" s="53"/>
      <c r="S261" s="53" t="s">
        <v>58</v>
      </c>
      <c r="T261" s="56">
        <v>11030023</v>
      </c>
      <c r="U261" s="271" t="s">
        <v>70</v>
      </c>
      <c r="V261" s="56"/>
      <c r="W261" s="56"/>
      <c r="X261" s="56"/>
      <c r="Y261" s="56"/>
      <c r="Z261" s="56"/>
      <c r="AA261" s="56"/>
      <c r="AB261" s="56"/>
      <c r="AC261" s="56"/>
      <c r="AD261" s="56"/>
      <c r="AE261" s="56"/>
      <c r="AF261" s="57">
        <v>17</v>
      </c>
      <c r="AG261" s="57">
        <v>10</v>
      </c>
      <c r="AH261" s="57">
        <v>2011</v>
      </c>
      <c r="AI261" s="93">
        <v>0.54861111111111105</v>
      </c>
      <c r="AJ261" s="57"/>
      <c r="AK261" s="57"/>
      <c r="AL261" s="57"/>
      <c r="AM261" s="57"/>
      <c r="AN261" s="57">
        <v>3</v>
      </c>
      <c r="AO261" s="57">
        <v>12</v>
      </c>
      <c r="AP261" s="57">
        <v>2011</v>
      </c>
      <c r="AQ261" s="67">
        <v>0.52083333333333337</v>
      </c>
      <c r="AR261" s="272">
        <v>2</v>
      </c>
      <c r="AS261" s="273" t="s">
        <v>71</v>
      </c>
      <c r="AT261" s="60">
        <f t="shared" si="40"/>
        <v>31.02</v>
      </c>
      <c r="AU261" s="60">
        <f t="shared" si="41"/>
        <v>21.12</v>
      </c>
      <c r="AV261" s="60">
        <v>42.65</v>
      </c>
      <c r="AW261" s="60">
        <v>25</v>
      </c>
      <c r="AX261" s="60"/>
      <c r="AY261" s="60">
        <f t="shared" si="42"/>
        <v>3.3000000000000003</v>
      </c>
      <c r="AZ261" s="60">
        <f t="shared" si="35"/>
        <v>123.08999999999999</v>
      </c>
      <c r="BA261" s="60">
        <v>0</v>
      </c>
      <c r="BB261" s="60">
        <f t="shared" si="43"/>
        <v>66</v>
      </c>
    </row>
    <row r="262" spans="1:54" s="73" customFormat="1" ht="17.25" customHeight="1">
      <c r="A262" s="26" t="s">
        <v>46</v>
      </c>
      <c r="B262" s="50">
        <v>256</v>
      </c>
      <c r="C262" s="53" t="s">
        <v>1178</v>
      </c>
      <c r="D262" s="23" t="s">
        <v>1179</v>
      </c>
      <c r="E262" s="23" t="s">
        <v>1180</v>
      </c>
      <c r="F262" s="53" t="s">
        <v>1181</v>
      </c>
      <c r="G262" s="53"/>
      <c r="H262" s="87">
        <v>23</v>
      </c>
      <c r="I262" s="87">
        <v>7</v>
      </c>
      <c r="J262" s="87">
        <v>1983</v>
      </c>
      <c r="K262" s="87">
        <f t="shared" si="34"/>
        <v>28</v>
      </c>
      <c r="L262" s="1" t="s">
        <v>100</v>
      </c>
      <c r="M262" s="270"/>
      <c r="N262" s="270"/>
      <c r="O262" s="270"/>
      <c r="P262" s="53"/>
      <c r="Q262" s="53">
        <v>1431</v>
      </c>
      <c r="R262" s="53"/>
      <c r="S262" s="53" t="s">
        <v>58</v>
      </c>
      <c r="T262" s="56">
        <v>11030023</v>
      </c>
      <c r="U262" s="271" t="s">
        <v>70</v>
      </c>
      <c r="V262" s="56"/>
      <c r="W262" s="56"/>
      <c r="X262" s="56"/>
      <c r="Y262" s="56"/>
      <c r="Z262" s="56"/>
      <c r="AA262" s="56"/>
      <c r="AB262" s="56"/>
      <c r="AC262" s="56"/>
      <c r="AD262" s="56"/>
      <c r="AE262" s="56"/>
      <c r="AF262" s="57">
        <v>17</v>
      </c>
      <c r="AG262" s="57">
        <v>10</v>
      </c>
      <c r="AH262" s="57">
        <v>2011</v>
      </c>
      <c r="AI262" s="93">
        <v>0.65972222222222221</v>
      </c>
      <c r="AJ262" s="57"/>
      <c r="AK262" s="57"/>
      <c r="AL262" s="57"/>
      <c r="AM262" s="57"/>
      <c r="AN262" s="57">
        <v>2</v>
      </c>
      <c r="AO262" s="57">
        <v>12</v>
      </c>
      <c r="AP262" s="57">
        <v>2011</v>
      </c>
      <c r="AQ262" s="67">
        <v>0.52083333333333337</v>
      </c>
      <c r="AR262" s="272">
        <v>1</v>
      </c>
      <c r="AS262" s="273" t="s">
        <v>71</v>
      </c>
      <c r="AT262" s="60">
        <f t="shared" si="40"/>
        <v>15.51</v>
      </c>
      <c r="AU262" s="60">
        <f t="shared" si="41"/>
        <v>10.56</v>
      </c>
      <c r="AV262" s="60">
        <v>11.26</v>
      </c>
      <c r="AW262" s="60">
        <v>18</v>
      </c>
      <c r="AX262" s="60"/>
      <c r="AY262" s="60">
        <f t="shared" si="42"/>
        <v>1.6500000000000001</v>
      </c>
      <c r="AZ262" s="60">
        <f t="shared" si="35"/>
        <v>56.98</v>
      </c>
      <c r="BA262" s="60">
        <v>0</v>
      </c>
      <c r="BB262" s="60">
        <f t="shared" si="43"/>
        <v>33</v>
      </c>
    </row>
    <row r="263" spans="1:54" s="73" customFormat="1" ht="17.25" customHeight="1">
      <c r="A263" s="26" t="s">
        <v>46</v>
      </c>
      <c r="B263" s="50">
        <v>257</v>
      </c>
      <c r="C263" s="53" t="s">
        <v>1182</v>
      </c>
      <c r="D263" s="23" t="s">
        <v>142</v>
      </c>
      <c r="E263" s="23" t="s">
        <v>1183</v>
      </c>
      <c r="F263" s="53" t="s">
        <v>1184</v>
      </c>
      <c r="G263" s="53"/>
      <c r="H263" s="87">
        <v>16</v>
      </c>
      <c r="I263" s="87">
        <v>9</v>
      </c>
      <c r="J263" s="87">
        <v>1984</v>
      </c>
      <c r="K263" s="87">
        <f t="shared" si="34"/>
        <v>27</v>
      </c>
      <c r="L263" s="1" t="s">
        <v>100</v>
      </c>
      <c r="M263" s="270"/>
      <c r="N263" s="270"/>
      <c r="O263" s="270"/>
      <c r="P263" s="53"/>
      <c r="Q263" s="53">
        <v>1434</v>
      </c>
      <c r="R263" s="53"/>
      <c r="S263" s="53" t="s">
        <v>368</v>
      </c>
      <c r="T263" s="56">
        <v>11030023</v>
      </c>
      <c r="U263" s="271" t="s">
        <v>1185</v>
      </c>
      <c r="V263" s="56" t="s">
        <v>1186</v>
      </c>
      <c r="W263" s="56"/>
      <c r="X263" s="56"/>
      <c r="Y263" s="56"/>
      <c r="Z263" s="56"/>
      <c r="AA263" s="56"/>
      <c r="AB263" s="56"/>
      <c r="AC263" s="56"/>
      <c r="AD263" s="56"/>
      <c r="AE263" s="56"/>
      <c r="AF263" s="57">
        <v>18</v>
      </c>
      <c r="AG263" s="57">
        <v>10</v>
      </c>
      <c r="AH263" s="57">
        <v>2011</v>
      </c>
      <c r="AI263" s="93">
        <v>0.4236111111111111</v>
      </c>
      <c r="AJ263" s="57"/>
      <c r="AK263" s="57"/>
      <c r="AL263" s="57">
        <v>2010</v>
      </c>
      <c r="AM263" s="57"/>
      <c r="AN263" s="57">
        <v>31</v>
      </c>
      <c r="AO263" s="57">
        <v>12</v>
      </c>
      <c r="AP263" s="57">
        <v>2011</v>
      </c>
      <c r="AQ263" s="67"/>
      <c r="AR263" s="272">
        <v>31</v>
      </c>
      <c r="AS263" s="273" t="s">
        <v>53</v>
      </c>
      <c r="AT263" s="60">
        <f t="shared" si="40"/>
        <v>480.80999999999995</v>
      </c>
      <c r="AU263" s="60">
        <f t="shared" si="41"/>
        <v>327.36</v>
      </c>
      <c r="AV263" s="60">
        <v>82.69</v>
      </c>
      <c r="AW263" s="60">
        <v>92</v>
      </c>
      <c r="AX263" s="60"/>
      <c r="AY263" s="60">
        <f t="shared" si="42"/>
        <v>51.150000000000006</v>
      </c>
      <c r="AZ263" s="60">
        <f t="shared" si="35"/>
        <v>1034.01</v>
      </c>
      <c r="BA263" s="60">
        <v>0</v>
      </c>
      <c r="BB263" s="60">
        <f t="shared" si="43"/>
        <v>1023</v>
      </c>
    </row>
    <row r="264" spans="1:54" s="73" customFormat="1" ht="17.25" customHeight="1">
      <c r="A264" s="26" t="s">
        <v>46</v>
      </c>
      <c r="B264" s="50">
        <v>258</v>
      </c>
      <c r="C264" s="53" t="s">
        <v>1187</v>
      </c>
      <c r="D264" s="23" t="s">
        <v>1188</v>
      </c>
      <c r="E264" s="23" t="s">
        <v>1189</v>
      </c>
      <c r="F264" s="53" t="s">
        <v>1190</v>
      </c>
      <c r="G264" s="53"/>
      <c r="H264" s="87">
        <v>15</v>
      </c>
      <c r="I264" s="87">
        <v>11</v>
      </c>
      <c r="J264" s="87">
        <v>1979</v>
      </c>
      <c r="K264" s="87">
        <f t="shared" ref="K264:K327" si="44">2011-J264</f>
        <v>32</v>
      </c>
      <c r="L264" s="1" t="s">
        <v>1539</v>
      </c>
      <c r="M264" s="270"/>
      <c r="N264" s="270"/>
      <c r="O264" s="270"/>
      <c r="P264" s="53"/>
      <c r="Q264" s="53">
        <v>1447</v>
      </c>
      <c r="R264" s="53"/>
      <c r="S264" s="53" t="s">
        <v>58</v>
      </c>
      <c r="T264" s="56">
        <v>11030023</v>
      </c>
      <c r="U264" s="271" t="s">
        <v>1191</v>
      </c>
      <c r="V264" s="56" t="s">
        <v>938</v>
      </c>
      <c r="W264" s="56"/>
      <c r="X264" s="56"/>
      <c r="Y264" s="56"/>
      <c r="Z264" s="56"/>
      <c r="AA264" s="56"/>
      <c r="AB264" s="56"/>
      <c r="AC264" s="56"/>
      <c r="AD264" s="56"/>
      <c r="AE264" s="56"/>
      <c r="AF264" s="57">
        <v>28</v>
      </c>
      <c r="AG264" s="57">
        <v>10</v>
      </c>
      <c r="AH264" s="57">
        <v>2011</v>
      </c>
      <c r="AI264" s="93">
        <v>0.47569444444444442</v>
      </c>
      <c r="AJ264" s="57"/>
      <c r="AK264" s="57"/>
      <c r="AL264" s="57">
        <v>2011</v>
      </c>
      <c r="AM264" s="57"/>
      <c r="AN264" s="57">
        <v>6</v>
      </c>
      <c r="AO264" s="57">
        <v>12</v>
      </c>
      <c r="AP264" s="57">
        <v>2011</v>
      </c>
      <c r="AQ264" s="67">
        <v>0.52083333333333337</v>
      </c>
      <c r="AR264" s="272">
        <v>5</v>
      </c>
      <c r="AS264" s="273" t="s">
        <v>71</v>
      </c>
      <c r="AT264" s="60">
        <f t="shared" si="40"/>
        <v>77.55</v>
      </c>
      <c r="AU264" s="60">
        <f t="shared" si="41"/>
        <v>52.800000000000004</v>
      </c>
      <c r="AV264" s="60">
        <v>118.27</v>
      </c>
      <c r="AW264" s="60">
        <v>90</v>
      </c>
      <c r="AX264" s="60"/>
      <c r="AY264" s="60">
        <f t="shared" si="42"/>
        <v>8.25</v>
      </c>
      <c r="AZ264" s="60">
        <f t="shared" ref="AZ264:AZ327" si="45">SUM(AT264:AY264)</f>
        <v>346.87</v>
      </c>
      <c r="BA264" s="60">
        <v>0</v>
      </c>
      <c r="BB264" s="60">
        <f t="shared" si="43"/>
        <v>165</v>
      </c>
    </row>
    <row r="265" spans="1:54" s="73" customFormat="1" ht="17.25" customHeight="1">
      <c r="A265" s="26" t="s">
        <v>46</v>
      </c>
      <c r="B265" s="50">
        <v>259</v>
      </c>
      <c r="C265" s="53" t="s">
        <v>1192</v>
      </c>
      <c r="D265" s="23" t="s">
        <v>1193</v>
      </c>
      <c r="E265" s="23" t="s">
        <v>1194</v>
      </c>
      <c r="F265" s="53" t="s">
        <v>1195</v>
      </c>
      <c r="G265" s="53"/>
      <c r="H265" s="87">
        <v>15</v>
      </c>
      <c r="I265" s="87">
        <v>7</v>
      </c>
      <c r="J265" s="87">
        <v>1985</v>
      </c>
      <c r="K265" s="87">
        <f t="shared" si="44"/>
        <v>26</v>
      </c>
      <c r="L265" s="1" t="s">
        <v>1539</v>
      </c>
      <c r="M265" s="270"/>
      <c r="N265" s="270"/>
      <c r="O265" s="270"/>
      <c r="P265" s="53"/>
      <c r="Q265" s="53">
        <v>1450</v>
      </c>
      <c r="R265" s="53"/>
      <c r="S265" s="53" t="s">
        <v>58</v>
      </c>
      <c r="T265" s="56">
        <v>11030023</v>
      </c>
      <c r="U265" s="271" t="s">
        <v>70</v>
      </c>
      <c r="V265" s="56"/>
      <c r="W265" s="56"/>
      <c r="X265" s="56"/>
      <c r="Y265" s="56"/>
      <c r="Z265" s="56"/>
      <c r="AA265" s="56"/>
      <c r="AB265" s="56"/>
      <c r="AC265" s="56"/>
      <c r="AD265" s="56"/>
      <c r="AE265" s="56"/>
      <c r="AF265" s="57">
        <v>19</v>
      </c>
      <c r="AG265" s="57">
        <v>10</v>
      </c>
      <c r="AH265" s="57">
        <v>2011</v>
      </c>
      <c r="AI265" s="93">
        <v>0.5625</v>
      </c>
      <c r="AJ265" s="57"/>
      <c r="AK265" s="57"/>
      <c r="AL265" s="57"/>
      <c r="AM265" s="57"/>
      <c r="AN265" s="57">
        <v>31</v>
      </c>
      <c r="AO265" s="57">
        <v>12</v>
      </c>
      <c r="AP265" s="57">
        <v>2011</v>
      </c>
      <c r="AQ265" s="67"/>
      <c r="AR265" s="272">
        <v>31</v>
      </c>
      <c r="AS265" s="273" t="s">
        <v>53</v>
      </c>
      <c r="AT265" s="60">
        <f t="shared" si="40"/>
        <v>480.80999999999995</v>
      </c>
      <c r="AU265" s="60">
        <f t="shared" si="41"/>
        <v>327.36</v>
      </c>
      <c r="AV265" s="60">
        <v>95.26</v>
      </c>
      <c r="AW265" s="60">
        <v>92</v>
      </c>
      <c r="AX265" s="60"/>
      <c r="AY265" s="60">
        <f t="shared" si="42"/>
        <v>51.150000000000006</v>
      </c>
      <c r="AZ265" s="60">
        <f t="shared" si="45"/>
        <v>1046.58</v>
      </c>
      <c r="BA265" s="60">
        <v>0</v>
      </c>
      <c r="BB265" s="60">
        <f t="shared" si="43"/>
        <v>1023</v>
      </c>
    </row>
    <row r="266" spans="1:54" s="73" customFormat="1" ht="17.25" customHeight="1">
      <c r="A266" s="26" t="s">
        <v>46</v>
      </c>
      <c r="B266" s="50">
        <v>260</v>
      </c>
      <c r="C266" s="53" t="s">
        <v>1196</v>
      </c>
      <c r="D266" s="23" t="s">
        <v>193</v>
      </c>
      <c r="E266" s="23" t="s">
        <v>1197</v>
      </c>
      <c r="F266" s="53" t="s">
        <v>1198</v>
      </c>
      <c r="G266" s="53"/>
      <c r="H266" s="87">
        <v>18</v>
      </c>
      <c r="I266" s="87">
        <v>6</v>
      </c>
      <c r="J266" s="87">
        <v>1972</v>
      </c>
      <c r="K266" s="87">
        <f t="shared" si="44"/>
        <v>39</v>
      </c>
      <c r="L266" s="1" t="s">
        <v>100</v>
      </c>
      <c r="M266" s="270"/>
      <c r="N266" s="270"/>
      <c r="O266" s="270"/>
      <c r="P266" s="53"/>
      <c r="Q266" s="53">
        <v>1458</v>
      </c>
      <c r="R266" s="53"/>
      <c r="S266" s="53" t="s">
        <v>58</v>
      </c>
      <c r="T266" s="56">
        <v>11030023</v>
      </c>
      <c r="U266" s="271" t="s">
        <v>70</v>
      </c>
      <c r="V266" s="56"/>
      <c r="W266" s="56"/>
      <c r="X266" s="56"/>
      <c r="Y266" s="56"/>
      <c r="Z266" s="56"/>
      <c r="AA266" s="56"/>
      <c r="AB266" s="56"/>
      <c r="AC266" s="56"/>
      <c r="AD266" s="56"/>
      <c r="AE266" s="56"/>
      <c r="AF266" s="57">
        <v>21</v>
      </c>
      <c r="AG266" s="57">
        <v>10</v>
      </c>
      <c r="AH266" s="57">
        <v>2011</v>
      </c>
      <c r="AI266" s="93">
        <v>0.44791666666666669</v>
      </c>
      <c r="AJ266" s="57"/>
      <c r="AK266" s="57"/>
      <c r="AL266" s="57"/>
      <c r="AM266" s="57"/>
      <c r="AN266" s="57">
        <v>3</v>
      </c>
      <c r="AO266" s="57">
        <v>12</v>
      </c>
      <c r="AP266" s="57">
        <v>2011</v>
      </c>
      <c r="AQ266" s="67">
        <v>0.52083333333333337</v>
      </c>
      <c r="AR266" s="272">
        <v>2</v>
      </c>
      <c r="AS266" s="273" t="s">
        <v>71</v>
      </c>
      <c r="AT266" s="60">
        <f t="shared" si="40"/>
        <v>31.02</v>
      </c>
      <c r="AU266" s="60">
        <f t="shared" si="41"/>
        <v>21.12</v>
      </c>
      <c r="AV266" s="60">
        <v>57.64</v>
      </c>
      <c r="AW266" s="60">
        <v>32</v>
      </c>
      <c r="AX266" s="60"/>
      <c r="AY266" s="60">
        <f t="shared" si="42"/>
        <v>3.3000000000000003</v>
      </c>
      <c r="AZ266" s="60">
        <f t="shared" si="45"/>
        <v>145.08000000000001</v>
      </c>
      <c r="BA266" s="60">
        <v>0</v>
      </c>
      <c r="BB266" s="60">
        <f t="shared" si="43"/>
        <v>66</v>
      </c>
    </row>
    <row r="267" spans="1:54" s="73" customFormat="1" ht="17.25" customHeight="1">
      <c r="A267" s="26" t="s">
        <v>46</v>
      </c>
      <c r="B267" s="50">
        <v>261</v>
      </c>
      <c r="C267" s="53" t="s">
        <v>1199</v>
      </c>
      <c r="D267" s="23" t="s">
        <v>1200</v>
      </c>
      <c r="E267" s="23" t="s">
        <v>1201</v>
      </c>
      <c r="F267" s="53" t="s">
        <v>1202</v>
      </c>
      <c r="G267" s="53"/>
      <c r="H267" s="87">
        <v>25</v>
      </c>
      <c r="I267" s="87">
        <v>3</v>
      </c>
      <c r="J267" s="87">
        <v>1970</v>
      </c>
      <c r="K267" s="87">
        <f t="shared" si="44"/>
        <v>41</v>
      </c>
      <c r="L267" s="1" t="s">
        <v>100</v>
      </c>
      <c r="M267" s="270"/>
      <c r="N267" s="270"/>
      <c r="O267" s="270"/>
      <c r="P267" s="53"/>
      <c r="Q267" s="53">
        <v>1465</v>
      </c>
      <c r="R267" s="53"/>
      <c r="S267" s="53" t="s">
        <v>58</v>
      </c>
      <c r="T267" s="56">
        <v>11030023</v>
      </c>
      <c r="U267" s="271" t="s">
        <v>1203</v>
      </c>
      <c r="V267" s="56" t="s">
        <v>90</v>
      </c>
      <c r="W267" s="56"/>
      <c r="X267" s="56"/>
      <c r="Y267" s="56"/>
      <c r="Z267" s="56"/>
      <c r="AA267" s="56"/>
      <c r="AB267" s="56"/>
      <c r="AC267" s="56"/>
      <c r="AD267" s="56"/>
      <c r="AE267" s="56"/>
      <c r="AF267" s="57">
        <v>24</v>
      </c>
      <c r="AG267" s="57">
        <v>10</v>
      </c>
      <c r="AH267" s="57">
        <v>2011</v>
      </c>
      <c r="AI267" s="93">
        <v>0.42708333333333331</v>
      </c>
      <c r="AJ267" s="57"/>
      <c r="AK267" s="57"/>
      <c r="AL267" s="57">
        <v>2011</v>
      </c>
      <c r="AM267" s="57"/>
      <c r="AN267" s="57">
        <v>31</v>
      </c>
      <c r="AO267" s="57">
        <v>12</v>
      </c>
      <c r="AP267" s="57">
        <v>2011</v>
      </c>
      <c r="AQ267" s="67"/>
      <c r="AR267" s="272">
        <v>31</v>
      </c>
      <c r="AS267" s="273" t="s">
        <v>53</v>
      </c>
      <c r="AT267" s="60">
        <f t="shared" si="40"/>
        <v>480.80999999999995</v>
      </c>
      <c r="AU267" s="60">
        <f t="shared" si="41"/>
        <v>327.36</v>
      </c>
      <c r="AV267" s="60">
        <v>96.84</v>
      </c>
      <c r="AW267" s="60">
        <v>98</v>
      </c>
      <c r="AX267" s="60"/>
      <c r="AY267" s="60">
        <f t="shared" si="42"/>
        <v>51.150000000000006</v>
      </c>
      <c r="AZ267" s="60">
        <f t="shared" si="45"/>
        <v>1054.1600000000001</v>
      </c>
      <c r="BA267" s="60">
        <v>0</v>
      </c>
      <c r="BB267" s="60">
        <f t="shared" si="43"/>
        <v>1023</v>
      </c>
    </row>
    <row r="268" spans="1:54" s="73" customFormat="1" ht="17.25" customHeight="1">
      <c r="A268" s="26" t="s">
        <v>46</v>
      </c>
      <c r="B268" s="50">
        <v>262</v>
      </c>
      <c r="C268" s="53">
        <v>3511217572</v>
      </c>
      <c r="D268" s="23" t="s">
        <v>1204</v>
      </c>
      <c r="E268" s="23" t="s">
        <v>1205</v>
      </c>
      <c r="F268" s="53" t="s">
        <v>1206</v>
      </c>
      <c r="G268" s="53"/>
      <c r="H268" s="87">
        <v>1</v>
      </c>
      <c r="I268" s="87">
        <v>3</v>
      </c>
      <c r="J268" s="87">
        <v>1952</v>
      </c>
      <c r="K268" s="87">
        <f t="shared" si="44"/>
        <v>59</v>
      </c>
      <c r="L268" s="1" t="s">
        <v>1539</v>
      </c>
      <c r="M268" s="270"/>
      <c r="N268" s="270"/>
      <c r="O268" s="270"/>
      <c r="P268" s="53"/>
      <c r="Q268" s="53">
        <v>1480</v>
      </c>
      <c r="R268" s="53"/>
      <c r="S268" s="53" t="s">
        <v>58</v>
      </c>
      <c r="T268" s="56">
        <v>11030023</v>
      </c>
      <c r="U268" s="271" t="s">
        <v>1207</v>
      </c>
      <c r="V268" s="56"/>
      <c r="W268" s="56"/>
      <c r="X268" s="56"/>
      <c r="Y268" s="56"/>
      <c r="Z268" s="56"/>
      <c r="AA268" s="56"/>
      <c r="AB268" s="56"/>
      <c r="AC268" s="56"/>
      <c r="AD268" s="56"/>
      <c r="AE268" s="56"/>
      <c r="AF268" s="57">
        <v>25</v>
      </c>
      <c r="AG268" s="57">
        <v>10</v>
      </c>
      <c r="AH268" s="57">
        <v>2011</v>
      </c>
      <c r="AI268" s="93">
        <v>0.5</v>
      </c>
      <c r="AJ268" s="57"/>
      <c r="AK268" s="57"/>
      <c r="AL268" s="57">
        <v>2005</v>
      </c>
      <c r="AM268" s="57"/>
      <c r="AN268" s="57">
        <v>17</v>
      </c>
      <c r="AO268" s="57">
        <v>12</v>
      </c>
      <c r="AP268" s="57">
        <v>2011</v>
      </c>
      <c r="AQ268" s="67">
        <v>0.52083333333333337</v>
      </c>
      <c r="AR268" s="272">
        <v>16</v>
      </c>
      <c r="AS268" s="273" t="s">
        <v>71</v>
      </c>
      <c r="AT268" s="60">
        <f t="shared" si="40"/>
        <v>248.16</v>
      </c>
      <c r="AU268" s="60">
        <f t="shared" si="41"/>
        <v>168.96</v>
      </c>
      <c r="AV268" s="60">
        <v>107.56</v>
      </c>
      <c r="AW268" s="60">
        <v>68</v>
      </c>
      <c r="AX268" s="60"/>
      <c r="AY268" s="60">
        <f t="shared" si="42"/>
        <v>26.400000000000002</v>
      </c>
      <c r="AZ268" s="60">
        <f t="shared" si="45"/>
        <v>619.08000000000004</v>
      </c>
      <c r="BA268" s="60">
        <v>0</v>
      </c>
      <c r="BB268" s="60">
        <f t="shared" si="43"/>
        <v>528</v>
      </c>
    </row>
    <row r="269" spans="1:54" s="73" customFormat="1" ht="17.25" customHeight="1">
      <c r="A269" s="26" t="s">
        <v>46</v>
      </c>
      <c r="B269" s="50">
        <v>263</v>
      </c>
      <c r="C269" s="53" t="s">
        <v>1208</v>
      </c>
      <c r="D269" s="23" t="s">
        <v>161</v>
      </c>
      <c r="E269" s="23" t="s">
        <v>1209</v>
      </c>
      <c r="F269" s="53" t="s">
        <v>1210</v>
      </c>
      <c r="G269" s="53"/>
      <c r="H269" s="87">
        <v>6</v>
      </c>
      <c r="I269" s="87">
        <v>5</v>
      </c>
      <c r="J269" s="87">
        <v>1977</v>
      </c>
      <c r="K269" s="87">
        <f t="shared" si="44"/>
        <v>34</v>
      </c>
      <c r="L269" s="1" t="s">
        <v>1539</v>
      </c>
      <c r="M269" s="270"/>
      <c r="N269" s="270"/>
      <c r="O269" s="270"/>
      <c r="P269" s="53"/>
      <c r="Q269" s="53">
        <v>1485</v>
      </c>
      <c r="R269" s="53"/>
      <c r="S269" s="53" t="s">
        <v>69</v>
      </c>
      <c r="T269" s="56">
        <v>11030023</v>
      </c>
      <c r="U269" s="271" t="s">
        <v>70</v>
      </c>
      <c r="V269" s="56"/>
      <c r="W269" s="56"/>
      <c r="X269" s="56"/>
      <c r="Y269" s="56"/>
      <c r="Z269" s="56"/>
      <c r="AA269" s="56"/>
      <c r="AB269" s="56"/>
      <c r="AC269" s="56"/>
      <c r="AD269" s="56"/>
      <c r="AE269" s="56"/>
      <c r="AF269" s="57">
        <v>26</v>
      </c>
      <c r="AG269" s="57">
        <v>10</v>
      </c>
      <c r="AH269" s="57">
        <v>2011</v>
      </c>
      <c r="AI269" s="93">
        <v>0.52083333333333337</v>
      </c>
      <c r="AJ269" s="57"/>
      <c r="AK269" s="57"/>
      <c r="AL269" s="57"/>
      <c r="AM269" s="57"/>
      <c r="AN269" s="57">
        <v>19</v>
      </c>
      <c r="AO269" s="57">
        <v>12</v>
      </c>
      <c r="AP269" s="57">
        <v>2011</v>
      </c>
      <c r="AQ269" s="67">
        <v>0.52083333333333337</v>
      </c>
      <c r="AR269" s="272">
        <v>18</v>
      </c>
      <c r="AS269" s="273" t="s">
        <v>71</v>
      </c>
      <c r="AT269" s="60">
        <f t="shared" si="40"/>
        <v>279.18</v>
      </c>
      <c r="AU269" s="60">
        <f t="shared" si="41"/>
        <v>190.08</v>
      </c>
      <c r="AV269" s="60">
        <v>97.65</v>
      </c>
      <c r="AW269" s="60">
        <v>92</v>
      </c>
      <c r="AX269" s="60"/>
      <c r="AY269" s="60">
        <f t="shared" si="42"/>
        <v>29.700000000000003</v>
      </c>
      <c r="AZ269" s="60">
        <f t="shared" si="45"/>
        <v>688.61</v>
      </c>
      <c r="BA269" s="60">
        <v>0</v>
      </c>
      <c r="BB269" s="60">
        <f t="shared" si="43"/>
        <v>594</v>
      </c>
    </row>
    <row r="270" spans="1:54" s="73" customFormat="1" ht="17.25" customHeight="1">
      <c r="A270" s="26" t="s">
        <v>46</v>
      </c>
      <c r="B270" s="50">
        <v>264</v>
      </c>
      <c r="C270" s="53" t="s">
        <v>1211</v>
      </c>
      <c r="D270" s="23" t="s">
        <v>1212</v>
      </c>
      <c r="E270" s="23" t="s">
        <v>1213</v>
      </c>
      <c r="F270" s="53" t="s">
        <v>1214</v>
      </c>
      <c r="G270" s="53"/>
      <c r="H270" s="87">
        <v>31</v>
      </c>
      <c r="I270" s="87">
        <v>10</v>
      </c>
      <c r="J270" s="87">
        <v>1982</v>
      </c>
      <c r="K270" s="87">
        <f t="shared" si="44"/>
        <v>29</v>
      </c>
      <c r="L270" s="1" t="s">
        <v>100</v>
      </c>
      <c r="M270" s="270"/>
      <c r="N270" s="270"/>
      <c r="O270" s="270"/>
      <c r="P270" s="53"/>
      <c r="Q270" s="53">
        <v>1487</v>
      </c>
      <c r="R270" s="53"/>
      <c r="S270" s="53" t="s">
        <v>388</v>
      </c>
      <c r="T270" s="56">
        <v>11030023</v>
      </c>
      <c r="U270" s="271" t="s">
        <v>70</v>
      </c>
      <c r="V270" s="56"/>
      <c r="W270" s="56"/>
      <c r="X270" s="56"/>
      <c r="Y270" s="56"/>
      <c r="Z270" s="56"/>
      <c r="AA270" s="56"/>
      <c r="AB270" s="56"/>
      <c r="AC270" s="56"/>
      <c r="AD270" s="56"/>
      <c r="AE270" s="56"/>
      <c r="AF270" s="57">
        <v>26</v>
      </c>
      <c r="AG270" s="57">
        <v>10</v>
      </c>
      <c r="AH270" s="57">
        <v>2011</v>
      </c>
      <c r="AI270" s="93">
        <v>0.60763888888888895</v>
      </c>
      <c r="AJ270" s="57"/>
      <c r="AK270" s="57"/>
      <c r="AL270" s="57"/>
      <c r="AM270" s="57"/>
      <c r="AN270" s="57">
        <v>3</v>
      </c>
      <c r="AO270" s="57">
        <v>12</v>
      </c>
      <c r="AP270" s="57">
        <v>2011</v>
      </c>
      <c r="AQ270" s="67">
        <v>0.52083333333333337</v>
      </c>
      <c r="AR270" s="272">
        <v>2</v>
      </c>
      <c r="AS270" s="273" t="s">
        <v>71</v>
      </c>
      <c r="AT270" s="60">
        <f t="shared" si="40"/>
        <v>31.02</v>
      </c>
      <c r="AU270" s="60">
        <f t="shared" si="41"/>
        <v>21.12</v>
      </c>
      <c r="AV270" s="60">
        <v>38.72</v>
      </c>
      <c r="AW270" s="60">
        <v>18</v>
      </c>
      <c r="AX270" s="60"/>
      <c r="AY270" s="60">
        <f t="shared" si="42"/>
        <v>3.3000000000000003</v>
      </c>
      <c r="AZ270" s="60">
        <f t="shared" si="45"/>
        <v>112.16</v>
      </c>
      <c r="BA270" s="60">
        <v>0</v>
      </c>
      <c r="BB270" s="60">
        <f t="shared" si="43"/>
        <v>66</v>
      </c>
    </row>
    <row r="271" spans="1:54" s="73" customFormat="1" ht="17.25" customHeight="1">
      <c r="A271" s="26" t="s">
        <v>46</v>
      </c>
      <c r="B271" s="50">
        <v>265</v>
      </c>
      <c r="C271" s="53" t="s">
        <v>1215</v>
      </c>
      <c r="D271" s="23" t="s">
        <v>692</v>
      </c>
      <c r="E271" s="23" t="s">
        <v>1216</v>
      </c>
      <c r="F271" s="53" t="s">
        <v>1217</v>
      </c>
      <c r="G271" s="53"/>
      <c r="H271" s="87">
        <v>25</v>
      </c>
      <c r="I271" s="87">
        <v>2</v>
      </c>
      <c r="J271" s="87">
        <v>1952</v>
      </c>
      <c r="K271" s="87">
        <f t="shared" si="44"/>
        <v>59</v>
      </c>
      <c r="L271" s="1" t="s">
        <v>1539</v>
      </c>
      <c r="M271" s="270"/>
      <c r="N271" s="270"/>
      <c r="O271" s="270"/>
      <c r="P271" s="53"/>
      <c r="Q271" s="53">
        <v>1488</v>
      </c>
      <c r="R271" s="53"/>
      <c r="S271" s="53" t="s">
        <v>69</v>
      </c>
      <c r="T271" s="56">
        <v>11030023</v>
      </c>
      <c r="U271" s="271" t="s">
        <v>1218</v>
      </c>
      <c r="V271" s="56"/>
      <c r="W271" s="56"/>
      <c r="X271" s="56"/>
      <c r="Y271" s="56"/>
      <c r="Z271" s="56"/>
      <c r="AA271" s="56"/>
      <c r="AB271" s="56"/>
      <c r="AC271" s="56"/>
      <c r="AD271" s="56"/>
      <c r="AE271" s="56"/>
      <c r="AF271" s="57">
        <v>27</v>
      </c>
      <c r="AG271" s="57">
        <v>10</v>
      </c>
      <c r="AH271" s="57">
        <v>2011</v>
      </c>
      <c r="AI271" s="93">
        <v>0.44097222222222227</v>
      </c>
      <c r="AJ271" s="57"/>
      <c r="AK271" s="57"/>
      <c r="AL271" s="57"/>
      <c r="AM271" s="57"/>
      <c r="AN271" s="57">
        <v>31</v>
      </c>
      <c r="AO271" s="57">
        <v>12</v>
      </c>
      <c r="AP271" s="57">
        <v>2011</v>
      </c>
      <c r="AQ271" s="67"/>
      <c r="AR271" s="272">
        <v>29</v>
      </c>
      <c r="AS271" s="273" t="s">
        <v>53</v>
      </c>
      <c r="AT271" s="60">
        <f t="shared" si="40"/>
        <v>449.78999999999996</v>
      </c>
      <c r="AU271" s="60">
        <f t="shared" si="41"/>
        <v>306.24</v>
      </c>
      <c r="AV271" s="60">
        <v>96.25</v>
      </c>
      <c r="AW271" s="60">
        <v>72</v>
      </c>
      <c r="AX271" s="60"/>
      <c r="AY271" s="60">
        <f t="shared" si="42"/>
        <v>47.85</v>
      </c>
      <c r="AZ271" s="60">
        <f t="shared" si="45"/>
        <v>972.13</v>
      </c>
      <c r="BA271" s="60">
        <v>0</v>
      </c>
      <c r="BB271" s="60">
        <f t="shared" si="43"/>
        <v>957</v>
      </c>
    </row>
    <row r="272" spans="1:54" s="73" customFormat="1" ht="17.25" customHeight="1">
      <c r="A272" s="26" t="s">
        <v>46</v>
      </c>
      <c r="B272" s="50">
        <v>266</v>
      </c>
      <c r="C272" s="53" t="s">
        <v>1219</v>
      </c>
      <c r="D272" s="23" t="s">
        <v>789</v>
      </c>
      <c r="E272" s="23" t="s">
        <v>1220</v>
      </c>
      <c r="F272" s="53" t="s">
        <v>1221</v>
      </c>
      <c r="G272" s="53"/>
      <c r="H272" s="87">
        <v>18</v>
      </c>
      <c r="I272" s="87">
        <v>4</v>
      </c>
      <c r="J272" s="87">
        <v>1983</v>
      </c>
      <c r="K272" s="87">
        <f t="shared" si="44"/>
        <v>28</v>
      </c>
      <c r="L272" s="1" t="s">
        <v>1539</v>
      </c>
      <c r="M272" s="270"/>
      <c r="N272" s="270"/>
      <c r="O272" s="270"/>
      <c r="P272" s="53"/>
      <c r="Q272" s="53">
        <v>1493</v>
      </c>
      <c r="R272" s="53"/>
      <c r="S272" s="53" t="s">
        <v>58</v>
      </c>
      <c r="T272" s="56">
        <v>11030023</v>
      </c>
      <c r="U272" s="271" t="s">
        <v>1222</v>
      </c>
      <c r="V272" s="56"/>
      <c r="W272" s="56"/>
      <c r="X272" s="56"/>
      <c r="Y272" s="56"/>
      <c r="Z272" s="56"/>
      <c r="AA272" s="56"/>
      <c r="AB272" s="56"/>
      <c r="AC272" s="56"/>
      <c r="AD272" s="56"/>
      <c r="AE272" s="56"/>
      <c r="AF272" s="57">
        <v>28</v>
      </c>
      <c r="AG272" s="57">
        <v>10</v>
      </c>
      <c r="AH272" s="57">
        <v>2011</v>
      </c>
      <c r="AI272" s="93">
        <v>0.44444444444444442</v>
      </c>
      <c r="AJ272" s="57"/>
      <c r="AK272" s="57"/>
      <c r="AL272" s="57">
        <v>2011</v>
      </c>
      <c r="AM272" s="57"/>
      <c r="AN272" s="57">
        <v>16</v>
      </c>
      <c r="AO272" s="57">
        <v>12</v>
      </c>
      <c r="AP272" s="57">
        <v>2011</v>
      </c>
      <c r="AQ272" s="67">
        <v>0.52083333333333337</v>
      </c>
      <c r="AR272" s="272">
        <v>15</v>
      </c>
      <c r="AS272" s="273" t="s">
        <v>71</v>
      </c>
      <c r="AT272" s="60">
        <f t="shared" si="40"/>
        <v>232.64999999999998</v>
      </c>
      <c r="AU272" s="60">
        <f t="shared" si="41"/>
        <v>158.4</v>
      </c>
      <c r="AV272" s="60">
        <v>92.41</v>
      </c>
      <c r="AW272" s="60">
        <v>64</v>
      </c>
      <c r="AX272" s="60"/>
      <c r="AY272" s="60">
        <f t="shared" si="42"/>
        <v>24.75</v>
      </c>
      <c r="AZ272" s="60">
        <f t="shared" si="45"/>
        <v>572.20999999999992</v>
      </c>
      <c r="BA272" s="60">
        <v>0</v>
      </c>
      <c r="BB272" s="60">
        <f t="shared" si="43"/>
        <v>495</v>
      </c>
    </row>
    <row r="273" spans="1:54" s="73" customFormat="1" ht="17.25" customHeight="1">
      <c r="A273" s="26" t="s">
        <v>46</v>
      </c>
      <c r="B273" s="50">
        <v>267</v>
      </c>
      <c r="C273" s="53" t="s">
        <v>1223</v>
      </c>
      <c r="D273" s="23" t="s">
        <v>1224</v>
      </c>
      <c r="E273" s="23" t="s">
        <v>1225</v>
      </c>
      <c r="F273" s="53" t="s">
        <v>1226</v>
      </c>
      <c r="G273" s="53"/>
      <c r="H273" s="87">
        <v>1</v>
      </c>
      <c r="I273" s="87">
        <v>7</v>
      </c>
      <c r="J273" s="87">
        <v>1960</v>
      </c>
      <c r="K273" s="87">
        <f t="shared" si="44"/>
        <v>51</v>
      </c>
      <c r="L273" s="1" t="s">
        <v>1539</v>
      </c>
      <c r="M273" s="270"/>
      <c r="N273" s="270"/>
      <c r="O273" s="270"/>
      <c r="P273" s="53"/>
      <c r="Q273" s="53">
        <v>1494</v>
      </c>
      <c r="R273" s="53"/>
      <c r="S273" s="53" t="s">
        <v>58</v>
      </c>
      <c r="T273" s="56">
        <v>11030023</v>
      </c>
      <c r="U273" s="271" t="s">
        <v>1227</v>
      </c>
      <c r="V273" s="56"/>
      <c r="W273" s="56"/>
      <c r="X273" s="56" t="s">
        <v>1080</v>
      </c>
      <c r="Y273" s="56"/>
      <c r="Z273" s="56"/>
      <c r="AA273" s="56"/>
      <c r="AB273" s="56"/>
      <c r="AC273" s="56"/>
      <c r="AD273" s="56"/>
      <c r="AE273" s="56"/>
      <c r="AF273" s="57">
        <v>28</v>
      </c>
      <c r="AG273" s="57">
        <v>10</v>
      </c>
      <c r="AH273" s="57">
        <v>2011</v>
      </c>
      <c r="AI273" s="93">
        <v>0.46875</v>
      </c>
      <c r="AJ273" s="57"/>
      <c r="AK273" s="57"/>
      <c r="AL273" s="57">
        <v>2011</v>
      </c>
      <c r="AM273" s="57"/>
      <c r="AN273" s="57">
        <v>31</v>
      </c>
      <c r="AO273" s="57">
        <v>12</v>
      </c>
      <c r="AP273" s="57">
        <v>2011</v>
      </c>
      <c r="AQ273" s="67"/>
      <c r="AR273" s="272">
        <v>31</v>
      </c>
      <c r="AS273" s="273" t="s">
        <v>53</v>
      </c>
      <c r="AT273" s="60">
        <f t="shared" si="40"/>
        <v>480.80999999999995</v>
      </c>
      <c r="AU273" s="60">
        <f t="shared" si="41"/>
        <v>327.36</v>
      </c>
      <c r="AV273" s="60">
        <v>78.239999999999995</v>
      </c>
      <c r="AW273" s="60">
        <v>88</v>
      </c>
      <c r="AX273" s="60"/>
      <c r="AY273" s="60">
        <f t="shared" si="42"/>
        <v>51.150000000000006</v>
      </c>
      <c r="AZ273" s="60">
        <f t="shared" si="45"/>
        <v>1025.56</v>
      </c>
      <c r="BA273" s="60">
        <v>0</v>
      </c>
      <c r="BB273" s="60">
        <f t="shared" si="43"/>
        <v>1023</v>
      </c>
    </row>
    <row r="274" spans="1:54" s="73" customFormat="1" ht="17.25" customHeight="1">
      <c r="A274" s="26" t="s">
        <v>46</v>
      </c>
      <c r="B274" s="50">
        <v>268</v>
      </c>
      <c r="C274" s="53" t="s">
        <v>1228</v>
      </c>
      <c r="D274" s="23" t="s">
        <v>55</v>
      </c>
      <c r="E274" s="23" t="s">
        <v>1229</v>
      </c>
      <c r="F274" s="53" t="s">
        <v>1230</v>
      </c>
      <c r="G274" s="53"/>
      <c r="H274" s="87">
        <v>31</v>
      </c>
      <c r="I274" s="87">
        <v>7</v>
      </c>
      <c r="J274" s="87">
        <v>1990</v>
      </c>
      <c r="K274" s="87">
        <f t="shared" si="44"/>
        <v>21</v>
      </c>
      <c r="L274" s="1" t="s">
        <v>1539</v>
      </c>
      <c r="M274" s="270"/>
      <c r="N274" s="270"/>
      <c r="O274" s="270"/>
      <c r="P274" s="53"/>
      <c r="Q274" s="53">
        <v>1497</v>
      </c>
      <c r="R274" s="53"/>
      <c r="S274" s="53" t="s">
        <v>58</v>
      </c>
      <c r="T274" s="56">
        <v>11030023</v>
      </c>
      <c r="U274" s="271" t="s">
        <v>924</v>
      </c>
      <c r="V274" s="56"/>
      <c r="W274" s="56"/>
      <c r="X274" s="56"/>
      <c r="Y274" s="56"/>
      <c r="Z274" s="56"/>
      <c r="AA274" s="56"/>
      <c r="AB274" s="56"/>
      <c r="AC274" s="56"/>
      <c r="AD274" s="56"/>
      <c r="AE274" s="56"/>
      <c r="AF274" s="57">
        <v>28</v>
      </c>
      <c r="AG274" s="57">
        <v>10</v>
      </c>
      <c r="AH274" s="57">
        <v>2011</v>
      </c>
      <c r="AI274" s="93">
        <v>0.6875</v>
      </c>
      <c r="AJ274" s="57"/>
      <c r="AK274" s="57"/>
      <c r="AL274" s="57">
        <v>2011</v>
      </c>
      <c r="AM274" s="57"/>
      <c r="AN274" s="57">
        <v>13</v>
      </c>
      <c r="AO274" s="57">
        <v>12</v>
      </c>
      <c r="AP274" s="57">
        <v>2011</v>
      </c>
      <c r="AQ274" s="67">
        <v>0.52083333333333337</v>
      </c>
      <c r="AR274" s="272">
        <v>12</v>
      </c>
      <c r="AS274" s="273" t="s">
        <v>71</v>
      </c>
      <c r="AT274" s="60">
        <f t="shared" si="40"/>
        <v>186.11999999999998</v>
      </c>
      <c r="AU274" s="60">
        <f t="shared" si="41"/>
        <v>126.72</v>
      </c>
      <c r="AV274" s="60">
        <v>74.260000000000005</v>
      </c>
      <c r="AW274" s="60">
        <v>42</v>
      </c>
      <c r="AX274" s="60"/>
      <c r="AY274" s="60">
        <f t="shared" si="42"/>
        <v>19.8</v>
      </c>
      <c r="AZ274" s="60">
        <f t="shared" si="45"/>
        <v>448.9</v>
      </c>
      <c r="BA274" s="60">
        <v>0</v>
      </c>
      <c r="BB274" s="60">
        <f t="shared" si="43"/>
        <v>396</v>
      </c>
    </row>
    <row r="275" spans="1:54" s="73" customFormat="1" ht="17.25" customHeight="1">
      <c r="A275" s="26" t="s">
        <v>46</v>
      </c>
      <c r="B275" s="50">
        <v>269</v>
      </c>
      <c r="C275" s="53" t="s">
        <v>1231</v>
      </c>
      <c r="D275" s="23" t="s">
        <v>1232</v>
      </c>
      <c r="E275" s="23" t="s">
        <v>1233</v>
      </c>
      <c r="F275" s="53" t="s">
        <v>1234</v>
      </c>
      <c r="G275" s="53"/>
      <c r="H275" s="87">
        <v>25</v>
      </c>
      <c r="I275" s="87">
        <v>4</v>
      </c>
      <c r="J275" s="87">
        <v>1993</v>
      </c>
      <c r="K275" s="87">
        <f t="shared" si="44"/>
        <v>18</v>
      </c>
      <c r="L275" s="1" t="s">
        <v>100</v>
      </c>
      <c r="M275" s="270"/>
      <c r="N275" s="270"/>
      <c r="O275" s="270"/>
      <c r="P275" s="53"/>
      <c r="Q275" s="53">
        <v>1503</v>
      </c>
      <c r="R275" s="53"/>
      <c r="S275" s="53" t="s">
        <v>58</v>
      </c>
      <c r="T275" s="56">
        <v>11030023</v>
      </c>
      <c r="U275" s="271" t="s">
        <v>1235</v>
      </c>
      <c r="V275" s="56"/>
      <c r="W275" s="56"/>
      <c r="X275" s="56"/>
      <c r="Y275" s="56"/>
      <c r="Z275" s="56"/>
      <c r="AA275" s="56"/>
      <c r="AB275" s="56"/>
      <c r="AC275" s="56"/>
      <c r="AD275" s="56"/>
      <c r="AE275" s="56"/>
      <c r="AF275" s="57">
        <v>31</v>
      </c>
      <c r="AG275" s="57">
        <v>10</v>
      </c>
      <c r="AH275" s="57">
        <v>2011</v>
      </c>
      <c r="AI275" s="93">
        <v>0.46527777777777773</v>
      </c>
      <c r="AJ275" s="57"/>
      <c r="AK275" s="57"/>
      <c r="AL275" s="57"/>
      <c r="AM275" s="57"/>
      <c r="AN275" s="57">
        <v>31</v>
      </c>
      <c r="AO275" s="57">
        <v>12</v>
      </c>
      <c r="AP275" s="57">
        <v>2011</v>
      </c>
      <c r="AQ275" s="67"/>
      <c r="AR275" s="272">
        <v>31</v>
      </c>
      <c r="AS275" s="273" t="s">
        <v>53</v>
      </c>
      <c r="AT275" s="60">
        <f t="shared" si="40"/>
        <v>480.80999999999995</v>
      </c>
      <c r="AU275" s="60">
        <f t="shared" si="41"/>
        <v>327.36</v>
      </c>
      <c r="AV275" s="60">
        <v>78.209999999999994</v>
      </c>
      <c r="AW275" s="60">
        <v>96</v>
      </c>
      <c r="AX275" s="60"/>
      <c r="AY275" s="60">
        <f t="shared" si="42"/>
        <v>51.150000000000006</v>
      </c>
      <c r="AZ275" s="60">
        <f t="shared" si="45"/>
        <v>1033.53</v>
      </c>
      <c r="BA275" s="60">
        <v>0</v>
      </c>
      <c r="BB275" s="60">
        <f t="shared" si="43"/>
        <v>1023</v>
      </c>
    </row>
    <row r="276" spans="1:54" s="73" customFormat="1" ht="17.25" customHeight="1">
      <c r="A276" s="26" t="s">
        <v>46</v>
      </c>
      <c r="B276" s="50">
        <v>270</v>
      </c>
      <c r="C276" s="53" t="s">
        <v>1236</v>
      </c>
      <c r="D276" s="23" t="s">
        <v>248</v>
      </c>
      <c r="E276" s="23" t="s">
        <v>1237</v>
      </c>
      <c r="F276" s="53" t="s">
        <v>1238</v>
      </c>
      <c r="G276" s="53"/>
      <c r="H276" s="87">
        <v>18</v>
      </c>
      <c r="I276" s="87">
        <v>11</v>
      </c>
      <c r="J276" s="87">
        <v>1969</v>
      </c>
      <c r="K276" s="87">
        <f t="shared" si="44"/>
        <v>42</v>
      </c>
      <c r="L276" s="1" t="s">
        <v>1539</v>
      </c>
      <c r="M276" s="270"/>
      <c r="N276" s="270"/>
      <c r="O276" s="270"/>
      <c r="P276" s="53"/>
      <c r="Q276" s="53">
        <v>1504</v>
      </c>
      <c r="R276" s="53"/>
      <c r="S276" s="53" t="s">
        <v>58</v>
      </c>
      <c r="T276" s="56">
        <v>11030023</v>
      </c>
      <c r="U276" s="271" t="s">
        <v>1239</v>
      </c>
      <c r="V276" s="56" t="s">
        <v>346</v>
      </c>
      <c r="W276" s="56"/>
      <c r="X276" s="56"/>
      <c r="Y276" s="56"/>
      <c r="Z276" s="56"/>
      <c r="AA276" s="56"/>
      <c r="AB276" s="56"/>
      <c r="AC276" s="56"/>
      <c r="AD276" s="56"/>
      <c r="AE276" s="56"/>
      <c r="AF276" s="57">
        <v>31</v>
      </c>
      <c r="AG276" s="57">
        <v>10</v>
      </c>
      <c r="AH276" s="57">
        <v>2011</v>
      </c>
      <c r="AI276" s="93">
        <v>0.52083333333333337</v>
      </c>
      <c r="AJ276" s="57"/>
      <c r="AK276" s="57"/>
      <c r="AL276" s="57"/>
      <c r="AM276" s="57"/>
      <c r="AN276" s="57">
        <v>22</v>
      </c>
      <c r="AO276" s="57">
        <v>12</v>
      </c>
      <c r="AP276" s="57">
        <v>2011</v>
      </c>
      <c r="AQ276" s="67">
        <v>0.52083333333333337</v>
      </c>
      <c r="AR276" s="272">
        <v>21</v>
      </c>
      <c r="AS276" s="273" t="s">
        <v>71</v>
      </c>
      <c r="AT276" s="60">
        <f t="shared" si="40"/>
        <v>325.70999999999998</v>
      </c>
      <c r="AU276" s="60">
        <f t="shared" si="41"/>
        <v>221.76</v>
      </c>
      <c r="AV276" s="60">
        <v>96.35</v>
      </c>
      <c r="AW276" s="60">
        <v>86</v>
      </c>
      <c r="AX276" s="60"/>
      <c r="AY276" s="60">
        <f t="shared" si="42"/>
        <v>34.65</v>
      </c>
      <c r="AZ276" s="60">
        <f t="shared" si="45"/>
        <v>764.47</v>
      </c>
      <c r="BA276" s="60">
        <v>0</v>
      </c>
      <c r="BB276" s="60">
        <f t="shared" si="43"/>
        <v>693</v>
      </c>
    </row>
    <row r="277" spans="1:54" s="73" customFormat="1" ht="17.25" customHeight="1">
      <c r="A277" s="26" t="s">
        <v>46</v>
      </c>
      <c r="B277" s="50">
        <v>271</v>
      </c>
      <c r="C277" s="53" t="s">
        <v>1240</v>
      </c>
      <c r="D277" s="23" t="s">
        <v>55</v>
      </c>
      <c r="E277" s="23" t="s">
        <v>1241</v>
      </c>
      <c r="F277" s="53" t="s">
        <v>1242</v>
      </c>
      <c r="G277" s="53"/>
      <c r="H277" s="87">
        <v>15</v>
      </c>
      <c r="I277" s="87">
        <v>6</v>
      </c>
      <c r="J277" s="87">
        <v>1989</v>
      </c>
      <c r="K277" s="87">
        <f t="shared" si="44"/>
        <v>22</v>
      </c>
      <c r="L277" s="1" t="s">
        <v>1539</v>
      </c>
      <c r="M277" s="270"/>
      <c r="N277" s="270"/>
      <c r="O277" s="270"/>
      <c r="P277" s="53"/>
      <c r="Q277" s="53">
        <v>1505</v>
      </c>
      <c r="R277" s="53"/>
      <c r="S277" s="53" t="s">
        <v>58</v>
      </c>
      <c r="T277" s="56">
        <v>11030023</v>
      </c>
      <c r="U277" s="271" t="s">
        <v>211</v>
      </c>
      <c r="V277" s="56"/>
      <c r="W277" s="56"/>
      <c r="X277" s="56"/>
      <c r="Y277" s="56"/>
      <c r="Z277" s="56"/>
      <c r="AA277" s="56"/>
      <c r="AB277" s="56"/>
      <c r="AC277" s="56"/>
      <c r="AD277" s="56"/>
      <c r="AE277" s="56"/>
      <c r="AF277" s="57">
        <v>31</v>
      </c>
      <c r="AG277" s="57">
        <v>10</v>
      </c>
      <c r="AH277" s="57">
        <v>2011</v>
      </c>
      <c r="AI277" s="93">
        <v>0.53472222222222221</v>
      </c>
      <c r="AJ277" s="57"/>
      <c r="AK277" s="57"/>
      <c r="AL277" s="57"/>
      <c r="AM277" s="57"/>
      <c r="AN277" s="57">
        <v>10</v>
      </c>
      <c r="AO277" s="57">
        <v>12</v>
      </c>
      <c r="AP277" s="57">
        <v>2011</v>
      </c>
      <c r="AQ277" s="67">
        <v>0.52083333333333337</v>
      </c>
      <c r="AR277" s="272">
        <v>9</v>
      </c>
      <c r="AS277" s="273" t="s">
        <v>71</v>
      </c>
      <c r="AT277" s="60">
        <f t="shared" si="40"/>
        <v>139.59</v>
      </c>
      <c r="AU277" s="60">
        <f t="shared" si="41"/>
        <v>95.04</v>
      </c>
      <c r="AV277" s="60">
        <v>103.2</v>
      </c>
      <c r="AW277" s="60">
        <v>66</v>
      </c>
      <c r="AX277" s="60"/>
      <c r="AY277" s="60">
        <f t="shared" si="42"/>
        <v>14.850000000000001</v>
      </c>
      <c r="AZ277" s="60">
        <f t="shared" si="45"/>
        <v>418.68</v>
      </c>
      <c r="BA277" s="60">
        <v>0</v>
      </c>
      <c r="BB277" s="60">
        <f t="shared" si="43"/>
        <v>297</v>
      </c>
    </row>
    <row r="278" spans="1:54" s="73" customFormat="1" ht="17.25" customHeight="1">
      <c r="A278" s="26" t="s">
        <v>46</v>
      </c>
      <c r="B278" s="50">
        <v>272</v>
      </c>
      <c r="C278" s="53" t="s">
        <v>1243</v>
      </c>
      <c r="D278" s="23" t="s">
        <v>103</v>
      </c>
      <c r="E278" s="23" t="s">
        <v>1244</v>
      </c>
      <c r="F278" s="53" t="s">
        <v>1245</v>
      </c>
      <c r="G278" s="53"/>
      <c r="H278" s="87">
        <v>26</v>
      </c>
      <c r="I278" s="87">
        <v>8</v>
      </c>
      <c r="J278" s="87">
        <v>1967</v>
      </c>
      <c r="K278" s="87">
        <f t="shared" si="44"/>
        <v>44</v>
      </c>
      <c r="L278" s="1" t="s">
        <v>1539</v>
      </c>
      <c r="M278" s="270"/>
      <c r="N278" s="270"/>
      <c r="O278" s="270"/>
      <c r="P278" s="53"/>
      <c r="Q278" s="53">
        <v>1513</v>
      </c>
      <c r="R278" s="53"/>
      <c r="S278" s="53" t="s">
        <v>58</v>
      </c>
      <c r="T278" s="56">
        <v>11030023</v>
      </c>
      <c r="U278" s="271" t="s">
        <v>1246</v>
      </c>
      <c r="V278" s="56"/>
      <c r="W278" s="56"/>
      <c r="X278" s="56"/>
      <c r="Y278" s="56"/>
      <c r="Z278" s="56"/>
      <c r="AA278" s="56"/>
      <c r="AB278" s="56"/>
      <c r="AC278" s="56"/>
      <c r="AD278" s="56"/>
      <c r="AE278" s="56"/>
      <c r="AF278" s="57">
        <v>9</v>
      </c>
      <c r="AG278" s="57">
        <v>11</v>
      </c>
      <c r="AH278" s="57">
        <v>2011</v>
      </c>
      <c r="AI278" s="93">
        <v>0.57291666666666663</v>
      </c>
      <c r="AJ278" s="57"/>
      <c r="AK278" s="57"/>
      <c r="AL278" s="57"/>
      <c r="AM278" s="57"/>
      <c r="AN278" s="57">
        <v>24</v>
      </c>
      <c r="AO278" s="57">
        <v>12</v>
      </c>
      <c r="AP278" s="57">
        <v>2011</v>
      </c>
      <c r="AQ278" s="67">
        <v>0.52083333333333337</v>
      </c>
      <c r="AR278" s="272">
        <v>23</v>
      </c>
      <c r="AS278" s="273" t="s">
        <v>71</v>
      </c>
      <c r="AT278" s="60">
        <f t="shared" si="40"/>
        <v>356.72999999999996</v>
      </c>
      <c r="AU278" s="60">
        <f t="shared" si="41"/>
        <v>242.88</v>
      </c>
      <c r="AV278" s="60">
        <v>64.319999999999993</v>
      </c>
      <c r="AW278" s="60">
        <v>72</v>
      </c>
      <c r="AX278" s="60"/>
      <c r="AY278" s="60">
        <f t="shared" si="42"/>
        <v>37.950000000000003</v>
      </c>
      <c r="AZ278" s="60">
        <f t="shared" si="45"/>
        <v>773.87999999999988</v>
      </c>
      <c r="BA278" s="60">
        <v>0</v>
      </c>
      <c r="BB278" s="60">
        <f t="shared" si="43"/>
        <v>759</v>
      </c>
    </row>
    <row r="279" spans="1:54" s="73" customFormat="1" ht="17.25" customHeight="1">
      <c r="A279" s="26" t="s">
        <v>46</v>
      </c>
      <c r="B279" s="50">
        <v>273</v>
      </c>
      <c r="C279" s="53" t="s">
        <v>1247</v>
      </c>
      <c r="D279" s="23" t="s">
        <v>1248</v>
      </c>
      <c r="E279" s="23" t="s">
        <v>625</v>
      </c>
      <c r="F279" s="53" t="s">
        <v>1249</v>
      </c>
      <c r="G279" s="53"/>
      <c r="H279" s="87">
        <v>23</v>
      </c>
      <c r="I279" s="87">
        <v>8</v>
      </c>
      <c r="J279" s="87">
        <v>1979</v>
      </c>
      <c r="K279" s="87">
        <f t="shared" si="44"/>
        <v>32</v>
      </c>
      <c r="L279" s="1" t="s">
        <v>1539</v>
      </c>
      <c r="M279" s="270"/>
      <c r="N279" s="270"/>
      <c r="O279" s="270"/>
      <c r="P279" s="53"/>
      <c r="Q279" s="53">
        <v>1532</v>
      </c>
      <c r="R279" s="53"/>
      <c r="S279" s="53" t="s">
        <v>58</v>
      </c>
      <c r="T279" s="56">
        <v>11030023</v>
      </c>
      <c r="U279" s="271" t="s">
        <v>1250</v>
      </c>
      <c r="V279" s="56"/>
      <c r="W279" s="56"/>
      <c r="X279" s="56"/>
      <c r="Y279" s="56"/>
      <c r="Z279" s="56"/>
      <c r="AA279" s="56"/>
      <c r="AB279" s="56"/>
      <c r="AC279" s="56"/>
      <c r="AD279" s="56"/>
      <c r="AE279" s="56"/>
      <c r="AF279" s="57">
        <v>4</v>
      </c>
      <c r="AG279" s="57">
        <v>11</v>
      </c>
      <c r="AH279" s="57">
        <v>2011</v>
      </c>
      <c r="AI279" s="93">
        <v>0.86111111111111116</v>
      </c>
      <c r="AJ279" s="57"/>
      <c r="AK279" s="57"/>
      <c r="AL279" s="57"/>
      <c r="AM279" s="57"/>
      <c r="AN279" s="57">
        <v>31</v>
      </c>
      <c r="AO279" s="57">
        <v>12</v>
      </c>
      <c r="AP279" s="57">
        <v>2011</v>
      </c>
      <c r="AQ279" s="67"/>
      <c r="AR279" s="272">
        <v>31</v>
      </c>
      <c r="AS279" s="273" t="s">
        <v>53</v>
      </c>
      <c r="AT279" s="60">
        <f t="shared" si="40"/>
        <v>480.80999999999995</v>
      </c>
      <c r="AU279" s="60">
        <f t="shared" si="41"/>
        <v>327.36</v>
      </c>
      <c r="AV279" s="60">
        <v>76.25</v>
      </c>
      <c r="AW279" s="60">
        <v>92</v>
      </c>
      <c r="AX279" s="60"/>
      <c r="AY279" s="60">
        <f t="shared" si="42"/>
        <v>51.150000000000006</v>
      </c>
      <c r="AZ279" s="60">
        <f t="shared" si="45"/>
        <v>1027.57</v>
      </c>
      <c r="BA279" s="60">
        <v>0</v>
      </c>
      <c r="BB279" s="60">
        <f t="shared" si="43"/>
        <v>1023</v>
      </c>
    </row>
    <row r="280" spans="1:54" s="73" customFormat="1" ht="17.25" customHeight="1">
      <c r="A280" s="26" t="s">
        <v>46</v>
      </c>
      <c r="B280" s="50">
        <v>274</v>
      </c>
      <c r="C280" s="53" t="s">
        <v>1251</v>
      </c>
      <c r="D280" s="23" t="s">
        <v>1252</v>
      </c>
      <c r="E280" s="23" t="s">
        <v>1253</v>
      </c>
      <c r="F280" s="53" t="s">
        <v>1254</v>
      </c>
      <c r="G280" s="53"/>
      <c r="H280" s="87">
        <v>4</v>
      </c>
      <c r="I280" s="87">
        <v>10</v>
      </c>
      <c r="J280" s="87">
        <v>1975</v>
      </c>
      <c r="K280" s="87">
        <f t="shared" si="44"/>
        <v>36</v>
      </c>
      <c r="L280" s="1" t="s">
        <v>1539</v>
      </c>
      <c r="M280" s="270"/>
      <c r="N280" s="270"/>
      <c r="O280" s="270"/>
      <c r="P280" s="53"/>
      <c r="Q280" s="53">
        <v>1543</v>
      </c>
      <c r="R280" s="53"/>
      <c r="S280" s="53" t="s">
        <v>58</v>
      </c>
      <c r="T280" s="56">
        <v>11030023</v>
      </c>
      <c r="U280" s="271" t="s">
        <v>70</v>
      </c>
      <c r="V280" s="56"/>
      <c r="W280" s="56"/>
      <c r="X280" s="56"/>
      <c r="Y280" s="56"/>
      <c r="Z280" s="56"/>
      <c r="AA280" s="56"/>
      <c r="AB280" s="56"/>
      <c r="AC280" s="56"/>
      <c r="AD280" s="56"/>
      <c r="AE280" s="56"/>
      <c r="AF280" s="57">
        <v>7</v>
      </c>
      <c r="AG280" s="57">
        <v>11</v>
      </c>
      <c r="AH280" s="57">
        <v>2011</v>
      </c>
      <c r="AI280" s="93">
        <v>0.58680555555555558</v>
      </c>
      <c r="AJ280" s="57"/>
      <c r="AK280" s="57"/>
      <c r="AL280" s="57">
        <v>2005</v>
      </c>
      <c r="AM280" s="57"/>
      <c r="AN280" s="57">
        <v>10</v>
      </c>
      <c r="AO280" s="57">
        <v>12</v>
      </c>
      <c r="AP280" s="57">
        <v>2011</v>
      </c>
      <c r="AQ280" s="67">
        <v>0.52083333333333337</v>
      </c>
      <c r="AR280" s="272">
        <v>9</v>
      </c>
      <c r="AS280" s="273" t="s">
        <v>71</v>
      </c>
      <c r="AT280" s="60">
        <f t="shared" si="40"/>
        <v>139.59</v>
      </c>
      <c r="AU280" s="60">
        <f t="shared" si="41"/>
        <v>95.04</v>
      </c>
      <c r="AV280" s="60">
        <v>110.6</v>
      </c>
      <c r="AW280" s="60">
        <v>66</v>
      </c>
      <c r="AX280" s="60"/>
      <c r="AY280" s="60">
        <f t="shared" si="42"/>
        <v>14.850000000000001</v>
      </c>
      <c r="AZ280" s="60">
        <f t="shared" si="45"/>
        <v>426.08000000000004</v>
      </c>
      <c r="BA280" s="60">
        <v>0</v>
      </c>
      <c r="BB280" s="60">
        <f t="shared" si="43"/>
        <v>297</v>
      </c>
    </row>
    <row r="281" spans="1:54" s="73" customFormat="1" ht="17.25" customHeight="1">
      <c r="A281" s="26" t="s">
        <v>46</v>
      </c>
      <c r="B281" s="50">
        <v>275</v>
      </c>
      <c r="C281" s="53" t="s">
        <v>1255</v>
      </c>
      <c r="D281" s="23" t="s">
        <v>1256</v>
      </c>
      <c r="E281" s="23" t="s">
        <v>1156</v>
      </c>
      <c r="F281" s="53" t="s">
        <v>1257</v>
      </c>
      <c r="G281" s="53"/>
      <c r="H281" s="87">
        <v>28</v>
      </c>
      <c r="I281" s="87">
        <v>12</v>
      </c>
      <c r="J281" s="87">
        <v>1977</v>
      </c>
      <c r="K281" s="87">
        <f t="shared" si="44"/>
        <v>34</v>
      </c>
      <c r="L281" s="1" t="s">
        <v>1539</v>
      </c>
      <c r="M281" s="270"/>
      <c r="N281" s="270"/>
      <c r="O281" s="270"/>
      <c r="P281" s="53"/>
      <c r="Q281" s="53">
        <v>1544</v>
      </c>
      <c r="R281" s="53"/>
      <c r="S281" s="53" t="s">
        <v>58</v>
      </c>
      <c r="T281" s="56">
        <v>11030023</v>
      </c>
      <c r="U281" s="271" t="s">
        <v>1258</v>
      </c>
      <c r="V281" s="56" t="s">
        <v>493</v>
      </c>
      <c r="W281" s="56"/>
      <c r="X281" s="56"/>
      <c r="Y281" s="56" t="s">
        <v>346</v>
      </c>
      <c r="Z281" s="56"/>
      <c r="AA281" s="56"/>
      <c r="AB281" s="56"/>
      <c r="AC281" s="56"/>
      <c r="AD281" s="56"/>
      <c r="AE281" s="56"/>
      <c r="AF281" s="57">
        <v>7</v>
      </c>
      <c r="AG281" s="57">
        <v>11</v>
      </c>
      <c r="AH281" s="57">
        <v>2011</v>
      </c>
      <c r="AI281" s="93">
        <v>0.60763888888888895</v>
      </c>
      <c r="AJ281" s="57"/>
      <c r="AK281" s="57"/>
      <c r="AL281" s="57"/>
      <c r="AM281" s="57"/>
      <c r="AN281" s="57">
        <v>31</v>
      </c>
      <c r="AO281" s="57">
        <v>12</v>
      </c>
      <c r="AP281" s="57">
        <v>2011</v>
      </c>
      <c r="AQ281" s="67"/>
      <c r="AR281" s="272">
        <v>31</v>
      </c>
      <c r="AS281" s="273" t="s">
        <v>53</v>
      </c>
      <c r="AT281" s="60">
        <f t="shared" si="40"/>
        <v>480.80999999999995</v>
      </c>
      <c r="AU281" s="60">
        <f t="shared" si="41"/>
        <v>327.36</v>
      </c>
      <c r="AV281" s="60">
        <v>82.24</v>
      </c>
      <c r="AW281" s="60">
        <v>82</v>
      </c>
      <c r="AX281" s="60"/>
      <c r="AY281" s="60">
        <f t="shared" si="42"/>
        <v>51.150000000000006</v>
      </c>
      <c r="AZ281" s="60">
        <f t="shared" si="45"/>
        <v>1023.56</v>
      </c>
      <c r="BA281" s="60">
        <v>0</v>
      </c>
      <c r="BB281" s="60">
        <f t="shared" si="43"/>
        <v>1023</v>
      </c>
    </row>
    <row r="282" spans="1:54" s="73" customFormat="1" ht="17.25" customHeight="1">
      <c r="A282" s="26" t="s">
        <v>46</v>
      </c>
      <c r="B282" s="50">
        <v>276</v>
      </c>
      <c r="C282" s="53" t="s">
        <v>1259</v>
      </c>
      <c r="D282" s="23" t="s">
        <v>1260</v>
      </c>
      <c r="E282" s="23" t="s">
        <v>1261</v>
      </c>
      <c r="F282" s="53" t="s">
        <v>1262</v>
      </c>
      <c r="G282" s="53"/>
      <c r="H282" s="87">
        <v>11</v>
      </c>
      <c r="I282" s="87">
        <v>4</v>
      </c>
      <c r="J282" s="87">
        <v>1936</v>
      </c>
      <c r="K282" s="87">
        <f t="shared" si="44"/>
        <v>75</v>
      </c>
      <c r="L282" s="1" t="s">
        <v>100</v>
      </c>
      <c r="M282" s="270"/>
      <c r="N282" s="270"/>
      <c r="O282" s="270"/>
      <c r="P282" s="53"/>
      <c r="Q282" s="53">
        <v>1558</v>
      </c>
      <c r="R282" s="53"/>
      <c r="S282" s="53" t="s">
        <v>58</v>
      </c>
      <c r="T282" s="56">
        <v>11030023</v>
      </c>
      <c r="U282" s="271" t="s">
        <v>1263</v>
      </c>
      <c r="V282" s="56" t="s">
        <v>1112</v>
      </c>
      <c r="W282" s="56"/>
      <c r="X282" s="56"/>
      <c r="Y282" s="56"/>
      <c r="Z282" s="56"/>
      <c r="AA282" s="56"/>
      <c r="AB282" s="56"/>
      <c r="AC282" s="56"/>
      <c r="AD282" s="56"/>
      <c r="AE282" s="56"/>
      <c r="AF282" s="57">
        <v>11</v>
      </c>
      <c r="AG282" s="57">
        <v>11</v>
      </c>
      <c r="AH282" s="57">
        <v>2011</v>
      </c>
      <c r="AI282" s="93">
        <v>0.59027777777777779</v>
      </c>
      <c r="AJ282" s="57"/>
      <c r="AK282" s="57"/>
      <c r="AL282" s="57">
        <v>2011</v>
      </c>
      <c r="AM282" s="57"/>
      <c r="AN282" s="57">
        <v>31</v>
      </c>
      <c r="AO282" s="57">
        <v>12</v>
      </c>
      <c r="AP282" s="57">
        <v>2011</v>
      </c>
      <c r="AQ282" s="67"/>
      <c r="AR282" s="272">
        <v>31</v>
      </c>
      <c r="AS282" s="273" t="s">
        <v>53</v>
      </c>
      <c r="AT282" s="60">
        <f t="shared" si="40"/>
        <v>480.80999999999995</v>
      </c>
      <c r="AU282" s="60">
        <f t="shared" si="41"/>
        <v>327.36</v>
      </c>
      <c r="AV282" s="60">
        <v>95.67</v>
      </c>
      <c r="AW282" s="60">
        <v>88</v>
      </c>
      <c r="AX282" s="60"/>
      <c r="AY282" s="60">
        <f t="shared" si="42"/>
        <v>51.150000000000006</v>
      </c>
      <c r="AZ282" s="60">
        <f t="shared" si="45"/>
        <v>1042.99</v>
      </c>
      <c r="BA282" s="60">
        <v>0</v>
      </c>
      <c r="BB282" s="60">
        <f t="shared" si="43"/>
        <v>1023</v>
      </c>
    </row>
    <row r="283" spans="1:54" s="73" customFormat="1" ht="17.25" customHeight="1">
      <c r="A283" s="26" t="s">
        <v>46</v>
      </c>
      <c r="B283" s="50">
        <v>277</v>
      </c>
      <c r="C283" s="53" t="s">
        <v>1264</v>
      </c>
      <c r="D283" s="23" t="s">
        <v>1265</v>
      </c>
      <c r="E283" s="23" t="s">
        <v>1266</v>
      </c>
      <c r="F283" s="53" t="s">
        <v>1267</v>
      </c>
      <c r="G283" s="53"/>
      <c r="H283" s="87">
        <v>17</v>
      </c>
      <c r="I283" s="87">
        <v>10</v>
      </c>
      <c r="J283" s="87">
        <v>1954</v>
      </c>
      <c r="K283" s="87">
        <f t="shared" si="44"/>
        <v>57</v>
      </c>
      <c r="L283" s="1" t="s">
        <v>100</v>
      </c>
      <c r="M283" s="270"/>
      <c r="N283" s="270"/>
      <c r="O283" s="270"/>
      <c r="P283" s="53"/>
      <c r="Q283" s="53">
        <v>1563</v>
      </c>
      <c r="R283" s="53"/>
      <c r="S283" s="53" t="s">
        <v>159</v>
      </c>
      <c r="T283" s="56">
        <v>11030023</v>
      </c>
      <c r="U283" s="271" t="s">
        <v>1268</v>
      </c>
      <c r="V283" s="56" t="s">
        <v>1269</v>
      </c>
      <c r="W283" s="56"/>
      <c r="X283" s="56"/>
      <c r="Y283" s="56"/>
      <c r="Z283" s="56"/>
      <c r="AA283" s="56"/>
      <c r="AB283" s="56"/>
      <c r="AC283" s="56"/>
      <c r="AD283" s="56"/>
      <c r="AE283" s="56"/>
      <c r="AF283" s="57">
        <v>14</v>
      </c>
      <c r="AG283" s="57">
        <v>11</v>
      </c>
      <c r="AH283" s="57">
        <v>2011</v>
      </c>
      <c r="AI283" s="93">
        <v>0.47916666666666669</v>
      </c>
      <c r="AJ283" s="57"/>
      <c r="AK283" s="57"/>
      <c r="AL283" s="57"/>
      <c r="AM283" s="57"/>
      <c r="AN283" s="57">
        <v>30</v>
      </c>
      <c r="AO283" s="57">
        <v>12</v>
      </c>
      <c r="AP283" s="57">
        <v>2011</v>
      </c>
      <c r="AQ283" s="67">
        <v>0.52083333333333337</v>
      </c>
      <c r="AR283" s="272">
        <v>29</v>
      </c>
      <c r="AS283" s="273" t="s">
        <v>71</v>
      </c>
      <c r="AT283" s="60">
        <f t="shared" si="40"/>
        <v>449.78999999999996</v>
      </c>
      <c r="AU283" s="60">
        <f t="shared" si="41"/>
        <v>306.24</v>
      </c>
      <c r="AV283" s="60">
        <v>92.48</v>
      </c>
      <c r="AW283" s="60">
        <v>64</v>
      </c>
      <c r="AX283" s="60"/>
      <c r="AY283" s="60">
        <f t="shared" si="42"/>
        <v>47.85</v>
      </c>
      <c r="AZ283" s="60">
        <f t="shared" si="45"/>
        <v>960.36</v>
      </c>
      <c r="BA283" s="60">
        <v>0</v>
      </c>
      <c r="BB283" s="60">
        <f t="shared" si="43"/>
        <v>957</v>
      </c>
    </row>
    <row r="284" spans="1:54" s="73" customFormat="1" ht="17.25" customHeight="1">
      <c r="A284" s="26" t="s">
        <v>46</v>
      </c>
      <c r="B284" s="50">
        <v>278</v>
      </c>
      <c r="C284" s="53" t="s">
        <v>1270</v>
      </c>
      <c r="D284" s="23" t="s">
        <v>422</v>
      </c>
      <c r="E284" s="23" t="s">
        <v>1271</v>
      </c>
      <c r="F284" s="53" t="s">
        <v>1272</v>
      </c>
      <c r="G284" s="53"/>
      <c r="H284" s="87">
        <v>17</v>
      </c>
      <c r="I284" s="87">
        <v>2</v>
      </c>
      <c r="J284" s="87">
        <v>1992</v>
      </c>
      <c r="K284" s="87">
        <f t="shared" si="44"/>
        <v>19</v>
      </c>
      <c r="L284" s="1" t="s">
        <v>100</v>
      </c>
      <c r="M284" s="270"/>
      <c r="N284" s="270"/>
      <c r="O284" s="270"/>
      <c r="P284" s="53"/>
      <c r="Q284" s="53">
        <v>1573</v>
      </c>
      <c r="R284" s="53"/>
      <c r="S284" s="53" t="s">
        <v>58</v>
      </c>
      <c r="T284" s="56">
        <v>11030023</v>
      </c>
      <c r="U284" s="271" t="s">
        <v>959</v>
      </c>
      <c r="V284" s="56"/>
      <c r="W284" s="56"/>
      <c r="X284" s="56"/>
      <c r="Y284" s="56"/>
      <c r="Z284" s="56"/>
      <c r="AA284" s="56"/>
      <c r="AB284" s="56"/>
      <c r="AC284" s="56"/>
      <c r="AD284" s="56"/>
      <c r="AE284" s="56"/>
      <c r="AF284" s="57">
        <v>15</v>
      </c>
      <c r="AG284" s="57">
        <v>11</v>
      </c>
      <c r="AH284" s="57">
        <v>2011</v>
      </c>
      <c r="AI284" s="93">
        <v>0.625</v>
      </c>
      <c r="AJ284" s="57"/>
      <c r="AK284" s="57"/>
      <c r="AL284" s="57"/>
      <c r="AM284" s="57"/>
      <c r="AN284" s="57">
        <v>22</v>
      </c>
      <c r="AO284" s="57">
        <v>12</v>
      </c>
      <c r="AP284" s="57">
        <v>2011</v>
      </c>
      <c r="AQ284" s="67">
        <v>0.52083333333333337</v>
      </c>
      <c r="AR284" s="272">
        <v>21</v>
      </c>
      <c r="AS284" s="273" t="s">
        <v>71</v>
      </c>
      <c r="AT284" s="60">
        <f t="shared" si="40"/>
        <v>325.70999999999998</v>
      </c>
      <c r="AU284" s="60">
        <f t="shared" si="41"/>
        <v>221.76</v>
      </c>
      <c r="AV284" s="60">
        <v>69.28</v>
      </c>
      <c r="AW284" s="60">
        <v>94</v>
      </c>
      <c r="AX284" s="60"/>
      <c r="AY284" s="60">
        <f t="shared" si="42"/>
        <v>34.65</v>
      </c>
      <c r="AZ284" s="60">
        <f t="shared" si="45"/>
        <v>745.4</v>
      </c>
      <c r="BA284" s="60">
        <v>0</v>
      </c>
      <c r="BB284" s="60">
        <f t="shared" si="43"/>
        <v>693</v>
      </c>
    </row>
    <row r="285" spans="1:54" s="73" customFormat="1" ht="17.25" customHeight="1">
      <c r="A285" s="26" t="s">
        <v>46</v>
      </c>
      <c r="B285" s="50">
        <v>279</v>
      </c>
      <c r="C285" s="53" t="s">
        <v>1273</v>
      </c>
      <c r="D285" s="23" t="s">
        <v>1274</v>
      </c>
      <c r="E285" s="23" t="s">
        <v>1275</v>
      </c>
      <c r="F285" s="53" t="s">
        <v>1276</v>
      </c>
      <c r="G285" s="53"/>
      <c r="H285" s="87">
        <v>1</v>
      </c>
      <c r="I285" s="87">
        <v>12</v>
      </c>
      <c r="J285" s="87">
        <v>1973</v>
      </c>
      <c r="K285" s="87">
        <f t="shared" si="44"/>
        <v>38</v>
      </c>
      <c r="L285" s="1" t="s">
        <v>1539</v>
      </c>
      <c r="M285" s="270"/>
      <c r="N285" s="270"/>
      <c r="O285" s="270"/>
      <c r="P285" s="53"/>
      <c r="Q285" s="53">
        <v>1574</v>
      </c>
      <c r="R285" s="53"/>
      <c r="S285" s="53" t="s">
        <v>58</v>
      </c>
      <c r="T285" s="56">
        <v>11030023</v>
      </c>
      <c r="U285" s="271" t="s">
        <v>1277</v>
      </c>
      <c r="V285" s="56"/>
      <c r="W285" s="56"/>
      <c r="X285" s="56"/>
      <c r="Y285" s="56"/>
      <c r="Z285" s="56"/>
      <c r="AA285" s="56"/>
      <c r="AB285" s="56"/>
      <c r="AC285" s="56"/>
      <c r="AD285" s="56"/>
      <c r="AE285" s="56"/>
      <c r="AF285" s="57">
        <v>15</v>
      </c>
      <c r="AG285" s="57">
        <v>11</v>
      </c>
      <c r="AH285" s="57">
        <v>2011</v>
      </c>
      <c r="AI285" s="93">
        <v>0.68055555555555547</v>
      </c>
      <c r="AJ285" s="57"/>
      <c r="AK285" s="57"/>
      <c r="AL285" s="57"/>
      <c r="AM285" s="57"/>
      <c r="AN285" s="57">
        <v>31</v>
      </c>
      <c r="AO285" s="57">
        <v>12</v>
      </c>
      <c r="AP285" s="57">
        <v>2011</v>
      </c>
      <c r="AQ285" s="67"/>
      <c r="AR285" s="272">
        <v>31</v>
      </c>
      <c r="AS285" s="273" t="s">
        <v>53</v>
      </c>
      <c r="AT285" s="60">
        <f t="shared" si="40"/>
        <v>480.80999999999995</v>
      </c>
      <c r="AU285" s="60">
        <f t="shared" si="41"/>
        <v>327.36</v>
      </c>
      <c r="AV285" s="60">
        <v>91.25</v>
      </c>
      <c r="AW285" s="60">
        <v>78</v>
      </c>
      <c r="AX285" s="60"/>
      <c r="AY285" s="60">
        <f t="shared" si="42"/>
        <v>51.150000000000006</v>
      </c>
      <c r="AZ285" s="60">
        <f t="shared" si="45"/>
        <v>1028.57</v>
      </c>
      <c r="BA285" s="60">
        <v>0</v>
      </c>
      <c r="BB285" s="60">
        <f t="shared" si="43"/>
        <v>1023</v>
      </c>
    </row>
    <row r="286" spans="1:54" s="73" customFormat="1" ht="17.25" customHeight="1">
      <c r="A286" s="26" t="s">
        <v>46</v>
      </c>
      <c r="B286" s="50">
        <v>280</v>
      </c>
      <c r="C286" s="53" t="s">
        <v>1278</v>
      </c>
      <c r="D286" s="23" t="s">
        <v>453</v>
      </c>
      <c r="E286" s="23" t="s">
        <v>1279</v>
      </c>
      <c r="F286" s="53" t="s">
        <v>1280</v>
      </c>
      <c r="G286" s="53"/>
      <c r="H286" s="87">
        <v>26</v>
      </c>
      <c r="I286" s="87">
        <v>4</v>
      </c>
      <c r="J286" s="87">
        <v>1976</v>
      </c>
      <c r="K286" s="87">
        <f t="shared" si="44"/>
        <v>35</v>
      </c>
      <c r="L286" s="1" t="s">
        <v>1539</v>
      </c>
      <c r="M286" s="270"/>
      <c r="N286" s="270"/>
      <c r="O286" s="270"/>
      <c r="P286" s="53"/>
      <c r="Q286" s="53">
        <v>1577</v>
      </c>
      <c r="R286" s="53"/>
      <c r="S286" s="53" t="s">
        <v>58</v>
      </c>
      <c r="T286" s="56">
        <v>11030023</v>
      </c>
      <c r="U286" s="271" t="s">
        <v>1034</v>
      </c>
      <c r="V286" s="56" t="s">
        <v>528</v>
      </c>
      <c r="W286" s="56"/>
      <c r="X286" s="56"/>
      <c r="Y286" s="56"/>
      <c r="Z286" s="56"/>
      <c r="AA286" s="56"/>
      <c r="AB286" s="56"/>
      <c r="AC286" s="56"/>
      <c r="AD286" s="56"/>
      <c r="AE286" s="56"/>
      <c r="AF286" s="57">
        <v>29</v>
      </c>
      <c r="AG286" s="57">
        <v>11</v>
      </c>
      <c r="AH286" s="57">
        <v>2011</v>
      </c>
      <c r="AI286" s="93">
        <v>0.58333333333333337</v>
      </c>
      <c r="AJ286" s="57"/>
      <c r="AK286" s="57"/>
      <c r="AL286" s="57"/>
      <c r="AM286" s="57"/>
      <c r="AN286" s="57">
        <v>31</v>
      </c>
      <c r="AO286" s="57">
        <v>12</v>
      </c>
      <c r="AP286" s="57">
        <v>2011</v>
      </c>
      <c r="AQ286" s="67"/>
      <c r="AR286" s="272">
        <v>31</v>
      </c>
      <c r="AS286" s="273" t="s">
        <v>53</v>
      </c>
      <c r="AT286" s="60">
        <f t="shared" si="40"/>
        <v>480.80999999999995</v>
      </c>
      <c r="AU286" s="60">
        <f t="shared" si="41"/>
        <v>327.36</v>
      </c>
      <c r="AV286" s="60">
        <v>99.48</v>
      </c>
      <c r="AW286" s="60">
        <v>68</v>
      </c>
      <c r="AX286" s="60"/>
      <c r="AY286" s="60">
        <f t="shared" si="42"/>
        <v>51.150000000000006</v>
      </c>
      <c r="AZ286" s="60">
        <f t="shared" si="45"/>
        <v>1026.8</v>
      </c>
      <c r="BA286" s="60">
        <v>0</v>
      </c>
      <c r="BB286" s="60">
        <f t="shared" si="43"/>
        <v>1023</v>
      </c>
    </row>
    <row r="287" spans="1:54" s="73" customFormat="1" ht="17.25" customHeight="1">
      <c r="A287" s="26" t="s">
        <v>46</v>
      </c>
      <c r="B287" s="50">
        <v>281</v>
      </c>
      <c r="C287" s="53" t="s">
        <v>1281</v>
      </c>
      <c r="D287" s="23" t="s">
        <v>687</v>
      </c>
      <c r="E287" s="23" t="s">
        <v>1282</v>
      </c>
      <c r="F287" s="53" t="s">
        <v>1283</v>
      </c>
      <c r="G287" s="53"/>
      <c r="H287" s="87">
        <v>25</v>
      </c>
      <c r="I287" s="87">
        <v>2</v>
      </c>
      <c r="J287" s="87">
        <v>1967</v>
      </c>
      <c r="K287" s="87">
        <f t="shared" si="44"/>
        <v>44</v>
      </c>
      <c r="L287" s="1" t="s">
        <v>1539</v>
      </c>
      <c r="M287" s="270"/>
      <c r="N287" s="270"/>
      <c r="O287" s="270"/>
      <c r="P287" s="53"/>
      <c r="Q287" s="53">
        <v>1578</v>
      </c>
      <c r="R287" s="53"/>
      <c r="S287" s="53" t="s">
        <v>58</v>
      </c>
      <c r="T287" s="56">
        <v>11030023</v>
      </c>
      <c r="U287" s="271" t="s">
        <v>1284</v>
      </c>
      <c r="V287" s="56" t="s">
        <v>1285</v>
      </c>
      <c r="W287" s="56"/>
      <c r="X287" s="56"/>
      <c r="Y287" s="56"/>
      <c r="Z287" s="56"/>
      <c r="AA287" s="56"/>
      <c r="AB287" s="56"/>
      <c r="AC287" s="56"/>
      <c r="AD287" s="56"/>
      <c r="AE287" s="56"/>
      <c r="AF287" s="57">
        <v>16</v>
      </c>
      <c r="AG287" s="57">
        <v>11</v>
      </c>
      <c r="AH287" s="57">
        <v>2011</v>
      </c>
      <c r="AI287" s="93">
        <v>0.59027777777777779</v>
      </c>
      <c r="AJ287" s="57"/>
      <c r="AK287" s="57"/>
      <c r="AL287" s="57"/>
      <c r="AM287" s="57"/>
      <c r="AN287" s="57">
        <v>20</v>
      </c>
      <c r="AO287" s="57">
        <v>12</v>
      </c>
      <c r="AP287" s="57">
        <v>2011</v>
      </c>
      <c r="AQ287" s="67">
        <v>0.52083333333333337</v>
      </c>
      <c r="AR287" s="272">
        <v>19</v>
      </c>
      <c r="AS287" s="273" t="s">
        <v>71</v>
      </c>
      <c r="AT287" s="60">
        <f t="shared" si="40"/>
        <v>294.69</v>
      </c>
      <c r="AU287" s="60">
        <f t="shared" si="41"/>
        <v>200.64000000000001</v>
      </c>
      <c r="AV287" s="60">
        <v>52.56</v>
      </c>
      <c r="AW287" s="60">
        <v>54</v>
      </c>
      <c r="AX287" s="60"/>
      <c r="AY287" s="60">
        <f t="shared" si="42"/>
        <v>31.35</v>
      </c>
      <c r="AZ287" s="60">
        <f t="shared" si="45"/>
        <v>633.24000000000012</v>
      </c>
      <c r="BA287" s="60">
        <v>0</v>
      </c>
      <c r="BB287" s="60">
        <f t="shared" si="43"/>
        <v>627</v>
      </c>
    </row>
    <row r="288" spans="1:54" s="73" customFormat="1" ht="17.25" customHeight="1">
      <c r="A288" s="26" t="s">
        <v>46</v>
      </c>
      <c r="B288" s="50">
        <v>282</v>
      </c>
      <c r="C288" s="53" t="s">
        <v>1286</v>
      </c>
      <c r="D288" s="23" t="s">
        <v>1287</v>
      </c>
      <c r="E288" s="23" t="s">
        <v>1288</v>
      </c>
      <c r="F288" s="53" t="s">
        <v>1289</v>
      </c>
      <c r="G288" s="53"/>
      <c r="H288" s="87">
        <v>31</v>
      </c>
      <c r="I288" s="87">
        <v>10</v>
      </c>
      <c r="J288" s="87">
        <v>1982</v>
      </c>
      <c r="K288" s="87">
        <f t="shared" si="44"/>
        <v>29</v>
      </c>
      <c r="L288" s="1" t="s">
        <v>1539</v>
      </c>
      <c r="M288" s="270"/>
      <c r="N288" s="270"/>
      <c r="O288" s="270"/>
      <c r="P288" s="53"/>
      <c r="Q288" s="53">
        <v>1583</v>
      </c>
      <c r="R288" s="53"/>
      <c r="S288" s="53" t="s">
        <v>159</v>
      </c>
      <c r="T288" s="56">
        <v>11030023</v>
      </c>
      <c r="U288" s="271" t="s">
        <v>1034</v>
      </c>
      <c r="V288" s="56"/>
      <c r="W288" s="56"/>
      <c r="X288" s="56"/>
      <c r="Y288" s="56"/>
      <c r="Z288" s="56"/>
      <c r="AA288" s="56"/>
      <c r="AB288" s="56"/>
      <c r="AC288" s="56"/>
      <c r="AD288" s="56"/>
      <c r="AE288" s="56"/>
      <c r="AF288" s="57">
        <v>17</v>
      </c>
      <c r="AG288" s="57">
        <v>11</v>
      </c>
      <c r="AH288" s="57">
        <v>2011</v>
      </c>
      <c r="AI288" s="93">
        <v>0.43402777777777773</v>
      </c>
      <c r="AJ288" s="57"/>
      <c r="AK288" s="57"/>
      <c r="AL288" s="57"/>
      <c r="AM288" s="57"/>
      <c r="AN288" s="57">
        <v>12</v>
      </c>
      <c r="AO288" s="57">
        <v>12</v>
      </c>
      <c r="AP288" s="57">
        <v>2011</v>
      </c>
      <c r="AQ288" s="67">
        <v>0.52083333333333337</v>
      </c>
      <c r="AR288" s="272">
        <v>11</v>
      </c>
      <c r="AS288" s="273" t="s">
        <v>71</v>
      </c>
      <c r="AT288" s="60">
        <f t="shared" si="40"/>
        <v>170.60999999999999</v>
      </c>
      <c r="AU288" s="60">
        <f t="shared" si="41"/>
        <v>116.16</v>
      </c>
      <c r="AV288" s="60">
        <v>91.11</v>
      </c>
      <c r="AW288" s="60">
        <v>91</v>
      </c>
      <c r="AX288" s="60"/>
      <c r="AY288" s="60">
        <f t="shared" si="42"/>
        <v>18.150000000000002</v>
      </c>
      <c r="AZ288" s="60">
        <f t="shared" si="45"/>
        <v>487.03</v>
      </c>
      <c r="BA288" s="60">
        <v>0</v>
      </c>
      <c r="BB288" s="60">
        <f t="shared" si="43"/>
        <v>363</v>
      </c>
    </row>
    <row r="289" spans="1:54" s="73" customFormat="1" ht="17.25" customHeight="1">
      <c r="A289" s="26" t="s">
        <v>46</v>
      </c>
      <c r="B289" s="50">
        <v>283</v>
      </c>
      <c r="C289" s="53" t="s">
        <v>1290</v>
      </c>
      <c r="D289" s="23" t="s">
        <v>204</v>
      </c>
      <c r="E289" s="23" t="s">
        <v>1291</v>
      </c>
      <c r="F289" s="53" t="s">
        <v>1292</v>
      </c>
      <c r="G289" s="53"/>
      <c r="H289" s="87">
        <v>2</v>
      </c>
      <c r="I289" s="87">
        <v>3</v>
      </c>
      <c r="J289" s="87">
        <v>1959</v>
      </c>
      <c r="K289" s="87">
        <f t="shared" si="44"/>
        <v>52</v>
      </c>
      <c r="L289" s="1" t="s">
        <v>1539</v>
      </c>
      <c r="M289" s="270"/>
      <c r="N289" s="270"/>
      <c r="O289" s="270"/>
      <c r="P289" s="53"/>
      <c r="Q289" s="53">
        <v>1585</v>
      </c>
      <c r="R289" s="53"/>
      <c r="S289" s="53" t="s">
        <v>58</v>
      </c>
      <c r="T289" s="56">
        <v>11030023</v>
      </c>
      <c r="U289" s="271" t="s">
        <v>959</v>
      </c>
      <c r="V289" s="56"/>
      <c r="W289" s="56"/>
      <c r="X289" s="56"/>
      <c r="Y289" s="56"/>
      <c r="Z289" s="56"/>
      <c r="AA289" s="56"/>
      <c r="AB289" s="56"/>
      <c r="AC289" s="56"/>
      <c r="AD289" s="56"/>
      <c r="AE289" s="56"/>
      <c r="AF289" s="57">
        <v>17</v>
      </c>
      <c r="AG289" s="57">
        <v>11</v>
      </c>
      <c r="AH289" s="57">
        <v>2011</v>
      </c>
      <c r="AI289" s="93">
        <v>0.44791666666666669</v>
      </c>
      <c r="AJ289" s="57"/>
      <c r="AK289" s="57"/>
      <c r="AL289" s="57"/>
      <c r="AM289" s="57"/>
      <c r="AN289" s="57">
        <v>31</v>
      </c>
      <c r="AO289" s="57">
        <v>12</v>
      </c>
      <c r="AP289" s="57">
        <v>2011</v>
      </c>
      <c r="AQ289" s="67"/>
      <c r="AR289" s="272">
        <v>31</v>
      </c>
      <c r="AS289" s="273" t="s">
        <v>53</v>
      </c>
      <c r="AT289" s="60">
        <f t="shared" si="40"/>
        <v>480.80999999999995</v>
      </c>
      <c r="AU289" s="60">
        <f t="shared" si="41"/>
        <v>327.36</v>
      </c>
      <c r="AV289" s="60">
        <v>98.78</v>
      </c>
      <c r="AW289" s="60">
        <v>92</v>
      </c>
      <c r="AX289" s="60"/>
      <c r="AY289" s="60">
        <f t="shared" si="42"/>
        <v>51.150000000000006</v>
      </c>
      <c r="AZ289" s="60">
        <f t="shared" si="45"/>
        <v>1050.0999999999999</v>
      </c>
      <c r="BA289" s="60">
        <v>0</v>
      </c>
      <c r="BB289" s="60">
        <f t="shared" si="43"/>
        <v>1023</v>
      </c>
    </row>
    <row r="290" spans="1:54" s="73" customFormat="1" ht="17.25" customHeight="1">
      <c r="A290" s="26" t="s">
        <v>46</v>
      </c>
      <c r="B290" s="50">
        <v>284</v>
      </c>
      <c r="C290" s="53" t="s">
        <v>1293</v>
      </c>
      <c r="D290" s="23" t="s">
        <v>1294</v>
      </c>
      <c r="E290" s="23" t="s">
        <v>1295</v>
      </c>
      <c r="F290" s="53" t="s">
        <v>1296</v>
      </c>
      <c r="G290" s="53"/>
      <c r="H290" s="87">
        <v>25</v>
      </c>
      <c r="I290" s="87">
        <v>12</v>
      </c>
      <c r="J290" s="87">
        <v>1974</v>
      </c>
      <c r="K290" s="87">
        <f t="shared" si="44"/>
        <v>37</v>
      </c>
      <c r="L290" s="1" t="s">
        <v>1539</v>
      </c>
      <c r="M290" s="270"/>
      <c r="N290" s="270"/>
      <c r="O290" s="270"/>
      <c r="P290" s="53"/>
      <c r="Q290" s="53">
        <v>1590</v>
      </c>
      <c r="R290" s="53"/>
      <c r="S290" s="53" t="s">
        <v>58</v>
      </c>
      <c r="T290" s="56">
        <v>11030023</v>
      </c>
      <c r="U290" s="271" t="s">
        <v>1297</v>
      </c>
      <c r="V290" s="56" t="s">
        <v>493</v>
      </c>
      <c r="W290" s="56"/>
      <c r="X290" s="56"/>
      <c r="Y290" s="56"/>
      <c r="Z290" s="56"/>
      <c r="AA290" s="56"/>
      <c r="AB290" s="56"/>
      <c r="AC290" s="56"/>
      <c r="AD290" s="56"/>
      <c r="AE290" s="56"/>
      <c r="AF290" s="57">
        <v>17</v>
      </c>
      <c r="AG290" s="57">
        <v>11</v>
      </c>
      <c r="AH290" s="57">
        <v>2011</v>
      </c>
      <c r="AI290" s="93">
        <v>0.59375</v>
      </c>
      <c r="AJ290" s="57"/>
      <c r="AK290" s="57"/>
      <c r="AL290" s="57"/>
      <c r="AM290" s="57"/>
      <c r="AN290" s="57">
        <v>31</v>
      </c>
      <c r="AO290" s="57">
        <v>12</v>
      </c>
      <c r="AP290" s="57">
        <v>2011</v>
      </c>
      <c r="AQ290" s="67"/>
      <c r="AR290" s="272">
        <v>31</v>
      </c>
      <c r="AS290" s="273" t="s">
        <v>53</v>
      </c>
      <c r="AT290" s="60">
        <f t="shared" ref="AT290:AT321" si="46">AR290*33*0.47</f>
        <v>480.80999999999995</v>
      </c>
      <c r="AU290" s="60">
        <f t="shared" ref="AU290:AU321" si="47">AR290*33*0.32</f>
        <v>327.36</v>
      </c>
      <c r="AV290" s="60">
        <v>96.88</v>
      </c>
      <c r="AW290" s="60">
        <v>98</v>
      </c>
      <c r="AX290" s="60"/>
      <c r="AY290" s="60">
        <f t="shared" ref="AY290:AY321" si="48">AR290*33*0.05</f>
        <v>51.150000000000006</v>
      </c>
      <c r="AZ290" s="60">
        <f t="shared" si="45"/>
        <v>1054.2</v>
      </c>
      <c r="BA290" s="60">
        <v>0</v>
      </c>
      <c r="BB290" s="60">
        <f t="shared" ref="BB290:BB321" si="49">AR290*33</f>
        <v>1023</v>
      </c>
    </row>
    <row r="291" spans="1:54" s="73" customFormat="1" ht="17.25" customHeight="1">
      <c r="A291" s="26" t="s">
        <v>46</v>
      </c>
      <c r="B291" s="50">
        <v>285</v>
      </c>
      <c r="C291" s="53" t="s">
        <v>1298</v>
      </c>
      <c r="D291" s="23" t="s">
        <v>1299</v>
      </c>
      <c r="E291" s="23" t="s">
        <v>495</v>
      </c>
      <c r="F291" s="53" t="s">
        <v>1300</v>
      </c>
      <c r="G291" s="53"/>
      <c r="H291" s="87">
        <v>11</v>
      </c>
      <c r="I291" s="87">
        <v>11</v>
      </c>
      <c r="J291" s="87">
        <v>1978</v>
      </c>
      <c r="K291" s="87">
        <f t="shared" si="44"/>
        <v>33</v>
      </c>
      <c r="L291" s="1" t="s">
        <v>1539</v>
      </c>
      <c r="M291" s="270"/>
      <c r="N291" s="270"/>
      <c r="O291" s="270"/>
      <c r="P291" s="53"/>
      <c r="Q291" s="53">
        <v>1593</v>
      </c>
      <c r="R291" s="53"/>
      <c r="S291" s="53" t="s">
        <v>58</v>
      </c>
      <c r="T291" s="56">
        <v>11030023</v>
      </c>
      <c r="U291" s="271" t="s">
        <v>959</v>
      </c>
      <c r="V291" s="56"/>
      <c r="W291" s="56"/>
      <c r="X291" s="56"/>
      <c r="Y291" s="56"/>
      <c r="Z291" s="56"/>
      <c r="AA291" s="56"/>
      <c r="AB291" s="56"/>
      <c r="AC291" s="56"/>
      <c r="AD291" s="56"/>
      <c r="AE291" s="56"/>
      <c r="AF291" s="57">
        <v>18</v>
      </c>
      <c r="AG291" s="57">
        <v>11</v>
      </c>
      <c r="AH291" s="57">
        <v>2011</v>
      </c>
      <c r="AI291" s="93">
        <v>0.50347222222222221</v>
      </c>
      <c r="AJ291" s="57"/>
      <c r="AK291" s="57"/>
      <c r="AL291" s="57"/>
      <c r="AM291" s="57"/>
      <c r="AN291" s="57">
        <v>31</v>
      </c>
      <c r="AO291" s="57">
        <v>12</v>
      </c>
      <c r="AP291" s="57">
        <v>2011</v>
      </c>
      <c r="AQ291" s="67"/>
      <c r="AR291" s="272">
        <v>31</v>
      </c>
      <c r="AS291" s="273" t="s">
        <v>53</v>
      </c>
      <c r="AT291" s="60">
        <f t="shared" si="46"/>
        <v>480.80999999999995</v>
      </c>
      <c r="AU291" s="60">
        <f t="shared" si="47"/>
        <v>327.36</v>
      </c>
      <c r="AV291" s="60">
        <v>86.25</v>
      </c>
      <c r="AW291" s="60">
        <v>78</v>
      </c>
      <c r="AX291" s="60"/>
      <c r="AY291" s="60">
        <f t="shared" si="48"/>
        <v>51.150000000000006</v>
      </c>
      <c r="AZ291" s="60">
        <f t="shared" si="45"/>
        <v>1023.5699999999999</v>
      </c>
      <c r="BA291" s="60">
        <v>0</v>
      </c>
      <c r="BB291" s="60">
        <f t="shared" si="49"/>
        <v>1023</v>
      </c>
    </row>
    <row r="292" spans="1:54" s="73" customFormat="1" ht="17.25" customHeight="1">
      <c r="A292" s="26" t="s">
        <v>46</v>
      </c>
      <c r="B292" s="50">
        <v>286</v>
      </c>
      <c r="C292" s="53" t="s">
        <v>1301</v>
      </c>
      <c r="D292" s="23" t="s">
        <v>1302</v>
      </c>
      <c r="E292" s="23" t="s">
        <v>1303</v>
      </c>
      <c r="F292" s="53" t="s">
        <v>1304</v>
      </c>
      <c r="G292" s="53"/>
      <c r="H292" s="87">
        <v>14</v>
      </c>
      <c r="I292" s="87">
        <v>4</v>
      </c>
      <c r="J292" s="87">
        <v>1978</v>
      </c>
      <c r="K292" s="87">
        <f t="shared" si="44"/>
        <v>33</v>
      </c>
      <c r="L292" s="1" t="s">
        <v>100</v>
      </c>
      <c r="M292" s="270"/>
      <c r="N292" s="270"/>
      <c r="O292" s="270"/>
      <c r="P292" s="53"/>
      <c r="Q292" s="53">
        <v>1599</v>
      </c>
      <c r="R292" s="53"/>
      <c r="S292" s="53" t="s">
        <v>58</v>
      </c>
      <c r="T292" s="56">
        <v>11030023</v>
      </c>
      <c r="U292" s="271" t="s">
        <v>1305</v>
      </c>
      <c r="V292" s="56"/>
      <c r="W292" s="56"/>
      <c r="X292" s="56"/>
      <c r="Y292" s="56"/>
      <c r="Z292" s="56"/>
      <c r="AA292" s="56"/>
      <c r="AB292" s="56"/>
      <c r="AC292" s="56"/>
      <c r="AD292" s="56"/>
      <c r="AE292" s="56"/>
      <c r="AF292" s="57">
        <v>25</v>
      </c>
      <c r="AG292" s="57">
        <v>11</v>
      </c>
      <c r="AH292" s="57">
        <v>2011</v>
      </c>
      <c r="AI292" s="93">
        <v>0.54166666666666663</v>
      </c>
      <c r="AJ292" s="57"/>
      <c r="AK292" s="57"/>
      <c r="AL292" s="57"/>
      <c r="AM292" s="57"/>
      <c r="AN292" s="57">
        <v>31</v>
      </c>
      <c r="AO292" s="57">
        <v>12</v>
      </c>
      <c r="AP292" s="57">
        <v>2011</v>
      </c>
      <c r="AQ292" s="67"/>
      <c r="AR292" s="272">
        <v>31</v>
      </c>
      <c r="AS292" s="273" t="s">
        <v>53</v>
      </c>
      <c r="AT292" s="60">
        <f t="shared" si="46"/>
        <v>480.80999999999995</v>
      </c>
      <c r="AU292" s="60">
        <f t="shared" si="47"/>
        <v>327.36</v>
      </c>
      <c r="AV292" s="60">
        <v>98.62</v>
      </c>
      <c r="AW292" s="60">
        <v>88</v>
      </c>
      <c r="AX292" s="60"/>
      <c r="AY292" s="60">
        <f t="shared" si="48"/>
        <v>51.150000000000006</v>
      </c>
      <c r="AZ292" s="60">
        <f t="shared" si="45"/>
        <v>1045.94</v>
      </c>
      <c r="BA292" s="60">
        <v>0</v>
      </c>
      <c r="BB292" s="60">
        <f t="shared" si="49"/>
        <v>1023</v>
      </c>
    </row>
    <row r="293" spans="1:54" s="73" customFormat="1" ht="17.25" customHeight="1">
      <c r="A293" s="26" t="s">
        <v>46</v>
      </c>
      <c r="B293" s="50">
        <v>287</v>
      </c>
      <c r="C293" s="53" t="s">
        <v>1306</v>
      </c>
      <c r="D293" s="23" t="s">
        <v>1042</v>
      </c>
      <c r="E293" s="23" t="s">
        <v>1307</v>
      </c>
      <c r="F293" s="53" t="s">
        <v>1308</v>
      </c>
      <c r="G293" s="53"/>
      <c r="H293" s="87">
        <v>15</v>
      </c>
      <c r="I293" s="87">
        <v>4</v>
      </c>
      <c r="J293" s="87">
        <v>1989</v>
      </c>
      <c r="K293" s="87">
        <f t="shared" si="44"/>
        <v>22</v>
      </c>
      <c r="L293" s="1" t="s">
        <v>1539</v>
      </c>
      <c r="M293" s="270"/>
      <c r="N293" s="270"/>
      <c r="O293" s="270"/>
      <c r="P293" s="53"/>
      <c r="Q293" s="53">
        <v>1608</v>
      </c>
      <c r="R293" s="53"/>
      <c r="S293" s="53" t="s">
        <v>58</v>
      </c>
      <c r="T293" s="56">
        <v>11030023</v>
      </c>
      <c r="U293" s="271" t="s">
        <v>1309</v>
      </c>
      <c r="V293" s="56"/>
      <c r="W293" s="56"/>
      <c r="X293" s="56"/>
      <c r="Y293" s="56"/>
      <c r="Z293" s="56"/>
      <c r="AA293" s="56"/>
      <c r="AB293" s="56"/>
      <c r="AC293" s="56"/>
      <c r="AD293" s="56"/>
      <c r="AE293" s="56"/>
      <c r="AF293" s="57">
        <v>22</v>
      </c>
      <c r="AG293" s="57">
        <v>11</v>
      </c>
      <c r="AH293" s="57">
        <v>2011</v>
      </c>
      <c r="AI293" s="93">
        <v>0.48958333333333331</v>
      </c>
      <c r="AJ293" s="57"/>
      <c r="AK293" s="57"/>
      <c r="AL293" s="57"/>
      <c r="AM293" s="57"/>
      <c r="AN293" s="57">
        <v>31</v>
      </c>
      <c r="AO293" s="57">
        <v>12</v>
      </c>
      <c r="AP293" s="57">
        <v>2011</v>
      </c>
      <c r="AQ293" s="67"/>
      <c r="AR293" s="272">
        <v>31</v>
      </c>
      <c r="AS293" s="273" t="s">
        <v>53</v>
      </c>
      <c r="AT293" s="60">
        <f t="shared" si="46"/>
        <v>480.80999999999995</v>
      </c>
      <c r="AU293" s="60">
        <f t="shared" si="47"/>
        <v>327.36</v>
      </c>
      <c r="AV293" s="60">
        <v>95.36</v>
      </c>
      <c r="AW293" s="60">
        <v>98</v>
      </c>
      <c r="AX293" s="60"/>
      <c r="AY293" s="60">
        <f t="shared" si="48"/>
        <v>51.150000000000006</v>
      </c>
      <c r="AZ293" s="60">
        <f t="shared" si="45"/>
        <v>1052.68</v>
      </c>
      <c r="BA293" s="60">
        <v>0</v>
      </c>
      <c r="BB293" s="60">
        <f t="shared" si="49"/>
        <v>1023</v>
      </c>
    </row>
    <row r="294" spans="1:54" s="73" customFormat="1" ht="17.25" customHeight="1">
      <c r="A294" s="26" t="s">
        <v>46</v>
      </c>
      <c r="B294" s="50">
        <v>288</v>
      </c>
      <c r="C294" s="53" t="s">
        <v>1310</v>
      </c>
      <c r="D294" s="23" t="s">
        <v>1311</v>
      </c>
      <c r="E294" s="23" t="s">
        <v>966</v>
      </c>
      <c r="F294" s="53" t="s">
        <v>1312</v>
      </c>
      <c r="G294" s="53"/>
      <c r="H294" s="87">
        <v>28</v>
      </c>
      <c r="I294" s="87">
        <v>2</v>
      </c>
      <c r="J294" s="87">
        <v>1964</v>
      </c>
      <c r="K294" s="87">
        <f t="shared" si="44"/>
        <v>47</v>
      </c>
      <c r="L294" s="1" t="s">
        <v>1539</v>
      </c>
      <c r="M294" s="270"/>
      <c r="N294" s="270"/>
      <c r="O294" s="270"/>
      <c r="P294" s="53"/>
      <c r="Q294" s="53">
        <v>1611</v>
      </c>
      <c r="R294" s="53"/>
      <c r="S294" s="53" t="s">
        <v>58</v>
      </c>
      <c r="T294" s="56">
        <v>11030023</v>
      </c>
      <c r="U294" s="271" t="s">
        <v>1313</v>
      </c>
      <c r="V294" s="56"/>
      <c r="W294" s="56"/>
      <c r="X294" s="56"/>
      <c r="Y294" s="56"/>
      <c r="Z294" s="56"/>
      <c r="AA294" s="56"/>
      <c r="AB294" s="56"/>
      <c r="AC294" s="56"/>
      <c r="AD294" s="56"/>
      <c r="AE294" s="56"/>
      <c r="AF294" s="57">
        <v>22</v>
      </c>
      <c r="AG294" s="57">
        <v>11</v>
      </c>
      <c r="AH294" s="57">
        <v>2011</v>
      </c>
      <c r="AI294" s="93">
        <v>0.78125</v>
      </c>
      <c r="AJ294" s="57"/>
      <c r="AK294" s="57"/>
      <c r="AL294" s="57"/>
      <c r="AM294" s="57"/>
      <c r="AN294" s="57">
        <v>31</v>
      </c>
      <c r="AO294" s="57">
        <v>12</v>
      </c>
      <c r="AP294" s="57">
        <v>2011</v>
      </c>
      <c r="AQ294" s="67"/>
      <c r="AR294" s="272">
        <v>31</v>
      </c>
      <c r="AS294" s="273" t="s">
        <v>53</v>
      </c>
      <c r="AT294" s="60">
        <f t="shared" si="46"/>
        <v>480.80999999999995</v>
      </c>
      <c r="AU294" s="60">
        <f t="shared" si="47"/>
        <v>327.36</v>
      </c>
      <c r="AV294" s="60">
        <v>79.81</v>
      </c>
      <c r="AW294" s="60">
        <v>84</v>
      </c>
      <c r="AX294" s="60"/>
      <c r="AY294" s="60">
        <f t="shared" si="48"/>
        <v>51.150000000000006</v>
      </c>
      <c r="AZ294" s="60">
        <f t="shared" si="45"/>
        <v>1023.13</v>
      </c>
      <c r="BA294" s="60">
        <v>0</v>
      </c>
      <c r="BB294" s="60">
        <f t="shared" si="49"/>
        <v>1023</v>
      </c>
    </row>
    <row r="295" spans="1:54" s="73" customFormat="1" ht="17.25" customHeight="1">
      <c r="A295" s="26" t="s">
        <v>46</v>
      </c>
      <c r="B295" s="50">
        <v>289</v>
      </c>
      <c r="C295" s="53" t="s">
        <v>1314</v>
      </c>
      <c r="D295" s="23" t="s">
        <v>673</v>
      </c>
      <c r="E295" s="23" t="s">
        <v>1315</v>
      </c>
      <c r="F295" s="53" t="s">
        <v>1316</v>
      </c>
      <c r="G295" s="53"/>
      <c r="H295" s="87">
        <v>23</v>
      </c>
      <c r="I295" s="87">
        <v>9</v>
      </c>
      <c r="J295" s="87">
        <v>1967</v>
      </c>
      <c r="K295" s="87">
        <f t="shared" si="44"/>
        <v>44</v>
      </c>
      <c r="L295" s="1" t="s">
        <v>1539</v>
      </c>
      <c r="M295" s="270"/>
      <c r="N295" s="270"/>
      <c r="O295" s="270"/>
      <c r="P295" s="53"/>
      <c r="Q295" s="53">
        <v>1613</v>
      </c>
      <c r="R295" s="53"/>
      <c r="S295" s="53" t="s">
        <v>58</v>
      </c>
      <c r="T295" s="56">
        <v>11030023</v>
      </c>
      <c r="U295" s="271" t="s">
        <v>1317</v>
      </c>
      <c r="V295" s="56" t="s">
        <v>1112</v>
      </c>
      <c r="W295" s="56"/>
      <c r="X295" s="56"/>
      <c r="Y295" s="56" t="s">
        <v>1113</v>
      </c>
      <c r="Z295" s="56"/>
      <c r="AA295" s="56"/>
      <c r="AB295" s="56"/>
      <c r="AC295" s="56"/>
      <c r="AD295" s="56"/>
      <c r="AE295" s="56"/>
      <c r="AF295" s="57">
        <v>23</v>
      </c>
      <c r="AG295" s="57">
        <v>11</v>
      </c>
      <c r="AH295" s="57">
        <v>2011</v>
      </c>
      <c r="AI295" s="93">
        <v>0.83333333333333337</v>
      </c>
      <c r="AJ295" s="57"/>
      <c r="AK295" s="57"/>
      <c r="AL295" s="57">
        <v>2011</v>
      </c>
      <c r="AM295" s="57"/>
      <c r="AN295" s="57">
        <v>27</v>
      </c>
      <c r="AO295" s="57">
        <v>12</v>
      </c>
      <c r="AP295" s="57">
        <v>2011</v>
      </c>
      <c r="AQ295" s="67">
        <v>0.52083333333333337</v>
      </c>
      <c r="AR295" s="272">
        <v>26</v>
      </c>
      <c r="AS295" s="273" t="s">
        <v>71</v>
      </c>
      <c r="AT295" s="60">
        <f t="shared" si="46"/>
        <v>403.26</v>
      </c>
      <c r="AU295" s="60">
        <f t="shared" si="47"/>
        <v>274.56</v>
      </c>
      <c r="AV295" s="60">
        <v>85.64</v>
      </c>
      <c r="AW295" s="60">
        <v>82</v>
      </c>
      <c r="AX295" s="60"/>
      <c r="AY295" s="60">
        <f t="shared" si="48"/>
        <v>42.900000000000006</v>
      </c>
      <c r="AZ295" s="60">
        <f t="shared" si="45"/>
        <v>888.3599999999999</v>
      </c>
      <c r="BA295" s="60">
        <v>0</v>
      </c>
      <c r="BB295" s="60">
        <f t="shared" si="49"/>
        <v>858</v>
      </c>
    </row>
    <row r="296" spans="1:54" s="73" customFormat="1" ht="17.25" customHeight="1">
      <c r="A296" s="26" t="s">
        <v>46</v>
      </c>
      <c r="B296" s="50">
        <v>290</v>
      </c>
      <c r="C296" s="53" t="s">
        <v>1318</v>
      </c>
      <c r="D296" s="23" t="s">
        <v>82</v>
      </c>
      <c r="E296" s="23" t="s">
        <v>1319</v>
      </c>
      <c r="F296" s="53" t="s">
        <v>1320</v>
      </c>
      <c r="G296" s="53"/>
      <c r="H296" s="87">
        <v>27</v>
      </c>
      <c r="I296" s="87">
        <v>12</v>
      </c>
      <c r="J296" s="87">
        <v>1994</v>
      </c>
      <c r="K296" s="87">
        <f t="shared" si="44"/>
        <v>17</v>
      </c>
      <c r="L296" s="1" t="s">
        <v>1539</v>
      </c>
      <c r="M296" s="270"/>
      <c r="N296" s="270"/>
      <c r="O296" s="270"/>
      <c r="P296" s="53"/>
      <c r="Q296" s="53">
        <v>1625</v>
      </c>
      <c r="R296" s="53"/>
      <c r="S296" s="53" t="s">
        <v>69</v>
      </c>
      <c r="T296" s="56">
        <v>11030023</v>
      </c>
      <c r="U296" s="271" t="s">
        <v>919</v>
      </c>
      <c r="V296" s="56"/>
      <c r="W296" s="56"/>
      <c r="X296" s="56"/>
      <c r="Y296" s="56"/>
      <c r="Z296" s="56"/>
      <c r="AA296" s="56"/>
      <c r="AB296" s="56"/>
      <c r="AC296" s="56"/>
      <c r="AD296" s="56"/>
      <c r="AE296" s="56"/>
      <c r="AF296" s="57">
        <v>25</v>
      </c>
      <c r="AG296" s="57">
        <v>11</v>
      </c>
      <c r="AH296" s="57">
        <v>2011</v>
      </c>
      <c r="AI296" s="93">
        <v>0.5</v>
      </c>
      <c r="AJ296" s="57"/>
      <c r="AK296" s="57"/>
      <c r="AL296" s="57"/>
      <c r="AM296" s="57"/>
      <c r="AN296" s="57">
        <v>26</v>
      </c>
      <c r="AO296" s="57">
        <v>12</v>
      </c>
      <c r="AP296" s="57">
        <v>2011</v>
      </c>
      <c r="AQ296" s="67">
        <v>0.52083333333333337</v>
      </c>
      <c r="AR296" s="272">
        <v>25</v>
      </c>
      <c r="AS296" s="273" t="s">
        <v>71</v>
      </c>
      <c r="AT296" s="60">
        <f t="shared" si="46"/>
        <v>387.75</v>
      </c>
      <c r="AU296" s="60">
        <f t="shared" si="47"/>
        <v>264</v>
      </c>
      <c r="AV296" s="60">
        <v>94.36</v>
      </c>
      <c r="AW296" s="60">
        <v>86</v>
      </c>
      <c r="AX296" s="60"/>
      <c r="AY296" s="60">
        <f t="shared" si="48"/>
        <v>41.25</v>
      </c>
      <c r="AZ296" s="60">
        <f t="shared" si="45"/>
        <v>873.36</v>
      </c>
      <c r="BA296" s="60">
        <v>0</v>
      </c>
      <c r="BB296" s="60">
        <f t="shared" si="49"/>
        <v>825</v>
      </c>
    </row>
    <row r="297" spans="1:54" s="73" customFormat="1" ht="17.25" customHeight="1">
      <c r="A297" s="26" t="s">
        <v>46</v>
      </c>
      <c r="B297" s="50">
        <v>291</v>
      </c>
      <c r="C297" s="53" t="s">
        <v>1321</v>
      </c>
      <c r="D297" s="23" t="s">
        <v>1322</v>
      </c>
      <c r="E297" s="23" t="s">
        <v>1323</v>
      </c>
      <c r="F297" s="53" t="s">
        <v>1324</v>
      </c>
      <c r="G297" s="53"/>
      <c r="H297" s="87">
        <v>8</v>
      </c>
      <c r="I297" s="87">
        <v>10</v>
      </c>
      <c r="J297" s="87">
        <v>1987</v>
      </c>
      <c r="K297" s="87">
        <f t="shared" si="44"/>
        <v>24</v>
      </c>
      <c r="L297" s="1" t="s">
        <v>100</v>
      </c>
      <c r="M297" s="270"/>
      <c r="N297" s="270"/>
      <c r="O297" s="270"/>
      <c r="P297" s="53"/>
      <c r="Q297" s="53">
        <v>1631</v>
      </c>
      <c r="R297" s="53"/>
      <c r="S297" s="53" t="s">
        <v>69</v>
      </c>
      <c r="T297" s="56">
        <v>11030023</v>
      </c>
      <c r="U297" s="271" t="s">
        <v>1325</v>
      </c>
      <c r="V297" s="56"/>
      <c r="W297" s="56"/>
      <c r="X297" s="56"/>
      <c r="Y297" s="56"/>
      <c r="Z297" s="56"/>
      <c r="AA297" s="56"/>
      <c r="AB297" s="56"/>
      <c r="AC297" s="56"/>
      <c r="AD297" s="56"/>
      <c r="AE297" s="56"/>
      <c r="AF297" s="57">
        <v>28</v>
      </c>
      <c r="AG297" s="57">
        <v>11</v>
      </c>
      <c r="AH297" s="57">
        <v>2011</v>
      </c>
      <c r="AI297" s="93">
        <v>0.43055555555555558</v>
      </c>
      <c r="AJ297" s="57"/>
      <c r="AK297" s="57"/>
      <c r="AL297" s="57"/>
      <c r="AM297" s="57"/>
      <c r="AN297" s="57">
        <v>16</v>
      </c>
      <c r="AO297" s="57">
        <v>12</v>
      </c>
      <c r="AP297" s="57">
        <v>2011</v>
      </c>
      <c r="AQ297" s="67">
        <v>0.52083333333333337</v>
      </c>
      <c r="AR297" s="272">
        <v>14</v>
      </c>
      <c r="AS297" s="273" t="s">
        <v>71</v>
      </c>
      <c r="AT297" s="60">
        <f t="shared" si="46"/>
        <v>217.14</v>
      </c>
      <c r="AU297" s="60">
        <f t="shared" si="47"/>
        <v>147.84</v>
      </c>
      <c r="AV297" s="60">
        <v>48.94</v>
      </c>
      <c r="AW297" s="60">
        <v>91</v>
      </c>
      <c r="AX297" s="60"/>
      <c r="AY297" s="60">
        <f t="shared" si="48"/>
        <v>23.1</v>
      </c>
      <c r="AZ297" s="60">
        <f t="shared" si="45"/>
        <v>528.02</v>
      </c>
      <c r="BA297" s="60">
        <v>0</v>
      </c>
      <c r="BB297" s="60">
        <f t="shared" si="49"/>
        <v>462</v>
      </c>
    </row>
    <row r="298" spans="1:54" s="73" customFormat="1" ht="17.25" customHeight="1">
      <c r="A298" s="26" t="s">
        <v>46</v>
      </c>
      <c r="B298" s="50">
        <v>292</v>
      </c>
      <c r="C298" s="53" t="s">
        <v>1326</v>
      </c>
      <c r="D298" s="23" t="s">
        <v>291</v>
      </c>
      <c r="E298" s="23" t="s">
        <v>1327</v>
      </c>
      <c r="F298" s="53" t="s">
        <v>1328</v>
      </c>
      <c r="G298" s="53"/>
      <c r="H298" s="87">
        <v>11</v>
      </c>
      <c r="I298" s="87">
        <v>1</v>
      </c>
      <c r="J298" s="87">
        <v>1961</v>
      </c>
      <c r="K298" s="87">
        <f t="shared" si="44"/>
        <v>50</v>
      </c>
      <c r="L298" s="1" t="s">
        <v>1539</v>
      </c>
      <c r="M298" s="270"/>
      <c r="N298" s="270"/>
      <c r="O298" s="270"/>
      <c r="P298" s="53"/>
      <c r="Q298" s="53">
        <v>1633</v>
      </c>
      <c r="R298" s="53"/>
      <c r="S298" s="53" t="s">
        <v>58</v>
      </c>
      <c r="T298" s="56">
        <v>11030023</v>
      </c>
      <c r="U298" s="271" t="s">
        <v>1329</v>
      </c>
      <c r="V298" s="56"/>
      <c r="W298" s="56"/>
      <c r="X298" s="56"/>
      <c r="Y298" s="56"/>
      <c r="Z298" s="56"/>
      <c r="AA298" s="56"/>
      <c r="AB298" s="56"/>
      <c r="AC298" s="56"/>
      <c r="AD298" s="56"/>
      <c r="AE298" s="56"/>
      <c r="AF298" s="57">
        <v>28</v>
      </c>
      <c r="AG298" s="57">
        <v>11</v>
      </c>
      <c r="AH298" s="57">
        <v>2011</v>
      </c>
      <c r="AI298" s="93">
        <v>0.47222222222222227</v>
      </c>
      <c r="AJ298" s="57"/>
      <c r="AK298" s="57"/>
      <c r="AL298" s="57"/>
      <c r="AM298" s="57"/>
      <c r="AN298" s="57">
        <v>31</v>
      </c>
      <c r="AO298" s="57">
        <v>12</v>
      </c>
      <c r="AP298" s="57">
        <v>2011</v>
      </c>
      <c r="AQ298" s="67"/>
      <c r="AR298" s="272">
        <v>31</v>
      </c>
      <c r="AS298" s="273" t="s">
        <v>53</v>
      </c>
      <c r="AT298" s="60">
        <f t="shared" si="46"/>
        <v>480.80999999999995</v>
      </c>
      <c r="AU298" s="60">
        <f t="shared" si="47"/>
        <v>327.36</v>
      </c>
      <c r="AV298" s="60">
        <v>99.24</v>
      </c>
      <c r="AW298" s="60">
        <v>68</v>
      </c>
      <c r="AX298" s="60"/>
      <c r="AY298" s="60">
        <f t="shared" si="48"/>
        <v>51.150000000000006</v>
      </c>
      <c r="AZ298" s="60">
        <f t="shared" si="45"/>
        <v>1026.56</v>
      </c>
      <c r="BA298" s="60">
        <v>0</v>
      </c>
      <c r="BB298" s="60">
        <f t="shared" si="49"/>
        <v>1023</v>
      </c>
    </row>
    <row r="299" spans="1:54" s="73" customFormat="1" ht="17.25" customHeight="1">
      <c r="A299" s="26" t="s">
        <v>46</v>
      </c>
      <c r="B299" s="50">
        <v>293</v>
      </c>
      <c r="C299" s="53" t="s">
        <v>1330</v>
      </c>
      <c r="D299" s="23" t="s">
        <v>1331</v>
      </c>
      <c r="E299" s="23" t="s">
        <v>1332</v>
      </c>
      <c r="F299" s="53" t="s">
        <v>1333</v>
      </c>
      <c r="G299" s="53"/>
      <c r="H299" s="87">
        <v>3</v>
      </c>
      <c r="I299" s="87">
        <v>1</v>
      </c>
      <c r="J299" s="87">
        <v>1952</v>
      </c>
      <c r="K299" s="87">
        <f t="shared" si="44"/>
        <v>59</v>
      </c>
      <c r="L299" s="1" t="s">
        <v>1539</v>
      </c>
      <c r="M299" s="270"/>
      <c r="N299" s="270"/>
      <c r="O299" s="270"/>
      <c r="P299" s="53"/>
      <c r="Q299" s="53">
        <v>1634</v>
      </c>
      <c r="R299" s="53"/>
      <c r="S299" s="53" t="s">
        <v>58</v>
      </c>
      <c r="T299" s="56">
        <v>11030023</v>
      </c>
      <c r="U299" s="271" t="s">
        <v>1334</v>
      </c>
      <c r="V299" s="56" t="s">
        <v>90</v>
      </c>
      <c r="W299" s="56"/>
      <c r="X299" s="56"/>
      <c r="Y299" s="56"/>
      <c r="Z299" s="56"/>
      <c r="AA299" s="56"/>
      <c r="AB299" s="56"/>
      <c r="AC299" s="56"/>
      <c r="AD299" s="56"/>
      <c r="AE299" s="56"/>
      <c r="AF299" s="57">
        <v>28</v>
      </c>
      <c r="AG299" s="57">
        <v>11</v>
      </c>
      <c r="AH299" s="57">
        <v>2011</v>
      </c>
      <c r="AI299" s="93">
        <v>0.47916666666666669</v>
      </c>
      <c r="AJ299" s="57"/>
      <c r="AK299" s="57"/>
      <c r="AL299" s="57">
        <v>2011</v>
      </c>
      <c r="AM299" s="57"/>
      <c r="AN299" s="57">
        <v>15</v>
      </c>
      <c r="AO299" s="57">
        <v>12</v>
      </c>
      <c r="AP299" s="57">
        <v>2011</v>
      </c>
      <c r="AQ299" s="67"/>
      <c r="AR299" s="272">
        <v>14</v>
      </c>
      <c r="AS299" s="273" t="s">
        <v>53</v>
      </c>
      <c r="AT299" s="60">
        <f t="shared" si="46"/>
        <v>217.14</v>
      </c>
      <c r="AU299" s="60">
        <f t="shared" si="47"/>
        <v>147.84</v>
      </c>
      <c r="AV299" s="60">
        <v>56.97</v>
      </c>
      <c r="AW299" s="60">
        <v>85</v>
      </c>
      <c r="AX299" s="60"/>
      <c r="AY299" s="60">
        <f t="shared" si="48"/>
        <v>23.1</v>
      </c>
      <c r="AZ299" s="60">
        <f t="shared" si="45"/>
        <v>530.05000000000007</v>
      </c>
      <c r="BA299" s="60">
        <v>0</v>
      </c>
      <c r="BB299" s="60">
        <f t="shared" si="49"/>
        <v>462</v>
      </c>
    </row>
    <row r="300" spans="1:54" s="73" customFormat="1" ht="17.25" customHeight="1">
      <c r="A300" s="26" t="s">
        <v>46</v>
      </c>
      <c r="B300" s="50">
        <v>294</v>
      </c>
      <c r="C300" s="53" t="s">
        <v>1330</v>
      </c>
      <c r="D300" s="23" t="s">
        <v>1331</v>
      </c>
      <c r="E300" s="23" t="s">
        <v>1332</v>
      </c>
      <c r="F300" s="53" t="s">
        <v>1333</v>
      </c>
      <c r="G300" s="53"/>
      <c r="H300" s="87">
        <v>3</v>
      </c>
      <c r="I300" s="87">
        <v>1</v>
      </c>
      <c r="J300" s="87">
        <v>1952</v>
      </c>
      <c r="K300" s="87">
        <f t="shared" si="44"/>
        <v>59</v>
      </c>
      <c r="L300" s="1" t="s">
        <v>1539</v>
      </c>
      <c r="M300" s="270"/>
      <c r="N300" s="270"/>
      <c r="O300" s="270"/>
      <c r="P300" s="53"/>
      <c r="Q300" s="53">
        <v>1634</v>
      </c>
      <c r="R300" s="53"/>
      <c r="S300" s="53" t="s">
        <v>404</v>
      </c>
      <c r="T300" s="56">
        <v>11030023</v>
      </c>
      <c r="U300" s="271" t="s">
        <v>529</v>
      </c>
      <c r="V300" s="56" t="s">
        <v>90</v>
      </c>
      <c r="W300" s="56"/>
      <c r="X300" s="56"/>
      <c r="Y300" s="56"/>
      <c r="Z300" s="56"/>
      <c r="AA300" s="56"/>
      <c r="AB300" s="56"/>
      <c r="AC300" s="56"/>
      <c r="AD300" s="56"/>
      <c r="AE300" s="56"/>
      <c r="AF300" s="57">
        <v>15</v>
      </c>
      <c r="AG300" s="57">
        <v>12</v>
      </c>
      <c r="AH300" s="57">
        <v>2011</v>
      </c>
      <c r="AI300" s="93">
        <v>0.47916666666666669</v>
      </c>
      <c r="AJ300" s="57"/>
      <c r="AK300" s="57"/>
      <c r="AL300" s="57">
        <v>2011</v>
      </c>
      <c r="AM300" s="57"/>
      <c r="AN300" s="57">
        <v>31</v>
      </c>
      <c r="AO300" s="57">
        <v>12</v>
      </c>
      <c r="AP300" s="57">
        <v>2011</v>
      </c>
      <c r="AQ300" s="67"/>
      <c r="AR300" s="272">
        <v>16</v>
      </c>
      <c r="AS300" s="273" t="s">
        <v>53</v>
      </c>
      <c r="AT300" s="60">
        <f t="shared" si="46"/>
        <v>248.16</v>
      </c>
      <c r="AU300" s="60">
        <f t="shared" si="47"/>
        <v>168.96</v>
      </c>
      <c r="AV300" s="60">
        <v>94.57</v>
      </c>
      <c r="AW300" s="60">
        <v>84</v>
      </c>
      <c r="AX300" s="60"/>
      <c r="AY300" s="60">
        <f t="shared" si="48"/>
        <v>26.400000000000002</v>
      </c>
      <c r="AZ300" s="60">
        <f t="shared" si="45"/>
        <v>622.09</v>
      </c>
      <c r="BA300" s="60">
        <v>0</v>
      </c>
      <c r="BB300" s="60">
        <f t="shared" si="49"/>
        <v>528</v>
      </c>
    </row>
    <row r="301" spans="1:54" s="73" customFormat="1" ht="17.25" customHeight="1">
      <c r="A301" s="26" t="s">
        <v>46</v>
      </c>
      <c r="B301" s="50">
        <v>295</v>
      </c>
      <c r="C301" s="53" t="s">
        <v>1335</v>
      </c>
      <c r="D301" s="23" t="s">
        <v>291</v>
      </c>
      <c r="E301" s="23" t="s">
        <v>1336</v>
      </c>
      <c r="F301" s="53" t="s">
        <v>1337</v>
      </c>
      <c r="G301" s="53"/>
      <c r="H301" s="87">
        <v>1</v>
      </c>
      <c r="I301" s="87">
        <v>9</v>
      </c>
      <c r="J301" s="87">
        <v>1957</v>
      </c>
      <c r="K301" s="87">
        <f t="shared" si="44"/>
        <v>54</v>
      </c>
      <c r="L301" s="1" t="s">
        <v>1539</v>
      </c>
      <c r="M301" s="270"/>
      <c r="N301" s="270"/>
      <c r="O301" s="270"/>
      <c r="P301" s="53"/>
      <c r="Q301" s="53">
        <v>1636</v>
      </c>
      <c r="R301" s="53"/>
      <c r="S301" s="53" t="s">
        <v>58</v>
      </c>
      <c r="T301" s="56">
        <v>11030023</v>
      </c>
      <c r="U301" s="271" t="s">
        <v>1338</v>
      </c>
      <c r="V301" s="56" t="s">
        <v>493</v>
      </c>
      <c r="W301" s="56"/>
      <c r="X301" s="56"/>
      <c r="Y301" s="56"/>
      <c r="Z301" s="56"/>
      <c r="AA301" s="56"/>
      <c r="AB301" s="56"/>
      <c r="AC301" s="56"/>
      <c r="AD301" s="56"/>
      <c r="AE301" s="56"/>
      <c r="AF301" s="57">
        <v>28</v>
      </c>
      <c r="AG301" s="57">
        <v>11</v>
      </c>
      <c r="AH301" s="57">
        <v>2011</v>
      </c>
      <c r="AI301" s="93">
        <v>0.5</v>
      </c>
      <c r="AJ301" s="57"/>
      <c r="AK301" s="57"/>
      <c r="AL301" s="57">
        <v>2007</v>
      </c>
      <c r="AM301" s="57"/>
      <c r="AN301" s="57">
        <v>31</v>
      </c>
      <c r="AO301" s="57">
        <v>12</v>
      </c>
      <c r="AP301" s="57">
        <v>2011</v>
      </c>
      <c r="AQ301" s="67"/>
      <c r="AR301" s="272">
        <v>31</v>
      </c>
      <c r="AS301" s="273" t="s">
        <v>53</v>
      </c>
      <c r="AT301" s="60">
        <f t="shared" si="46"/>
        <v>480.80999999999995</v>
      </c>
      <c r="AU301" s="60">
        <f t="shared" si="47"/>
        <v>327.36</v>
      </c>
      <c r="AV301" s="60">
        <v>92.56</v>
      </c>
      <c r="AW301" s="60">
        <v>72</v>
      </c>
      <c r="AX301" s="60"/>
      <c r="AY301" s="60">
        <f t="shared" si="48"/>
        <v>51.150000000000006</v>
      </c>
      <c r="AZ301" s="60">
        <f t="shared" si="45"/>
        <v>1023.88</v>
      </c>
      <c r="BA301" s="60">
        <v>0</v>
      </c>
      <c r="BB301" s="60">
        <f t="shared" si="49"/>
        <v>1023</v>
      </c>
    </row>
    <row r="302" spans="1:54" s="73" customFormat="1" ht="17.25" customHeight="1">
      <c r="A302" s="26" t="s">
        <v>46</v>
      </c>
      <c r="B302" s="50">
        <v>296</v>
      </c>
      <c r="C302" s="53" t="s">
        <v>1339</v>
      </c>
      <c r="D302" s="23" t="s">
        <v>1340</v>
      </c>
      <c r="E302" s="23" t="s">
        <v>1341</v>
      </c>
      <c r="F302" s="53" t="s">
        <v>1342</v>
      </c>
      <c r="G302" s="53"/>
      <c r="H302" s="87">
        <v>26</v>
      </c>
      <c r="I302" s="87">
        <v>7</v>
      </c>
      <c r="J302" s="87">
        <v>1992</v>
      </c>
      <c r="K302" s="87">
        <f t="shared" si="44"/>
        <v>19</v>
      </c>
      <c r="L302" s="1" t="s">
        <v>100</v>
      </c>
      <c r="M302" s="270"/>
      <c r="N302" s="270"/>
      <c r="O302" s="270"/>
      <c r="P302" s="53"/>
      <c r="Q302" s="53">
        <v>1637</v>
      </c>
      <c r="R302" s="53"/>
      <c r="S302" s="53" t="s">
        <v>58</v>
      </c>
      <c r="T302" s="56">
        <v>11030023</v>
      </c>
      <c r="U302" s="271" t="s">
        <v>1343</v>
      </c>
      <c r="V302" s="56"/>
      <c r="W302" s="56"/>
      <c r="X302" s="56"/>
      <c r="Y302" s="56"/>
      <c r="Z302" s="56"/>
      <c r="AA302" s="56"/>
      <c r="AB302" s="56"/>
      <c r="AC302" s="56"/>
      <c r="AD302" s="56"/>
      <c r="AE302" s="56"/>
      <c r="AF302" s="57">
        <v>28</v>
      </c>
      <c r="AG302" s="57">
        <v>11</v>
      </c>
      <c r="AH302" s="57">
        <v>2011</v>
      </c>
      <c r="AI302" s="93">
        <v>0.64236111111111105</v>
      </c>
      <c r="AJ302" s="57"/>
      <c r="AK302" s="57"/>
      <c r="AL302" s="57"/>
      <c r="AM302" s="57"/>
      <c r="AN302" s="57">
        <v>31</v>
      </c>
      <c r="AO302" s="57">
        <v>12</v>
      </c>
      <c r="AP302" s="57">
        <v>2011</v>
      </c>
      <c r="AQ302" s="67"/>
      <c r="AR302" s="272">
        <v>31</v>
      </c>
      <c r="AS302" s="273" t="s">
        <v>53</v>
      </c>
      <c r="AT302" s="60">
        <f t="shared" si="46"/>
        <v>480.80999999999995</v>
      </c>
      <c r="AU302" s="60">
        <f t="shared" si="47"/>
        <v>327.36</v>
      </c>
      <c r="AV302" s="60">
        <v>86.57</v>
      </c>
      <c r="AW302" s="60">
        <v>84</v>
      </c>
      <c r="AX302" s="60"/>
      <c r="AY302" s="60">
        <f t="shared" si="48"/>
        <v>51.150000000000006</v>
      </c>
      <c r="AZ302" s="60">
        <f t="shared" si="45"/>
        <v>1029.8900000000001</v>
      </c>
      <c r="BA302" s="60">
        <v>0</v>
      </c>
      <c r="BB302" s="60">
        <f t="shared" si="49"/>
        <v>1023</v>
      </c>
    </row>
    <row r="303" spans="1:54" s="73" customFormat="1" ht="17.25" customHeight="1">
      <c r="A303" s="26" t="s">
        <v>46</v>
      </c>
      <c r="B303" s="50">
        <v>297</v>
      </c>
      <c r="C303" s="53" t="s">
        <v>444</v>
      </c>
      <c r="D303" s="23" t="s">
        <v>412</v>
      </c>
      <c r="E303" s="23" t="s">
        <v>280</v>
      </c>
      <c r="F303" s="53" t="s">
        <v>445</v>
      </c>
      <c r="G303" s="53"/>
      <c r="H303" s="87">
        <v>21</v>
      </c>
      <c r="I303" s="87">
        <v>7</v>
      </c>
      <c r="J303" s="87">
        <v>1970</v>
      </c>
      <c r="K303" s="87">
        <f t="shared" si="44"/>
        <v>41</v>
      </c>
      <c r="L303" s="1" t="s">
        <v>1539</v>
      </c>
      <c r="M303" s="270"/>
      <c r="N303" s="270"/>
      <c r="O303" s="270"/>
      <c r="P303" s="53"/>
      <c r="Q303" s="53">
        <v>1652</v>
      </c>
      <c r="R303" s="53"/>
      <c r="S303" s="53" t="s">
        <v>368</v>
      </c>
      <c r="T303" s="56">
        <v>11030023</v>
      </c>
      <c r="U303" s="271" t="s">
        <v>1170</v>
      </c>
      <c r="V303" s="56"/>
      <c r="W303" s="56"/>
      <c r="X303" s="56"/>
      <c r="Y303" s="56"/>
      <c r="Z303" s="56"/>
      <c r="AA303" s="56"/>
      <c r="AB303" s="56"/>
      <c r="AC303" s="56"/>
      <c r="AD303" s="56"/>
      <c r="AE303" s="56"/>
      <c r="AF303" s="57">
        <v>13</v>
      </c>
      <c r="AG303" s="57">
        <v>12</v>
      </c>
      <c r="AH303" s="57">
        <v>2011</v>
      </c>
      <c r="AI303" s="93">
        <v>0.47916666666666669</v>
      </c>
      <c r="AJ303" s="57"/>
      <c r="AK303" s="57"/>
      <c r="AL303" s="57"/>
      <c r="AM303" s="57"/>
      <c r="AN303" s="57">
        <v>28</v>
      </c>
      <c r="AO303" s="57">
        <v>12</v>
      </c>
      <c r="AP303" s="57">
        <v>2011</v>
      </c>
      <c r="AQ303" s="67">
        <v>0.58333333333333337</v>
      </c>
      <c r="AR303" s="272">
        <v>15</v>
      </c>
      <c r="AS303" s="273" t="s">
        <v>956</v>
      </c>
      <c r="AT303" s="60">
        <f t="shared" si="46"/>
        <v>232.64999999999998</v>
      </c>
      <c r="AU303" s="60">
        <f t="shared" si="47"/>
        <v>158.4</v>
      </c>
      <c r="AV303" s="60">
        <v>72.900000000000006</v>
      </c>
      <c r="AW303" s="60">
        <v>52</v>
      </c>
      <c r="AX303" s="60"/>
      <c r="AY303" s="60">
        <f t="shared" si="48"/>
        <v>24.75</v>
      </c>
      <c r="AZ303" s="60">
        <f t="shared" si="45"/>
        <v>540.69999999999993</v>
      </c>
      <c r="BA303" s="60">
        <v>0</v>
      </c>
      <c r="BB303" s="60">
        <f t="shared" si="49"/>
        <v>495</v>
      </c>
    </row>
    <row r="304" spans="1:54" s="73" customFormat="1" ht="17.25" customHeight="1">
      <c r="A304" s="26" t="s">
        <v>46</v>
      </c>
      <c r="B304" s="50">
        <v>298</v>
      </c>
      <c r="C304" s="53" t="s">
        <v>1344</v>
      </c>
      <c r="D304" s="23" t="s">
        <v>1345</v>
      </c>
      <c r="E304" s="23" t="s">
        <v>1346</v>
      </c>
      <c r="F304" s="53" t="s">
        <v>1347</v>
      </c>
      <c r="G304" s="53"/>
      <c r="H304" s="87">
        <v>26</v>
      </c>
      <c r="I304" s="87">
        <v>2</v>
      </c>
      <c r="J304" s="87">
        <v>1950</v>
      </c>
      <c r="K304" s="87">
        <f t="shared" si="44"/>
        <v>61</v>
      </c>
      <c r="L304" s="1" t="s">
        <v>1539</v>
      </c>
      <c r="M304" s="270"/>
      <c r="N304" s="270"/>
      <c r="O304" s="270"/>
      <c r="P304" s="53"/>
      <c r="Q304" s="53">
        <v>1653</v>
      </c>
      <c r="R304" s="53"/>
      <c r="S304" s="53" t="s">
        <v>58</v>
      </c>
      <c r="T304" s="56">
        <v>11030023</v>
      </c>
      <c r="U304" s="271" t="s">
        <v>1348</v>
      </c>
      <c r="V304" s="56"/>
      <c r="W304" s="56"/>
      <c r="X304" s="56"/>
      <c r="Y304" s="56"/>
      <c r="Z304" s="56"/>
      <c r="AA304" s="56"/>
      <c r="AB304" s="56"/>
      <c r="AC304" s="56"/>
      <c r="AD304" s="56"/>
      <c r="AE304" s="56"/>
      <c r="AF304" s="57">
        <v>2</v>
      </c>
      <c r="AG304" s="57">
        <v>12</v>
      </c>
      <c r="AH304" s="57">
        <v>2011</v>
      </c>
      <c r="AI304" s="93">
        <v>0.49652777777777773</v>
      </c>
      <c r="AJ304" s="57"/>
      <c r="AK304" s="57"/>
      <c r="AL304" s="57"/>
      <c r="AM304" s="57"/>
      <c r="AN304" s="57">
        <v>31</v>
      </c>
      <c r="AO304" s="57">
        <v>12</v>
      </c>
      <c r="AP304" s="57">
        <v>2011</v>
      </c>
      <c r="AQ304" s="67"/>
      <c r="AR304" s="272">
        <v>30</v>
      </c>
      <c r="AS304" s="273" t="s">
        <v>53</v>
      </c>
      <c r="AT304" s="60">
        <f t="shared" si="46"/>
        <v>465.29999999999995</v>
      </c>
      <c r="AU304" s="60">
        <f t="shared" si="47"/>
        <v>316.8</v>
      </c>
      <c r="AV304" s="60">
        <v>96.24</v>
      </c>
      <c r="AW304" s="60">
        <v>92</v>
      </c>
      <c r="AX304" s="60"/>
      <c r="AY304" s="60">
        <f t="shared" si="48"/>
        <v>49.5</v>
      </c>
      <c r="AZ304" s="60">
        <f t="shared" si="45"/>
        <v>1019.8399999999999</v>
      </c>
      <c r="BA304" s="60">
        <v>0</v>
      </c>
      <c r="BB304" s="60">
        <f t="shared" si="49"/>
        <v>990</v>
      </c>
    </row>
    <row r="305" spans="1:54" s="73" customFormat="1" ht="17.25" customHeight="1">
      <c r="A305" s="26" t="s">
        <v>46</v>
      </c>
      <c r="B305" s="50">
        <v>299</v>
      </c>
      <c r="C305" s="53" t="s">
        <v>1349</v>
      </c>
      <c r="D305" s="23" t="s">
        <v>55</v>
      </c>
      <c r="E305" s="23" t="s">
        <v>1194</v>
      </c>
      <c r="F305" s="53" t="s">
        <v>1350</v>
      </c>
      <c r="G305" s="53"/>
      <c r="H305" s="87">
        <v>22</v>
      </c>
      <c r="I305" s="87">
        <v>3</v>
      </c>
      <c r="J305" s="87">
        <v>1971</v>
      </c>
      <c r="K305" s="87">
        <f t="shared" si="44"/>
        <v>40</v>
      </c>
      <c r="L305" s="1" t="s">
        <v>1539</v>
      </c>
      <c r="M305" s="270"/>
      <c r="N305" s="270"/>
      <c r="O305" s="270"/>
      <c r="P305" s="53"/>
      <c r="Q305" s="53">
        <v>1655</v>
      </c>
      <c r="R305" s="53"/>
      <c r="S305" s="53" t="s">
        <v>58</v>
      </c>
      <c r="T305" s="56">
        <v>11030023</v>
      </c>
      <c r="U305" s="271" t="s">
        <v>1351</v>
      </c>
      <c r="V305" s="56"/>
      <c r="W305" s="56"/>
      <c r="X305" s="56"/>
      <c r="Y305" s="56"/>
      <c r="Z305" s="56"/>
      <c r="AA305" s="56"/>
      <c r="AB305" s="56"/>
      <c r="AC305" s="56"/>
      <c r="AD305" s="56"/>
      <c r="AE305" s="56"/>
      <c r="AF305" s="57">
        <v>2</v>
      </c>
      <c r="AG305" s="57">
        <v>12</v>
      </c>
      <c r="AH305" s="57">
        <v>2011</v>
      </c>
      <c r="AI305" s="93">
        <v>0.66319444444444442</v>
      </c>
      <c r="AJ305" s="57"/>
      <c r="AK305" s="57"/>
      <c r="AL305" s="57"/>
      <c r="AM305" s="57"/>
      <c r="AN305" s="57">
        <v>31</v>
      </c>
      <c r="AO305" s="57">
        <v>12</v>
      </c>
      <c r="AP305" s="57">
        <v>2011</v>
      </c>
      <c r="AQ305" s="67"/>
      <c r="AR305" s="272">
        <v>30</v>
      </c>
      <c r="AS305" s="273" t="s">
        <v>53</v>
      </c>
      <c r="AT305" s="60">
        <f t="shared" si="46"/>
        <v>465.29999999999995</v>
      </c>
      <c r="AU305" s="60">
        <f t="shared" si="47"/>
        <v>316.8</v>
      </c>
      <c r="AV305" s="60">
        <v>92.52</v>
      </c>
      <c r="AW305" s="60">
        <v>74</v>
      </c>
      <c r="AX305" s="60"/>
      <c r="AY305" s="60">
        <f t="shared" si="48"/>
        <v>49.5</v>
      </c>
      <c r="AZ305" s="60">
        <f t="shared" si="45"/>
        <v>998.11999999999989</v>
      </c>
      <c r="BA305" s="60">
        <v>0</v>
      </c>
      <c r="BB305" s="60">
        <f t="shared" si="49"/>
        <v>990</v>
      </c>
    </row>
    <row r="306" spans="1:54" s="73" customFormat="1" ht="17.25" customHeight="1">
      <c r="A306" s="26" t="s">
        <v>46</v>
      </c>
      <c r="B306" s="50">
        <v>300</v>
      </c>
      <c r="C306" s="53" t="s">
        <v>1352</v>
      </c>
      <c r="D306" s="23" t="s">
        <v>453</v>
      </c>
      <c r="E306" s="23" t="s">
        <v>1353</v>
      </c>
      <c r="F306" s="53" t="s">
        <v>1354</v>
      </c>
      <c r="G306" s="53"/>
      <c r="H306" s="87">
        <v>12</v>
      </c>
      <c r="I306" s="87">
        <v>7</v>
      </c>
      <c r="J306" s="87">
        <v>1972</v>
      </c>
      <c r="K306" s="87">
        <f t="shared" si="44"/>
        <v>39</v>
      </c>
      <c r="L306" s="1" t="s">
        <v>1539</v>
      </c>
      <c r="M306" s="270"/>
      <c r="N306" s="270"/>
      <c r="O306" s="270"/>
      <c r="P306" s="53"/>
      <c r="Q306" s="53">
        <v>1662</v>
      </c>
      <c r="R306" s="53"/>
      <c r="S306" s="53" t="s">
        <v>58</v>
      </c>
      <c r="T306" s="56">
        <v>11030023</v>
      </c>
      <c r="U306" s="271" t="s">
        <v>1034</v>
      </c>
      <c r="V306" s="56"/>
      <c r="W306" s="56"/>
      <c r="X306" s="56"/>
      <c r="Y306" s="56"/>
      <c r="Z306" s="56"/>
      <c r="AA306" s="56"/>
      <c r="AB306" s="56"/>
      <c r="AC306" s="56"/>
      <c r="AD306" s="56"/>
      <c r="AE306" s="56"/>
      <c r="AF306" s="57">
        <v>5</v>
      </c>
      <c r="AG306" s="57">
        <v>12</v>
      </c>
      <c r="AH306" s="57">
        <v>2011</v>
      </c>
      <c r="AI306" s="93">
        <v>0.52777777777777779</v>
      </c>
      <c r="AJ306" s="57"/>
      <c r="AK306" s="57"/>
      <c r="AL306" s="57"/>
      <c r="AM306" s="57"/>
      <c r="AN306" s="57">
        <v>31</v>
      </c>
      <c r="AO306" s="57">
        <v>12</v>
      </c>
      <c r="AP306" s="57">
        <v>2011</v>
      </c>
      <c r="AQ306" s="67"/>
      <c r="AR306" s="272">
        <v>27</v>
      </c>
      <c r="AS306" s="273" t="s">
        <v>53</v>
      </c>
      <c r="AT306" s="60">
        <f t="shared" si="46"/>
        <v>418.77</v>
      </c>
      <c r="AU306" s="60">
        <f t="shared" si="47"/>
        <v>285.12</v>
      </c>
      <c r="AV306" s="60">
        <v>92.36</v>
      </c>
      <c r="AW306" s="60">
        <v>72</v>
      </c>
      <c r="AX306" s="60"/>
      <c r="AY306" s="60">
        <f t="shared" si="48"/>
        <v>44.550000000000004</v>
      </c>
      <c r="AZ306" s="60">
        <f t="shared" si="45"/>
        <v>912.8</v>
      </c>
      <c r="BA306" s="60">
        <v>0</v>
      </c>
      <c r="BB306" s="60">
        <f t="shared" si="49"/>
        <v>891</v>
      </c>
    </row>
    <row r="307" spans="1:54" s="73" customFormat="1" ht="17.25" customHeight="1">
      <c r="A307" s="26" t="s">
        <v>46</v>
      </c>
      <c r="B307" s="50">
        <v>301</v>
      </c>
      <c r="C307" s="53" t="s">
        <v>1355</v>
      </c>
      <c r="D307" s="23" t="s">
        <v>1356</v>
      </c>
      <c r="E307" s="23" t="s">
        <v>1357</v>
      </c>
      <c r="F307" s="53" t="s">
        <v>1358</v>
      </c>
      <c r="G307" s="53"/>
      <c r="H307" s="87">
        <v>25</v>
      </c>
      <c r="I307" s="87">
        <v>2</v>
      </c>
      <c r="J307" s="87">
        <v>1951</v>
      </c>
      <c r="K307" s="87">
        <f t="shared" si="44"/>
        <v>60</v>
      </c>
      <c r="L307" s="1" t="s">
        <v>1539</v>
      </c>
      <c r="M307" s="270"/>
      <c r="N307" s="270"/>
      <c r="O307" s="270"/>
      <c r="P307" s="53"/>
      <c r="Q307" s="53">
        <v>1666</v>
      </c>
      <c r="R307" s="53"/>
      <c r="S307" s="53" t="s">
        <v>58</v>
      </c>
      <c r="T307" s="56">
        <v>11030023</v>
      </c>
      <c r="U307" s="271" t="s">
        <v>1359</v>
      </c>
      <c r="V307" s="56" t="s">
        <v>346</v>
      </c>
      <c r="W307" s="56"/>
      <c r="X307" s="56"/>
      <c r="Y307" s="56"/>
      <c r="Z307" s="56"/>
      <c r="AA307" s="56"/>
      <c r="AB307" s="56"/>
      <c r="AC307" s="56"/>
      <c r="AD307" s="56"/>
      <c r="AE307" s="56"/>
      <c r="AF307" s="57">
        <v>6</v>
      </c>
      <c r="AG307" s="57">
        <v>12</v>
      </c>
      <c r="AH307" s="57">
        <v>2011</v>
      </c>
      <c r="AI307" s="93">
        <v>0.4201388888888889</v>
      </c>
      <c r="AJ307" s="57"/>
      <c r="AK307" s="57"/>
      <c r="AL307" s="57"/>
      <c r="AM307" s="57"/>
      <c r="AN307" s="57">
        <v>31</v>
      </c>
      <c r="AO307" s="57">
        <v>12</v>
      </c>
      <c r="AP307" s="57">
        <v>2011</v>
      </c>
      <c r="AQ307" s="67"/>
      <c r="AR307" s="272">
        <v>26</v>
      </c>
      <c r="AS307" s="273" t="s">
        <v>53</v>
      </c>
      <c r="AT307" s="60">
        <f t="shared" si="46"/>
        <v>403.26</v>
      </c>
      <c r="AU307" s="60">
        <f t="shared" si="47"/>
        <v>274.56</v>
      </c>
      <c r="AV307" s="60">
        <v>75.25</v>
      </c>
      <c r="AW307" s="60">
        <v>76</v>
      </c>
      <c r="AX307" s="60"/>
      <c r="AY307" s="60">
        <f t="shared" si="48"/>
        <v>42.900000000000006</v>
      </c>
      <c r="AZ307" s="60">
        <f t="shared" si="45"/>
        <v>871.96999999999991</v>
      </c>
      <c r="BA307" s="60">
        <v>0</v>
      </c>
      <c r="BB307" s="60">
        <f t="shared" si="49"/>
        <v>858</v>
      </c>
    </row>
    <row r="308" spans="1:54" s="73" customFormat="1" ht="17.25" customHeight="1">
      <c r="A308" s="26" t="s">
        <v>46</v>
      </c>
      <c r="B308" s="50">
        <v>302</v>
      </c>
      <c r="C308" s="53" t="s">
        <v>1360</v>
      </c>
      <c r="D308" s="23" t="s">
        <v>1361</v>
      </c>
      <c r="E308" s="23" t="s">
        <v>1362</v>
      </c>
      <c r="F308" s="53" t="s">
        <v>1363</v>
      </c>
      <c r="G308" s="53"/>
      <c r="H308" s="87">
        <v>13</v>
      </c>
      <c r="I308" s="87">
        <v>4</v>
      </c>
      <c r="J308" s="87">
        <v>1959</v>
      </c>
      <c r="K308" s="87">
        <f t="shared" si="44"/>
        <v>52</v>
      </c>
      <c r="L308" s="1" t="s">
        <v>1539</v>
      </c>
      <c r="M308" s="270"/>
      <c r="N308" s="270"/>
      <c r="O308" s="270"/>
      <c r="P308" s="53"/>
      <c r="Q308" s="53">
        <v>1669</v>
      </c>
      <c r="R308" s="53"/>
      <c r="S308" s="53" t="s">
        <v>58</v>
      </c>
      <c r="T308" s="56">
        <v>11030023</v>
      </c>
      <c r="U308" s="271" t="s">
        <v>1364</v>
      </c>
      <c r="V308" s="56"/>
      <c r="W308" s="56"/>
      <c r="X308" s="56"/>
      <c r="Y308" s="56"/>
      <c r="Z308" s="56"/>
      <c r="AA308" s="56"/>
      <c r="AB308" s="56"/>
      <c r="AC308" s="56"/>
      <c r="AD308" s="56"/>
      <c r="AE308" s="56"/>
      <c r="AF308" s="57">
        <v>6</v>
      </c>
      <c r="AG308" s="57">
        <v>12</v>
      </c>
      <c r="AH308" s="57">
        <v>2011</v>
      </c>
      <c r="AI308" s="93">
        <v>0.50694444444444442</v>
      </c>
      <c r="AJ308" s="57"/>
      <c r="AK308" s="57"/>
      <c r="AL308" s="57"/>
      <c r="AM308" s="57"/>
      <c r="AN308" s="57">
        <v>12</v>
      </c>
      <c r="AO308" s="57">
        <v>12</v>
      </c>
      <c r="AP308" s="57">
        <v>2011</v>
      </c>
      <c r="AQ308" s="67"/>
      <c r="AR308" s="272">
        <v>6</v>
      </c>
      <c r="AS308" s="273" t="s">
        <v>53</v>
      </c>
      <c r="AT308" s="60">
        <f t="shared" si="46"/>
        <v>93.059999999999988</v>
      </c>
      <c r="AU308" s="60">
        <f t="shared" si="47"/>
        <v>63.36</v>
      </c>
      <c r="AV308" s="60">
        <v>105.96</v>
      </c>
      <c r="AW308" s="60">
        <v>104</v>
      </c>
      <c r="AX308" s="60"/>
      <c r="AY308" s="60">
        <f t="shared" si="48"/>
        <v>9.9</v>
      </c>
      <c r="AZ308" s="60">
        <f t="shared" si="45"/>
        <v>376.28</v>
      </c>
      <c r="BA308" s="60">
        <v>0</v>
      </c>
      <c r="BB308" s="60">
        <f t="shared" si="49"/>
        <v>198</v>
      </c>
    </row>
    <row r="309" spans="1:54" s="73" customFormat="1" ht="17.25" customHeight="1">
      <c r="A309" s="26" t="s">
        <v>46</v>
      </c>
      <c r="B309" s="50">
        <v>303</v>
      </c>
      <c r="C309" s="53" t="s">
        <v>1360</v>
      </c>
      <c r="D309" s="23" t="s">
        <v>1361</v>
      </c>
      <c r="E309" s="23" t="s">
        <v>1362</v>
      </c>
      <c r="F309" s="53" t="s">
        <v>1363</v>
      </c>
      <c r="G309" s="53"/>
      <c r="H309" s="87">
        <v>13</v>
      </c>
      <c r="I309" s="87">
        <v>4</v>
      </c>
      <c r="J309" s="87">
        <v>1959</v>
      </c>
      <c r="K309" s="87">
        <f t="shared" si="44"/>
        <v>52</v>
      </c>
      <c r="L309" s="1" t="s">
        <v>1539</v>
      </c>
      <c r="M309" s="270"/>
      <c r="N309" s="270"/>
      <c r="O309" s="270"/>
      <c r="P309" s="53"/>
      <c r="Q309" s="53">
        <v>1669</v>
      </c>
      <c r="R309" s="53"/>
      <c r="S309" s="53" t="s">
        <v>58</v>
      </c>
      <c r="T309" s="56">
        <v>11030023</v>
      </c>
      <c r="U309" s="271" t="s">
        <v>1365</v>
      </c>
      <c r="V309" s="56"/>
      <c r="W309" s="56"/>
      <c r="X309" s="56"/>
      <c r="Y309" s="56"/>
      <c r="Z309" s="56"/>
      <c r="AA309" s="56"/>
      <c r="AB309" s="56"/>
      <c r="AC309" s="56"/>
      <c r="AD309" s="56"/>
      <c r="AE309" s="56"/>
      <c r="AF309" s="57">
        <v>12</v>
      </c>
      <c r="AG309" s="57">
        <v>12</v>
      </c>
      <c r="AH309" s="57">
        <v>2011</v>
      </c>
      <c r="AI309" s="93">
        <v>0.50694444444444442</v>
      </c>
      <c r="AJ309" s="57"/>
      <c r="AK309" s="57"/>
      <c r="AL309" s="57"/>
      <c r="AM309" s="57"/>
      <c r="AN309" s="57">
        <v>16</v>
      </c>
      <c r="AO309" s="57">
        <v>12</v>
      </c>
      <c r="AP309" s="57">
        <v>2011</v>
      </c>
      <c r="AQ309" s="67">
        <v>0.52083333333333337</v>
      </c>
      <c r="AR309" s="272">
        <v>4</v>
      </c>
      <c r="AS309" s="273" t="s">
        <v>71</v>
      </c>
      <c r="AT309" s="60">
        <f t="shared" si="46"/>
        <v>62.04</v>
      </c>
      <c r="AU309" s="60">
        <f t="shared" si="47"/>
        <v>42.24</v>
      </c>
      <c r="AV309" s="60">
        <v>118.64</v>
      </c>
      <c r="AW309" s="60">
        <v>40</v>
      </c>
      <c r="AX309" s="60"/>
      <c r="AY309" s="60">
        <f t="shared" si="48"/>
        <v>6.6000000000000005</v>
      </c>
      <c r="AZ309" s="60">
        <f t="shared" si="45"/>
        <v>269.52000000000004</v>
      </c>
      <c r="BA309" s="60">
        <v>0</v>
      </c>
      <c r="BB309" s="60">
        <f t="shared" si="49"/>
        <v>132</v>
      </c>
    </row>
    <row r="310" spans="1:54" s="73" customFormat="1" ht="17.25" customHeight="1">
      <c r="A310" s="26" t="s">
        <v>46</v>
      </c>
      <c r="B310" s="50">
        <v>304</v>
      </c>
      <c r="C310" s="53" t="s">
        <v>1366</v>
      </c>
      <c r="D310" s="23" t="s">
        <v>1367</v>
      </c>
      <c r="E310" s="23" t="s">
        <v>1368</v>
      </c>
      <c r="F310" s="53" t="s">
        <v>1369</v>
      </c>
      <c r="G310" s="53"/>
      <c r="H310" s="87">
        <v>4</v>
      </c>
      <c r="I310" s="87">
        <v>12</v>
      </c>
      <c r="J310" s="87">
        <v>1994</v>
      </c>
      <c r="K310" s="87">
        <f t="shared" si="44"/>
        <v>17</v>
      </c>
      <c r="L310" s="1" t="s">
        <v>1539</v>
      </c>
      <c r="M310" s="270"/>
      <c r="N310" s="270"/>
      <c r="O310" s="270"/>
      <c r="P310" s="53"/>
      <c r="Q310" s="53">
        <v>1672</v>
      </c>
      <c r="R310" s="53"/>
      <c r="S310" s="53" t="s">
        <v>58</v>
      </c>
      <c r="T310" s="56">
        <v>11030023</v>
      </c>
      <c r="U310" s="271" t="s">
        <v>1370</v>
      </c>
      <c r="V310" s="56"/>
      <c r="W310" s="56"/>
      <c r="X310" s="56"/>
      <c r="Y310" s="56"/>
      <c r="Z310" s="56"/>
      <c r="AA310" s="56"/>
      <c r="AB310" s="56"/>
      <c r="AC310" s="56"/>
      <c r="AD310" s="56"/>
      <c r="AE310" s="56"/>
      <c r="AF310" s="57">
        <v>6</v>
      </c>
      <c r="AG310" s="57">
        <v>12</v>
      </c>
      <c r="AH310" s="57">
        <v>2011</v>
      </c>
      <c r="AI310" s="93">
        <v>0.53819444444444442</v>
      </c>
      <c r="AJ310" s="57"/>
      <c r="AK310" s="57"/>
      <c r="AL310" s="57">
        <v>2011</v>
      </c>
      <c r="AM310" s="57"/>
      <c r="AN310" s="57">
        <v>31</v>
      </c>
      <c r="AO310" s="57">
        <v>12</v>
      </c>
      <c r="AP310" s="57">
        <v>2011</v>
      </c>
      <c r="AQ310" s="67"/>
      <c r="AR310" s="272">
        <v>26</v>
      </c>
      <c r="AS310" s="273" t="s">
        <v>53</v>
      </c>
      <c r="AT310" s="60">
        <f t="shared" si="46"/>
        <v>403.26</v>
      </c>
      <c r="AU310" s="60">
        <f t="shared" si="47"/>
        <v>274.56</v>
      </c>
      <c r="AV310" s="60">
        <v>87.86</v>
      </c>
      <c r="AW310" s="60">
        <v>89</v>
      </c>
      <c r="AX310" s="60"/>
      <c r="AY310" s="60">
        <f t="shared" si="48"/>
        <v>42.900000000000006</v>
      </c>
      <c r="AZ310" s="60">
        <f t="shared" si="45"/>
        <v>897.57999999999993</v>
      </c>
      <c r="BA310" s="60">
        <v>0</v>
      </c>
      <c r="BB310" s="60">
        <f t="shared" si="49"/>
        <v>858</v>
      </c>
    </row>
    <row r="311" spans="1:54" s="73" customFormat="1" ht="17.25" customHeight="1">
      <c r="A311" s="26" t="s">
        <v>46</v>
      </c>
      <c r="B311" s="50">
        <v>305</v>
      </c>
      <c r="C311" s="53" t="s">
        <v>1371</v>
      </c>
      <c r="D311" s="23" t="s">
        <v>55</v>
      </c>
      <c r="E311" s="23" t="s">
        <v>625</v>
      </c>
      <c r="F311" s="53" t="s">
        <v>1372</v>
      </c>
      <c r="G311" s="53"/>
      <c r="H311" s="87">
        <v>20</v>
      </c>
      <c r="I311" s="87">
        <v>9</v>
      </c>
      <c r="J311" s="87">
        <v>1983</v>
      </c>
      <c r="K311" s="87">
        <f t="shared" si="44"/>
        <v>28</v>
      </c>
      <c r="L311" s="1" t="s">
        <v>1539</v>
      </c>
      <c r="M311" s="270"/>
      <c r="N311" s="270"/>
      <c r="O311" s="270"/>
      <c r="P311" s="53"/>
      <c r="Q311" s="53">
        <v>1674</v>
      </c>
      <c r="R311" s="53"/>
      <c r="S311" s="53" t="s">
        <v>58</v>
      </c>
      <c r="T311" s="56">
        <v>11030023</v>
      </c>
      <c r="U311" s="271" t="s">
        <v>1373</v>
      </c>
      <c r="V311" s="56"/>
      <c r="W311" s="56"/>
      <c r="X311" s="56"/>
      <c r="Y311" s="56"/>
      <c r="Z311" s="56"/>
      <c r="AA311" s="56"/>
      <c r="AB311" s="56"/>
      <c r="AC311" s="56"/>
      <c r="AD311" s="56"/>
      <c r="AE311" s="56"/>
      <c r="AF311" s="57">
        <v>6</v>
      </c>
      <c r="AG311" s="57">
        <v>12</v>
      </c>
      <c r="AH311" s="57">
        <v>2011</v>
      </c>
      <c r="AI311" s="93">
        <v>0.54861111111111105</v>
      </c>
      <c r="AJ311" s="57"/>
      <c r="AK311" s="57"/>
      <c r="AL311" s="57"/>
      <c r="AM311" s="57"/>
      <c r="AN311" s="57">
        <v>31</v>
      </c>
      <c r="AO311" s="57">
        <v>12</v>
      </c>
      <c r="AP311" s="57">
        <v>2011</v>
      </c>
      <c r="AQ311" s="67"/>
      <c r="AR311" s="272">
        <v>26</v>
      </c>
      <c r="AS311" s="273" t="s">
        <v>53</v>
      </c>
      <c r="AT311" s="60">
        <f t="shared" si="46"/>
        <v>403.26</v>
      </c>
      <c r="AU311" s="60">
        <f t="shared" si="47"/>
        <v>274.56</v>
      </c>
      <c r="AV311" s="60">
        <v>98.36</v>
      </c>
      <c r="AW311" s="60">
        <v>78</v>
      </c>
      <c r="AX311" s="60"/>
      <c r="AY311" s="60">
        <f t="shared" si="48"/>
        <v>42.900000000000006</v>
      </c>
      <c r="AZ311" s="60">
        <f t="shared" si="45"/>
        <v>897.07999999999993</v>
      </c>
      <c r="BA311" s="60">
        <v>0</v>
      </c>
      <c r="BB311" s="60">
        <f t="shared" si="49"/>
        <v>858</v>
      </c>
    </row>
    <row r="312" spans="1:54" s="73" customFormat="1" ht="17.25" customHeight="1">
      <c r="A312" s="26" t="s">
        <v>46</v>
      </c>
      <c r="B312" s="50">
        <v>306</v>
      </c>
      <c r="C312" s="53" t="s">
        <v>1374</v>
      </c>
      <c r="D312" s="23" t="s">
        <v>1375</v>
      </c>
      <c r="E312" s="23" t="s">
        <v>1376</v>
      </c>
      <c r="F312" s="53" t="s">
        <v>1377</v>
      </c>
      <c r="G312" s="53"/>
      <c r="H312" s="87">
        <v>1</v>
      </c>
      <c r="I312" s="87">
        <v>3</v>
      </c>
      <c r="J312" s="87">
        <v>1968</v>
      </c>
      <c r="K312" s="87">
        <f t="shared" si="44"/>
        <v>43</v>
      </c>
      <c r="L312" s="1" t="s">
        <v>1539</v>
      </c>
      <c r="M312" s="270"/>
      <c r="N312" s="270"/>
      <c r="O312" s="270"/>
      <c r="P312" s="53"/>
      <c r="Q312" s="53">
        <v>1676</v>
      </c>
      <c r="R312" s="53"/>
      <c r="S312" s="53" t="s">
        <v>69</v>
      </c>
      <c r="T312" s="56">
        <v>11030023</v>
      </c>
      <c r="U312" s="271" t="s">
        <v>1378</v>
      </c>
      <c r="V312" s="56"/>
      <c r="W312" s="56"/>
      <c r="X312" s="56"/>
      <c r="Y312" s="56"/>
      <c r="Z312" s="56"/>
      <c r="AA312" s="56"/>
      <c r="AB312" s="56"/>
      <c r="AC312" s="56"/>
      <c r="AD312" s="56"/>
      <c r="AE312" s="56"/>
      <c r="AF312" s="57">
        <v>6</v>
      </c>
      <c r="AG312" s="57">
        <v>12</v>
      </c>
      <c r="AH312" s="57">
        <v>2011</v>
      </c>
      <c r="AI312" s="93">
        <v>0.61805555555555558</v>
      </c>
      <c r="AJ312" s="57"/>
      <c r="AK312" s="57"/>
      <c r="AL312" s="57"/>
      <c r="AM312" s="57"/>
      <c r="AN312" s="57">
        <v>26</v>
      </c>
      <c r="AO312" s="57">
        <v>12</v>
      </c>
      <c r="AP312" s="57">
        <v>2011</v>
      </c>
      <c r="AQ312" s="67">
        <v>0.52083333333333337</v>
      </c>
      <c r="AR312" s="272">
        <v>20</v>
      </c>
      <c r="AS312" s="273" t="s">
        <v>71</v>
      </c>
      <c r="AT312" s="60">
        <f t="shared" si="46"/>
        <v>310.2</v>
      </c>
      <c r="AU312" s="60">
        <f t="shared" si="47"/>
        <v>211.20000000000002</v>
      </c>
      <c r="AV312" s="60">
        <v>48.56</v>
      </c>
      <c r="AW312" s="60">
        <v>64</v>
      </c>
      <c r="AX312" s="60"/>
      <c r="AY312" s="60">
        <f t="shared" si="48"/>
        <v>33</v>
      </c>
      <c r="AZ312" s="60">
        <f t="shared" si="45"/>
        <v>666.96</v>
      </c>
      <c r="BA312" s="60">
        <v>0</v>
      </c>
      <c r="BB312" s="60">
        <f t="shared" si="49"/>
        <v>660</v>
      </c>
    </row>
    <row r="313" spans="1:54" s="73" customFormat="1" ht="17.25" customHeight="1">
      <c r="A313" s="26" t="s">
        <v>46</v>
      </c>
      <c r="B313" s="50">
        <v>307</v>
      </c>
      <c r="C313" s="53" t="s">
        <v>1379</v>
      </c>
      <c r="D313" s="23" t="s">
        <v>1380</v>
      </c>
      <c r="E313" s="23" t="s">
        <v>1381</v>
      </c>
      <c r="F313" s="53" t="s">
        <v>1382</v>
      </c>
      <c r="G313" s="53"/>
      <c r="H313" s="87">
        <v>6</v>
      </c>
      <c r="I313" s="87">
        <v>11</v>
      </c>
      <c r="J313" s="87">
        <v>2007</v>
      </c>
      <c r="K313" s="87">
        <f t="shared" si="44"/>
        <v>4</v>
      </c>
      <c r="L313" s="1" t="s">
        <v>100</v>
      </c>
      <c r="M313" s="270"/>
      <c r="N313" s="270"/>
      <c r="O313" s="270"/>
      <c r="P313" s="53"/>
      <c r="Q313" s="53">
        <v>1678</v>
      </c>
      <c r="R313" s="53"/>
      <c r="S313" s="53" t="s">
        <v>169</v>
      </c>
      <c r="T313" s="56">
        <v>11030023</v>
      </c>
      <c r="U313" s="271" t="s">
        <v>1383</v>
      </c>
      <c r="V313" s="56"/>
      <c r="W313" s="56"/>
      <c r="X313" s="56"/>
      <c r="Y313" s="56"/>
      <c r="Z313" s="56"/>
      <c r="AA313" s="56"/>
      <c r="AB313" s="56"/>
      <c r="AC313" s="56"/>
      <c r="AD313" s="56"/>
      <c r="AE313" s="56"/>
      <c r="AF313" s="57">
        <v>6</v>
      </c>
      <c r="AG313" s="57">
        <v>12</v>
      </c>
      <c r="AH313" s="57">
        <v>2011</v>
      </c>
      <c r="AI313" s="93">
        <v>0.6791666666666667</v>
      </c>
      <c r="AJ313" s="57"/>
      <c r="AK313" s="57"/>
      <c r="AL313" s="57"/>
      <c r="AM313" s="57"/>
      <c r="AN313" s="57">
        <v>9</v>
      </c>
      <c r="AO313" s="57">
        <v>12</v>
      </c>
      <c r="AP313" s="57">
        <v>2011</v>
      </c>
      <c r="AQ313" s="67">
        <v>0.52083333333333337</v>
      </c>
      <c r="AR313" s="272">
        <v>3</v>
      </c>
      <c r="AS313" s="273" t="s">
        <v>71</v>
      </c>
      <c r="AT313" s="60">
        <f t="shared" si="46"/>
        <v>46.529999999999994</v>
      </c>
      <c r="AU313" s="60">
        <f t="shared" si="47"/>
        <v>31.68</v>
      </c>
      <c r="AV313" s="60">
        <v>48.96</v>
      </c>
      <c r="AW313" s="60">
        <v>32</v>
      </c>
      <c r="AX313" s="60"/>
      <c r="AY313" s="60">
        <f t="shared" si="48"/>
        <v>4.95</v>
      </c>
      <c r="AZ313" s="60">
        <f t="shared" si="45"/>
        <v>164.11999999999998</v>
      </c>
      <c r="BA313" s="60">
        <v>0</v>
      </c>
      <c r="BB313" s="60">
        <f t="shared" si="49"/>
        <v>99</v>
      </c>
    </row>
    <row r="314" spans="1:54" s="73" customFormat="1" ht="17.25" customHeight="1">
      <c r="A314" s="26" t="s">
        <v>46</v>
      </c>
      <c r="B314" s="50">
        <v>308</v>
      </c>
      <c r="C314" s="53" t="s">
        <v>520</v>
      </c>
      <c r="D314" s="23" t="s">
        <v>521</v>
      </c>
      <c r="E314" s="23" t="s">
        <v>522</v>
      </c>
      <c r="F314" s="53" t="s">
        <v>523</v>
      </c>
      <c r="G314" s="53"/>
      <c r="H314" s="87">
        <v>24</v>
      </c>
      <c r="I314" s="87">
        <v>7</v>
      </c>
      <c r="J314" s="87">
        <v>1978</v>
      </c>
      <c r="K314" s="87">
        <f t="shared" si="44"/>
        <v>33</v>
      </c>
      <c r="L314" s="1" t="s">
        <v>100</v>
      </c>
      <c r="M314" s="270"/>
      <c r="N314" s="270"/>
      <c r="O314" s="270"/>
      <c r="P314" s="53"/>
      <c r="Q314" s="53">
        <v>1679</v>
      </c>
      <c r="R314" s="53"/>
      <c r="S314" s="53" t="s">
        <v>58</v>
      </c>
      <c r="T314" s="56">
        <v>11030023</v>
      </c>
      <c r="U314" s="271" t="s">
        <v>1384</v>
      </c>
      <c r="V314" s="56"/>
      <c r="W314" s="56"/>
      <c r="X314" s="56"/>
      <c r="Y314" s="56"/>
      <c r="Z314" s="56"/>
      <c r="AA314" s="56"/>
      <c r="AB314" s="56"/>
      <c r="AC314" s="56"/>
      <c r="AD314" s="56"/>
      <c r="AE314" s="56"/>
      <c r="AF314" s="57">
        <v>9</v>
      </c>
      <c r="AG314" s="57">
        <v>12</v>
      </c>
      <c r="AH314" s="57">
        <v>2011</v>
      </c>
      <c r="AI314" s="93">
        <v>0.92708333333333337</v>
      </c>
      <c r="AJ314" s="57"/>
      <c r="AK314" s="57"/>
      <c r="AL314" s="57"/>
      <c r="AM314" s="57"/>
      <c r="AN314" s="57">
        <v>31</v>
      </c>
      <c r="AO314" s="57">
        <v>12</v>
      </c>
      <c r="AP314" s="57">
        <v>2011</v>
      </c>
      <c r="AQ314" s="67"/>
      <c r="AR314" s="272">
        <v>23</v>
      </c>
      <c r="AS314" s="273" t="s">
        <v>53</v>
      </c>
      <c r="AT314" s="60">
        <f t="shared" si="46"/>
        <v>356.72999999999996</v>
      </c>
      <c r="AU314" s="60">
        <f t="shared" si="47"/>
        <v>242.88</v>
      </c>
      <c r="AV314" s="60">
        <v>84.31</v>
      </c>
      <c r="AW314" s="60">
        <v>88</v>
      </c>
      <c r="AX314" s="60"/>
      <c r="AY314" s="60">
        <f t="shared" si="48"/>
        <v>37.950000000000003</v>
      </c>
      <c r="AZ314" s="60">
        <f t="shared" si="45"/>
        <v>809.86999999999989</v>
      </c>
      <c r="BA314" s="60">
        <v>0</v>
      </c>
      <c r="BB314" s="60">
        <f t="shared" si="49"/>
        <v>759</v>
      </c>
    </row>
    <row r="315" spans="1:54" s="73" customFormat="1" ht="17.25" customHeight="1">
      <c r="A315" s="26" t="s">
        <v>46</v>
      </c>
      <c r="B315" s="50">
        <v>309</v>
      </c>
      <c r="C315" s="53" t="s">
        <v>1385</v>
      </c>
      <c r="D315" s="23" t="s">
        <v>55</v>
      </c>
      <c r="E315" s="23" t="s">
        <v>1319</v>
      </c>
      <c r="F315" s="53" t="s">
        <v>1386</v>
      </c>
      <c r="G315" s="53"/>
      <c r="H315" s="87">
        <v>25</v>
      </c>
      <c r="I315" s="87">
        <v>11</v>
      </c>
      <c r="J315" s="87">
        <v>2002</v>
      </c>
      <c r="K315" s="87">
        <f t="shared" si="44"/>
        <v>9</v>
      </c>
      <c r="L315" s="1" t="s">
        <v>1539</v>
      </c>
      <c r="M315" s="270"/>
      <c r="N315" s="270"/>
      <c r="O315" s="270"/>
      <c r="P315" s="53"/>
      <c r="Q315" s="53">
        <v>1682</v>
      </c>
      <c r="R315" s="53"/>
      <c r="S315" s="53" t="s">
        <v>169</v>
      </c>
      <c r="T315" s="56">
        <v>11030023</v>
      </c>
      <c r="U315" s="271" t="s">
        <v>1387</v>
      </c>
      <c r="V315" s="56"/>
      <c r="W315" s="56"/>
      <c r="X315" s="56"/>
      <c r="Y315" s="56"/>
      <c r="Z315" s="56"/>
      <c r="AA315" s="56"/>
      <c r="AB315" s="56"/>
      <c r="AC315" s="56"/>
      <c r="AD315" s="56"/>
      <c r="AE315" s="56"/>
      <c r="AF315" s="57">
        <v>7</v>
      </c>
      <c r="AG315" s="57">
        <v>12</v>
      </c>
      <c r="AH315" s="57">
        <v>2011</v>
      </c>
      <c r="AI315" s="93">
        <v>0.45833333333333331</v>
      </c>
      <c r="AJ315" s="57"/>
      <c r="AK315" s="57"/>
      <c r="AL315" s="57"/>
      <c r="AM315" s="57"/>
      <c r="AN315" s="57">
        <v>9</v>
      </c>
      <c r="AO315" s="57">
        <v>12</v>
      </c>
      <c r="AP315" s="57">
        <v>2011</v>
      </c>
      <c r="AQ315" s="67">
        <v>0.52083333333333337</v>
      </c>
      <c r="AR315" s="272">
        <v>2</v>
      </c>
      <c r="AS315" s="273" t="s">
        <v>71</v>
      </c>
      <c r="AT315" s="60">
        <f t="shared" si="46"/>
        <v>31.02</v>
      </c>
      <c r="AU315" s="60">
        <f t="shared" si="47"/>
        <v>21.12</v>
      </c>
      <c r="AV315" s="60">
        <v>48.87</v>
      </c>
      <c r="AW315" s="60">
        <v>25</v>
      </c>
      <c r="AX315" s="60"/>
      <c r="AY315" s="60">
        <f t="shared" si="48"/>
        <v>3.3000000000000003</v>
      </c>
      <c r="AZ315" s="60">
        <f t="shared" si="45"/>
        <v>129.31</v>
      </c>
      <c r="BA315" s="60">
        <v>0</v>
      </c>
      <c r="BB315" s="60">
        <f t="shared" si="49"/>
        <v>66</v>
      </c>
    </row>
    <row r="316" spans="1:54" s="73" customFormat="1" ht="17.25" customHeight="1">
      <c r="A316" s="26" t="s">
        <v>46</v>
      </c>
      <c r="B316" s="50">
        <v>310</v>
      </c>
      <c r="C316" s="53" t="s">
        <v>1388</v>
      </c>
      <c r="D316" s="23" t="s">
        <v>1025</v>
      </c>
      <c r="E316" s="23" t="s">
        <v>1389</v>
      </c>
      <c r="F316" s="53" t="s">
        <v>1390</v>
      </c>
      <c r="G316" s="53"/>
      <c r="H316" s="87">
        <v>16</v>
      </c>
      <c r="I316" s="87">
        <v>12</v>
      </c>
      <c r="J316" s="87">
        <v>1970</v>
      </c>
      <c r="K316" s="87">
        <f t="shared" si="44"/>
        <v>41</v>
      </c>
      <c r="L316" s="1" t="s">
        <v>1539</v>
      </c>
      <c r="M316" s="270"/>
      <c r="N316" s="270"/>
      <c r="O316" s="270"/>
      <c r="P316" s="53"/>
      <c r="Q316" s="53">
        <v>1686</v>
      </c>
      <c r="R316" s="53"/>
      <c r="S316" s="53" t="s">
        <v>58</v>
      </c>
      <c r="T316" s="56">
        <v>11030023</v>
      </c>
      <c r="U316" s="271" t="s">
        <v>1391</v>
      </c>
      <c r="V316" s="56"/>
      <c r="W316" s="56"/>
      <c r="X316" s="56"/>
      <c r="Y316" s="56"/>
      <c r="Z316" s="56"/>
      <c r="AA316" s="56"/>
      <c r="AB316" s="56"/>
      <c r="AC316" s="56"/>
      <c r="AD316" s="56"/>
      <c r="AE316" s="56"/>
      <c r="AF316" s="57">
        <v>7</v>
      </c>
      <c r="AG316" s="57">
        <v>12</v>
      </c>
      <c r="AH316" s="57">
        <v>2011</v>
      </c>
      <c r="AI316" s="93">
        <v>0.5625</v>
      </c>
      <c r="AJ316" s="57"/>
      <c r="AK316" s="57"/>
      <c r="AL316" s="57"/>
      <c r="AM316" s="57"/>
      <c r="AN316" s="57">
        <v>31</v>
      </c>
      <c r="AO316" s="57">
        <v>12</v>
      </c>
      <c r="AP316" s="57">
        <v>2011</v>
      </c>
      <c r="AQ316" s="67"/>
      <c r="AR316" s="272">
        <v>25</v>
      </c>
      <c r="AS316" s="273" t="s">
        <v>53</v>
      </c>
      <c r="AT316" s="60">
        <f t="shared" si="46"/>
        <v>387.75</v>
      </c>
      <c r="AU316" s="60">
        <f t="shared" si="47"/>
        <v>264</v>
      </c>
      <c r="AV316" s="60">
        <v>74.56</v>
      </c>
      <c r="AW316" s="60">
        <v>88</v>
      </c>
      <c r="AX316" s="60"/>
      <c r="AY316" s="60">
        <f t="shared" si="48"/>
        <v>41.25</v>
      </c>
      <c r="AZ316" s="60">
        <f t="shared" si="45"/>
        <v>855.56</v>
      </c>
      <c r="BA316" s="60">
        <v>0</v>
      </c>
      <c r="BB316" s="60">
        <f t="shared" si="49"/>
        <v>825</v>
      </c>
    </row>
    <row r="317" spans="1:54" s="73" customFormat="1" ht="17.25" customHeight="1">
      <c r="A317" s="26" t="s">
        <v>46</v>
      </c>
      <c r="B317" s="50">
        <v>311</v>
      </c>
      <c r="C317" s="53" t="s">
        <v>1392</v>
      </c>
      <c r="D317" s="23" t="s">
        <v>610</v>
      </c>
      <c r="E317" s="23" t="s">
        <v>635</v>
      </c>
      <c r="F317" s="53" t="s">
        <v>1393</v>
      </c>
      <c r="G317" s="53"/>
      <c r="H317" s="87">
        <v>6</v>
      </c>
      <c r="I317" s="87">
        <v>2</v>
      </c>
      <c r="J317" s="87">
        <v>1991</v>
      </c>
      <c r="K317" s="87">
        <f t="shared" si="44"/>
        <v>20</v>
      </c>
      <c r="L317" s="1" t="s">
        <v>1539</v>
      </c>
      <c r="M317" s="270"/>
      <c r="N317" s="270"/>
      <c r="O317" s="270"/>
      <c r="P317" s="53"/>
      <c r="Q317" s="53">
        <v>1691</v>
      </c>
      <c r="R317" s="53"/>
      <c r="S317" s="53" t="s">
        <v>58</v>
      </c>
      <c r="T317" s="56">
        <v>11030023</v>
      </c>
      <c r="U317" s="271" t="s">
        <v>1394</v>
      </c>
      <c r="V317" s="56"/>
      <c r="W317" s="56"/>
      <c r="X317" s="56"/>
      <c r="Y317" s="56"/>
      <c r="Z317" s="56"/>
      <c r="AA317" s="56"/>
      <c r="AB317" s="56"/>
      <c r="AC317" s="56"/>
      <c r="AD317" s="56"/>
      <c r="AE317" s="56"/>
      <c r="AF317" s="57">
        <v>9</v>
      </c>
      <c r="AG317" s="57">
        <v>12</v>
      </c>
      <c r="AH317" s="57">
        <v>2011</v>
      </c>
      <c r="AI317" s="93">
        <v>0.54166666666666663</v>
      </c>
      <c r="AJ317" s="57"/>
      <c r="AK317" s="57"/>
      <c r="AL317" s="57"/>
      <c r="AM317" s="57"/>
      <c r="AN317" s="57">
        <v>31</v>
      </c>
      <c r="AO317" s="57">
        <v>12</v>
      </c>
      <c r="AP317" s="57">
        <v>2011</v>
      </c>
      <c r="AQ317" s="67"/>
      <c r="AR317" s="272">
        <v>23</v>
      </c>
      <c r="AS317" s="273" t="s">
        <v>53</v>
      </c>
      <c r="AT317" s="60">
        <f t="shared" si="46"/>
        <v>356.72999999999996</v>
      </c>
      <c r="AU317" s="60">
        <f t="shared" si="47"/>
        <v>242.88</v>
      </c>
      <c r="AV317" s="60">
        <v>71.34</v>
      </c>
      <c r="AW317" s="60">
        <v>82</v>
      </c>
      <c r="AX317" s="60"/>
      <c r="AY317" s="60">
        <f t="shared" si="48"/>
        <v>37.950000000000003</v>
      </c>
      <c r="AZ317" s="60">
        <f t="shared" si="45"/>
        <v>790.9</v>
      </c>
      <c r="BA317" s="60">
        <v>0</v>
      </c>
      <c r="BB317" s="60">
        <f t="shared" si="49"/>
        <v>759</v>
      </c>
    </row>
    <row r="318" spans="1:54" s="73" customFormat="1" ht="17.25" customHeight="1">
      <c r="A318" s="26" t="s">
        <v>46</v>
      </c>
      <c r="B318" s="50">
        <v>312</v>
      </c>
      <c r="C318" s="53" t="s">
        <v>1395</v>
      </c>
      <c r="D318" s="23" t="s">
        <v>1396</v>
      </c>
      <c r="E318" s="23" t="s">
        <v>1397</v>
      </c>
      <c r="F318" s="53" t="s">
        <v>1398</v>
      </c>
      <c r="G318" s="53"/>
      <c r="H318" s="87">
        <v>30</v>
      </c>
      <c r="I318" s="87">
        <v>3</v>
      </c>
      <c r="J318" s="87">
        <v>1988</v>
      </c>
      <c r="K318" s="87">
        <f t="shared" si="44"/>
        <v>23</v>
      </c>
      <c r="L318" s="1" t="s">
        <v>100</v>
      </c>
      <c r="M318" s="270"/>
      <c r="N318" s="270"/>
      <c r="O318" s="270"/>
      <c r="P318" s="53"/>
      <c r="Q318" s="53">
        <v>1693</v>
      </c>
      <c r="R318" s="53"/>
      <c r="S318" s="53" t="s">
        <v>58</v>
      </c>
      <c r="T318" s="56">
        <v>11030023</v>
      </c>
      <c r="U318" s="271" t="s">
        <v>1399</v>
      </c>
      <c r="V318" s="56"/>
      <c r="W318" s="56"/>
      <c r="X318" s="56"/>
      <c r="Y318" s="56"/>
      <c r="Z318" s="56"/>
      <c r="AA318" s="56"/>
      <c r="AB318" s="56"/>
      <c r="AC318" s="56"/>
      <c r="AD318" s="56"/>
      <c r="AE318" s="56"/>
      <c r="AF318" s="57">
        <v>9</v>
      </c>
      <c r="AG318" s="57">
        <v>12</v>
      </c>
      <c r="AH318" s="57">
        <v>2011</v>
      </c>
      <c r="AI318" s="93">
        <v>0.65625</v>
      </c>
      <c r="AJ318" s="57"/>
      <c r="AK318" s="57"/>
      <c r="AL318" s="57"/>
      <c r="AM318" s="57"/>
      <c r="AN318" s="57">
        <v>31</v>
      </c>
      <c r="AO318" s="57">
        <v>12</v>
      </c>
      <c r="AP318" s="57">
        <v>2011</v>
      </c>
      <c r="AQ318" s="67"/>
      <c r="AR318" s="272">
        <v>23</v>
      </c>
      <c r="AS318" s="273" t="s">
        <v>53</v>
      </c>
      <c r="AT318" s="60">
        <f t="shared" si="46"/>
        <v>356.72999999999996</v>
      </c>
      <c r="AU318" s="60">
        <f t="shared" si="47"/>
        <v>242.88</v>
      </c>
      <c r="AV318" s="60">
        <v>92.56</v>
      </c>
      <c r="AW318" s="60">
        <v>56</v>
      </c>
      <c r="AX318" s="60"/>
      <c r="AY318" s="60">
        <f t="shared" si="48"/>
        <v>37.950000000000003</v>
      </c>
      <c r="AZ318" s="60">
        <f t="shared" si="45"/>
        <v>786.11999999999989</v>
      </c>
      <c r="BA318" s="60">
        <v>0</v>
      </c>
      <c r="BB318" s="60">
        <f t="shared" si="49"/>
        <v>759</v>
      </c>
    </row>
    <row r="319" spans="1:54" s="73" customFormat="1" ht="17.25" customHeight="1">
      <c r="A319" s="26" t="s">
        <v>46</v>
      </c>
      <c r="B319" s="50">
        <v>313</v>
      </c>
      <c r="C319" s="53" t="s">
        <v>1400</v>
      </c>
      <c r="D319" s="23" t="s">
        <v>1401</v>
      </c>
      <c r="E319" s="23" t="s">
        <v>1402</v>
      </c>
      <c r="F319" s="53" t="s">
        <v>1403</v>
      </c>
      <c r="G319" s="53"/>
      <c r="H319" s="87">
        <v>25</v>
      </c>
      <c r="I319" s="87">
        <v>10</v>
      </c>
      <c r="J319" s="87">
        <v>1964</v>
      </c>
      <c r="K319" s="87">
        <f t="shared" si="44"/>
        <v>47</v>
      </c>
      <c r="L319" s="1" t="s">
        <v>1539</v>
      </c>
      <c r="M319" s="270"/>
      <c r="N319" s="270"/>
      <c r="O319" s="270"/>
      <c r="P319" s="53"/>
      <c r="Q319" s="53">
        <v>1694</v>
      </c>
      <c r="R319" s="53"/>
      <c r="S319" s="53" t="s">
        <v>58</v>
      </c>
      <c r="T319" s="56">
        <v>11030023</v>
      </c>
      <c r="U319" s="271" t="s">
        <v>1404</v>
      </c>
      <c r="V319" s="56" t="s">
        <v>493</v>
      </c>
      <c r="W319" s="56"/>
      <c r="X319" s="56"/>
      <c r="Y319" s="56"/>
      <c r="Z319" s="56"/>
      <c r="AA319" s="56"/>
      <c r="AB319" s="56"/>
      <c r="AC319" s="56"/>
      <c r="AD319" s="56"/>
      <c r="AE319" s="56"/>
      <c r="AF319" s="57">
        <v>12</v>
      </c>
      <c r="AG319" s="57">
        <v>12</v>
      </c>
      <c r="AH319" s="57">
        <v>2011</v>
      </c>
      <c r="AI319" s="93">
        <v>0.34027777777777773</v>
      </c>
      <c r="AJ319" s="57"/>
      <c r="AK319" s="57"/>
      <c r="AL319" s="57"/>
      <c r="AM319" s="57"/>
      <c r="AN319" s="57">
        <v>31</v>
      </c>
      <c r="AO319" s="57">
        <v>12</v>
      </c>
      <c r="AP319" s="57">
        <v>2011</v>
      </c>
      <c r="AQ319" s="67"/>
      <c r="AR319" s="272">
        <v>20</v>
      </c>
      <c r="AS319" s="273" t="s">
        <v>53</v>
      </c>
      <c r="AT319" s="60">
        <f t="shared" si="46"/>
        <v>310.2</v>
      </c>
      <c r="AU319" s="60">
        <f t="shared" si="47"/>
        <v>211.20000000000002</v>
      </c>
      <c r="AV319" s="60">
        <v>96.8</v>
      </c>
      <c r="AW319" s="60">
        <v>94</v>
      </c>
      <c r="AX319" s="60"/>
      <c r="AY319" s="60">
        <f t="shared" si="48"/>
        <v>33</v>
      </c>
      <c r="AZ319" s="60">
        <f t="shared" si="45"/>
        <v>745.19999999999993</v>
      </c>
      <c r="BA319" s="60">
        <v>0</v>
      </c>
      <c r="BB319" s="60">
        <f t="shared" si="49"/>
        <v>660</v>
      </c>
    </row>
    <row r="320" spans="1:54" s="73" customFormat="1" ht="17.25" customHeight="1">
      <c r="A320" s="26" t="s">
        <v>46</v>
      </c>
      <c r="B320" s="50">
        <v>314</v>
      </c>
      <c r="C320" s="53" t="s">
        <v>1405</v>
      </c>
      <c r="D320" s="23" t="s">
        <v>356</v>
      </c>
      <c r="E320" s="23" t="s">
        <v>1406</v>
      </c>
      <c r="F320" s="53" t="s">
        <v>1407</v>
      </c>
      <c r="G320" s="53"/>
      <c r="H320" s="87">
        <v>15</v>
      </c>
      <c r="I320" s="87">
        <v>4</v>
      </c>
      <c r="J320" s="87">
        <v>1965</v>
      </c>
      <c r="K320" s="87">
        <f t="shared" si="44"/>
        <v>46</v>
      </c>
      <c r="L320" s="1" t="s">
        <v>1539</v>
      </c>
      <c r="M320" s="270"/>
      <c r="N320" s="270"/>
      <c r="O320" s="270"/>
      <c r="P320" s="53"/>
      <c r="Q320" s="53">
        <v>1696</v>
      </c>
      <c r="R320" s="53"/>
      <c r="S320" s="53" t="s">
        <v>58</v>
      </c>
      <c r="T320" s="56">
        <v>11030023</v>
      </c>
      <c r="U320" s="271" t="s">
        <v>1408</v>
      </c>
      <c r="V320" s="56" t="s">
        <v>938</v>
      </c>
      <c r="W320" s="56"/>
      <c r="X320" s="56"/>
      <c r="Y320" s="56" t="s">
        <v>346</v>
      </c>
      <c r="Z320" s="56"/>
      <c r="AA320" s="56"/>
      <c r="AB320" s="56"/>
      <c r="AC320" s="56"/>
      <c r="AD320" s="56"/>
      <c r="AE320" s="56"/>
      <c r="AF320" s="57">
        <v>12</v>
      </c>
      <c r="AG320" s="57">
        <v>12</v>
      </c>
      <c r="AH320" s="57">
        <v>2011</v>
      </c>
      <c r="AI320" s="93">
        <v>0.46180555555555558</v>
      </c>
      <c r="AJ320" s="57"/>
      <c r="AK320" s="57"/>
      <c r="AL320" s="57">
        <v>2011</v>
      </c>
      <c r="AM320" s="57"/>
      <c r="AN320" s="57">
        <v>31</v>
      </c>
      <c r="AO320" s="57">
        <v>12</v>
      </c>
      <c r="AP320" s="57">
        <v>2011</v>
      </c>
      <c r="AQ320" s="67"/>
      <c r="AR320" s="272">
        <v>20</v>
      </c>
      <c r="AS320" s="273" t="s">
        <v>53</v>
      </c>
      <c r="AT320" s="60">
        <f t="shared" si="46"/>
        <v>310.2</v>
      </c>
      <c r="AU320" s="60">
        <f t="shared" si="47"/>
        <v>211.20000000000002</v>
      </c>
      <c r="AV320" s="60">
        <v>58.97</v>
      </c>
      <c r="AW320" s="60">
        <v>88</v>
      </c>
      <c r="AX320" s="60"/>
      <c r="AY320" s="60">
        <f t="shared" si="48"/>
        <v>33</v>
      </c>
      <c r="AZ320" s="60">
        <f t="shared" si="45"/>
        <v>701.37</v>
      </c>
      <c r="BA320" s="60">
        <v>0</v>
      </c>
      <c r="BB320" s="60">
        <f t="shared" si="49"/>
        <v>660</v>
      </c>
    </row>
    <row r="321" spans="1:54" s="73" customFormat="1" ht="17.25" customHeight="1">
      <c r="A321" s="26" t="s">
        <v>46</v>
      </c>
      <c r="B321" s="50">
        <v>315</v>
      </c>
      <c r="C321" s="53" t="s">
        <v>576</v>
      </c>
      <c r="D321" s="23" t="s">
        <v>291</v>
      </c>
      <c r="E321" s="23" t="s">
        <v>577</v>
      </c>
      <c r="F321" s="53" t="s">
        <v>578</v>
      </c>
      <c r="G321" s="53"/>
      <c r="H321" s="87">
        <v>24</v>
      </c>
      <c r="I321" s="87">
        <v>10</v>
      </c>
      <c r="J321" s="87">
        <v>1993</v>
      </c>
      <c r="K321" s="87">
        <f t="shared" si="44"/>
        <v>18</v>
      </c>
      <c r="L321" s="1" t="s">
        <v>1539</v>
      </c>
      <c r="M321" s="270"/>
      <c r="N321" s="270"/>
      <c r="O321" s="270"/>
      <c r="P321" s="53"/>
      <c r="Q321" s="53">
        <v>1697</v>
      </c>
      <c r="R321" s="53"/>
      <c r="S321" s="53" t="s">
        <v>58</v>
      </c>
      <c r="T321" s="56">
        <v>11030023</v>
      </c>
      <c r="U321" s="271" t="s">
        <v>1409</v>
      </c>
      <c r="V321" s="56"/>
      <c r="W321" s="56"/>
      <c r="X321" s="56"/>
      <c r="Y321" s="56"/>
      <c r="Z321" s="56"/>
      <c r="AA321" s="56"/>
      <c r="AB321" s="56"/>
      <c r="AC321" s="56"/>
      <c r="AD321" s="56"/>
      <c r="AE321" s="56"/>
      <c r="AF321" s="57">
        <v>16</v>
      </c>
      <c r="AG321" s="57">
        <v>12</v>
      </c>
      <c r="AH321" s="57">
        <v>2011</v>
      </c>
      <c r="AI321" s="93">
        <v>0.46527777777777773</v>
      </c>
      <c r="AJ321" s="57"/>
      <c r="AK321" s="57"/>
      <c r="AL321" s="57"/>
      <c r="AM321" s="57"/>
      <c r="AN321" s="57">
        <v>31</v>
      </c>
      <c r="AO321" s="57">
        <v>12</v>
      </c>
      <c r="AP321" s="57">
        <v>2011</v>
      </c>
      <c r="AQ321" s="67"/>
      <c r="AR321" s="272">
        <v>16</v>
      </c>
      <c r="AS321" s="273" t="s">
        <v>53</v>
      </c>
      <c r="AT321" s="60">
        <f t="shared" si="46"/>
        <v>248.16</v>
      </c>
      <c r="AU321" s="60">
        <f t="shared" si="47"/>
        <v>168.96</v>
      </c>
      <c r="AV321" s="60">
        <v>98.54</v>
      </c>
      <c r="AW321" s="60">
        <v>62</v>
      </c>
      <c r="AX321" s="60"/>
      <c r="AY321" s="60">
        <f t="shared" si="48"/>
        <v>26.400000000000002</v>
      </c>
      <c r="AZ321" s="60">
        <f t="shared" si="45"/>
        <v>604.05999999999995</v>
      </c>
      <c r="BA321" s="60">
        <v>0</v>
      </c>
      <c r="BB321" s="60">
        <f t="shared" si="49"/>
        <v>528</v>
      </c>
    </row>
    <row r="322" spans="1:54" s="73" customFormat="1" ht="17.25" customHeight="1">
      <c r="A322" s="26" t="s">
        <v>46</v>
      </c>
      <c r="B322" s="50">
        <v>316</v>
      </c>
      <c r="C322" s="53" t="s">
        <v>1410</v>
      </c>
      <c r="D322" s="23" t="s">
        <v>204</v>
      </c>
      <c r="E322" s="23" t="s">
        <v>1411</v>
      </c>
      <c r="F322" s="53" t="s">
        <v>1412</v>
      </c>
      <c r="G322" s="53"/>
      <c r="H322" s="87">
        <v>10</v>
      </c>
      <c r="I322" s="87">
        <v>2</v>
      </c>
      <c r="J322" s="87">
        <v>1982</v>
      </c>
      <c r="K322" s="87">
        <f t="shared" si="44"/>
        <v>29</v>
      </c>
      <c r="L322" s="1" t="s">
        <v>1539</v>
      </c>
      <c r="M322" s="270"/>
      <c r="N322" s="270"/>
      <c r="O322" s="270"/>
      <c r="P322" s="53"/>
      <c r="Q322" s="53">
        <v>1699</v>
      </c>
      <c r="R322" s="53"/>
      <c r="S322" s="53" t="s">
        <v>58</v>
      </c>
      <c r="T322" s="56">
        <v>11030023</v>
      </c>
      <c r="U322" s="271" t="s">
        <v>1413</v>
      </c>
      <c r="V322" s="56"/>
      <c r="W322" s="56"/>
      <c r="X322" s="56"/>
      <c r="Y322" s="56"/>
      <c r="Z322" s="56"/>
      <c r="AA322" s="56"/>
      <c r="AB322" s="56"/>
      <c r="AC322" s="56"/>
      <c r="AD322" s="56"/>
      <c r="AE322" s="56"/>
      <c r="AF322" s="57">
        <v>12</v>
      </c>
      <c r="AG322" s="57">
        <v>12</v>
      </c>
      <c r="AH322" s="57">
        <v>2011</v>
      </c>
      <c r="AI322" s="93">
        <v>0.4861111111111111</v>
      </c>
      <c r="AJ322" s="57"/>
      <c r="AK322" s="57"/>
      <c r="AL322" s="57">
        <v>2011</v>
      </c>
      <c r="AM322" s="57"/>
      <c r="AN322" s="57">
        <v>31</v>
      </c>
      <c r="AO322" s="57">
        <v>12</v>
      </c>
      <c r="AP322" s="57">
        <v>2011</v>
      </c>
      <c r="AQ322" s="67"/>
      <c r="AR322" s="272">
        <v>20</v>
      </c>
      <c r="AS322" s="273" t="s">
        <v>53</v>
      </c>
      <c r="AT322" s="60">
        <f t="shared" ref="AT322:AT350" si="50">AR322*33*0.47</f>
        <v>310.2</v>
      </c>
      <c r="AU322" s="60">
        <f t="shared" ref="AU322:AU350" si="51">AR322*33*0.32</f>
        <v>211.20000000000002</v>
      </c>
      <c r="AV322" s="60">
        <v>82.47</v>
      </c>
      <c r="AW322" s="60">
        <v>66</v>
      </c>
      <c r="AX322" s="60"/>
      <c r="AY322" s="60">
        <f t="shared" ref="AY322:AY350" si="52">AR322*33*0.05</f>
        <v>33</v>
      </c>
      <c r="AZ322" s="60">
        <f t="shared" si="45"/>
        <v>702.87</v>
      </c>
      <c r="BA322" s="60">
        <v>0</v>
      </c>
      <c r="BB322" s="60">
        <f t="shared" ref="BB322:BB350" si="53">AR322*33</f>
        <v>660</v>
      </c>
    </row>
    <row r="323" spans="1:54" s="73" customFormat="1" ht="17.25" customHeight="1">
      <c r="A323" s="26" t="s">
        <v>46</v>
      </c>
      <c r="B323" s="50">
        <v>317</v>
      </c>
      <c r="C323" s="53" t="s">
        <v>1414</v>
      </c>
      <c r="D323" s="23" t="s">
        <v>1415</v>
      </c>
      <c r="E323" s="23" t="s">
        <v>1416</v>
      </c>
      <c r="F323" s="53" t="s">
        <v>1417</v>
      </c>
      <c r="G323" s="53"/>
      <c r="H323" s="87">
        <v>12</v>
      </c>
      <c r="I323" s="87">
        <v>12</v>
      </c>
      <c r="J323" s="87">
        <v>1974</v>
      </c>
      <c r="K323" s="87">
        <f t="shared" si="44"/>
        <v>37</v>
      </c>
      <c r="L323" s="1" t="s">
        <v>100</v>
      </c>
      <c r="M323" s="270"/>
      <c r="N323" s="270"/>
      <c r="O323" s="270"/>
      <c r="P323" s="53"/>
      <c r="Q323" s="53">
        <v>1700</v>
      </c>
      <c r="R323" s="53"/>
      <c r="S323" s="53" t="s">
        <v>58</v>
      </c>
      <c r="T323" s="56">
        <v>11030023</v>
      </c>
      <c r="U323" s="271" t="s">
        <v>1284</v>
      </c>
      <c r="V323" s="56"/>
      <c r="W323" s="56"/>
      <c r="X323" s="56"/>
      <c r="Y323" s="56"/>
      <c r="Z323" s="56"/>
      <c r="AA323" s="56"/>
      <c r="AB323" s="56"/>
      <c r="AC323" s="56"/>
      <c r="AD323" s="56"/>
      <c r="AE323" s="56"/>
      <c r="AF323" s="57">
        <v>12</v>
      </c>
      <c r="AG323" s="57">
        <v>12</v>
      </c>
      <c r="AH323" s="57">
        <v>2011</v>
      </c>
      <c r="AI323" s="93">
        <v>0.53472222222222221</v>
      </c>
      <c r="AJ323" s="57"/>
      <c r="AK323" s="57"/>
      <c r="AL323" s="57"/>
      <c r="AM323" s="57"/>
      <c r="AN323" s="57">
        <v>31</v>
      </c>
      <c r="AO323" s="57">
        <v>12</v>
      </c>
      <c r="AP323" s="57">
        <v>2011</v>
      </c>
      <c r="AQ323" s="67"/>
      <c r="AR323" s="272">
        <v>20</v>
      </c>
      <c r="AS323" s="273" t="s">
        <v>53</v>
      </c>
      <c r="AT323" s="60">
        <f t="shared" si="50"/>
        <v>310.2</v>
      </c>
      <c r="AU323" s="60">
        <f t="shared" si="51"/>
        <v>211.20000000000002</v>
      </c>
      <c r="AV323" s="60">
        <v>106.3</v>
      </c>
      <c r="AW323" s="60">
        <v>68</v>
      </c>
      <c r="AX323" s="60"/>
      <c r="AY323" s="60">
        <f t="shared" si="52"/>
        <v>33</v>
      </c>
      <c r="AZ323" s="60">
        <f t="shared" si="45"/>
        <v>728.69999999999993</v>
      </c>
      <c r="BA323" s="60">
        <v>0</v>
      </c>
      <c r="BB323" s="60">
        <f t="shared" si="53"/>
        <v>660</v>
      </c>
    </row>
    <row r="324" spans="1:54" s="73" customFormat="1" ht="17.25" customHeight="1">
      <c r="A324" s="26" t="s">
        <v>46</v>
      </c>
      <c r="B324" s="50">
        <v>318</v>
      </c>
      <c r="C324" s="53" t="s">
        <v>1418</v>
      </c>
      <c r="D324" s="23" t="s">
        <v>1419</v>
      </c>
      <c r="E324" s="23" t="s">
        <v>1420</v>
      </c>
      <c r="F324" s="53" t="s">
        <v>1421</v>
      </c>
      <c r="G324" s="53"/>
      <c r="H324" s="87">
        <v>17</v>
      </c>
      <c r="I324" s="87">
        <v>1</v>
      </c>
      <c r="J324" s="87">
        <v>1961</v>
      </c>
      <c r="K324" s="87">
        <f t="shared" si="44"/>
        <v>50</v>
      </c>
      <c r="L324" s="1" t="s">
        <v>1539</v>
      </c>
      <c r="M324" s="270"/>
      <c r="N324" s="270"/>
      <c r="O324" s="270"/>
      <c r="P324" s="53"/>
      <c r="Q324" s="53">
        <v>1702</v>
      </c>
      <c r="R324" s="53"/>
      <c r="S324" s="53" t="s">
        <v>58</v>
      </c>
      <c r="T324" s="56">
        <v>11030023</v>
      </c>
      <c r="U324" s="271" t="s">
        <v>1422</v>
      </c>
      <c r="V324" s="56"/>
      <c r="W324" s="56"/>
      <c r="X324" s="56"/>
      <c r="Y324" s="56"/>
      <c r="Z324" s="56"/>
      <c r="AA324" s="56"/>
      <c r="AB324" s="56"/>
      <c r="AC324" s="56"/>
      <c r="AD324" s="56"/>
      <c r="AE324" s="56"/>
      <c r="AF324" s="57">
        <v>12</v>
      </c>
      <c r="AG324" s="57">
        <v>12</v>
      </c>
      <c r="AH324" s="57">
        <v>2011</v>
      </c>
      <c r="AI324" s="93">
        <v>0.57638888888888895</v>
      </c>
      <c r="AJ324" s="57"/>
      <c r="AK324" s="57"/>
      <c r="AL324" s="57"/>
      <c r="AM324" s="57"/>
      <c r="AN324" s="57">
        <v>31</v>
      </c>
      <c r="AO324" s="57">
        <v>12</v>
      </c>
      <c r="AP324" s="57">
        <v>2011</v>
      </c>
      <c r="AQ324" s="67"/>
      <c r="AR324" s="272">
        <v>20</v>
      </c>
      <c r="AS324" s="273" t="s">
        <v>53</v>
      </c>
      <c r="AT324" s="60">
        <f t="shared" si="50"/>
        <v>310.2</v>
      </c>
      <c r="AU324" s="60">
        <f t="shared" si="51"/>
        <v>211.20000000000002</v>
      </c>
      <c r="AV324" s="60">
        <v>99.3</v>
      </c>
      <c r="AW324" s="60">
        <v>72</v>
      </c>
      <c r="AX324" s="60"/>
      <c r="AY324" s="60">
        <f t="shared" si="52"/>
        <v>33</v>
      </c>
      <c r="AZ324" s="60">
        <f t="shared" si="45"/>
        <v>725.69999999999993</v>
      </c>
      <c r="BA324" s="60">
        <v>0</v>
      </c>
      <c r="BB324" s="60">
        <f t="shared" si="53"/>
        <v>660</v>
      </c>
    </row>
    <row r="325" spans="1:54" s="73" customFormat="1" ht="17.25" customHeight="1">
      <c r="A325" s="26" t="s">
        <v>46</v>
      </c>
      <c r="B325" s="50">
        <v>319</v>
      </c>
      <c r="C325" s="53" t="s">
        <v>1423</v>
      </c>
      <c r="D325" s="23" t="s">
        <v>307</v>
      </c>
      <c r="E325" s="23" t="s">
        <v>1424</v>
      </c>
      <c r="F325" s="53" t="s">
        <v>1425</v>
      </c>
      <c r="G325" s="53"/>
      <c r="H325" s="87">
        <v>14</v>
      </c>
      <c r="I325" s="87">
        <v>1</v>
      </c>
      <c r="J325" s="87">
        <v>1939</v>
      </c>
      <c r="K325" s="87">
        <f t="shared" si="44"/>
        <v>72</v>
      </c>
      <c r="L325" s="1" t="s">
        <v>1539</v>
      </c>
      <c r="M325" s="270"/>
      <c r="N325" s="270"/>
      <c r="O325" s="270"/>
      <c r="P325" s="53"/>
      <c r="Q325" s="53">
        <v>1704</v>
      </c>
      <c r="R325" s="53"/>
      <c r="S325" s="53" t="s">
        <v>58</v>
      </c>
      <c r="T325" s="56">
        <v>11030023</v>
      </c>
      <c r="U325" s="271" t="s">
        <v>1426</v>
      </c>
      <c r="V325" s="56"/>
      <c r="W325" s="56"/>
      <c r="X325" s="56"/>
      <c r="Y325" s="56"/>
      <c r="Z325" s="56"/>
      <c r="AA325" s="56"/>
      <c r="AB325" s="56"/>
      <c r="AC325" s="56"/>
      <c r="AD325" s="56"/>
      <c r="AE325" s="56"/>
      <c r="AF325" s="57">
        <v>12</v>
      </c>
      <c r="AG325" s="57">
        <v>12</v>
      </c>
      <c r="AH325" s="57">
        <v>2011</v>
      </c>
      <c r="AI325" s="93">
        <v>0.67361111111111116</v>
      </c>
      <c r="AJ325" s="57"/>
      <c r="AK325" s="57"/>
      <c r="AL325" s="57"/>
      <c r="AM325" s="57"/>
      <c r="AN325" s="57">
        <v>31</v>
      </c>
      <c r="AO325" s="57">
        <v>12</v>
      </c>
      <c r="AP325" s="57">
        <v>2011</v>
      </c>
      <c r="AQ325" s="67"/>
      <c r="AR325" s="272">
        <v>20</v>
      </c>
      <c r="AS325" s="273" t="s">
        <v>53</v>
      </c>
      <c r="AT325" s="60">
        <f t="shared" si="50"/>
        <v>310.2</v>
      </c>
      <c r="AU325" s="60">
        <f t="shared" si="51"/>
        <v>211.20000000000002</v>
      </c>
      <c r="AV325" s="60">
        <v>106.3</v>
      </c>
      <c r="AW325" s="60">
        <v>82</v>
      </c>
      <c r="AX325" s="60"/>
      <c r="AY325" s="60">
        <f t="shared" si="52"/>
        <v>33</v>
      </c>
      <c r="AZ325" s="60">
        <f t="shared" si="45"/>
        <v>742.69999999999993</v>
      </c>
      <c r="BA325" s="60">
        <v>0</v>
      </c>
      <c r="BB325" s="60">
        <f t="shared" si="53"/>
        <v>660</v>
      </c>
    </row>
    <row r="326" spans="1:54" s="73" customFormat="1" ht="17.25" customHeight="1">
      <c r="A326" s="26" t="s">
        <v>46</v>
      </c>
      <c r="B326" s="50">
        <v>320</v>
      </c>
      <c r="C326" s="53" t="s">
        <v>1427</v>
      </c>
      <c r="D326" s="23" t="s">
        <v>1428</v>
      </c>
      <c r="E326" s="23" t="s">
        <v>1429</v>
      </c>
      <c r="F326" s="53" t="s">
        <v>1430</v>
      </c>
      <c r="G326" s="53"/>
      <c r="H326" s="87">
        <v>29</v>
      </c>
      <c r="I326" s="87">
        <v>8</v>
      </c>
      <c r="J326" s="87">
        <v>1955</v>
      </c>
      <c r="K326" s="87">
        <f t="shared" si="44"/>
        <v>56</v>
      </c>
      <c r="L326" s="1" t="s">
        <v>1539</v>
      </c>
      <c r="M326" s="270"/>
      <c r="N326" s="270"/>
      <c r="O326" s="270"/>
      <c r="P326" s="53"/>
      <c r="Q326" s="53">
        <v>1708</v>
      </c>
      <c r="R326" s="53"/>
      <c r="S326" s="53" t="s">
        <v>58</v>
      </c>
      <c r="T326" s="56">
        <v>11030023</v>
      </c>
      <c r="U326" s="271" t="s">
        <v>1431</v>
      </c>
      <c r="V326" s="56"/>
      <c r="W326" s="56"/>
      <c r="X326" s="56"/>
      <c r="Y326" s="56"/>
      <c r="Z326" s="56"/>
      <c r="AA326" s="56"/>
      <c r="AB326" s="56"/>
      <c r="AC326" s="56"/>
      <c r="AD326" s="56"/>
      <c r="AE326" s="56"/>
      <c r="AF326" s="57">
        <v>13</v>
      </c>
      <c r="AG326" s="57">
        <v>12</v>
      </c>
      <c r="AH326" s="57">
        <v>2011</v>
      </c>
      <c r="AI326" s="93">
        <v>0.53819444444444442</v>
      </c>
      <c r="AJ326" s="57"/>
      <c r="AK326" s="57"/>
      <c r="AL326" s="57"/>
      <c r="AM326" s="57"/>
      <c r="AN326" s="57">
        <v>31</v>
      </c>
      <c r="AO326" s="57">
        <v>12</v>
      </c>
      <c r="AP326" s="57">
        <v>2011</v>
      </c>
      <c r="AQ326" s="67"/>
      <c r="AR326" s="272">
        <v>19</v>
      </c>
      <c r="AS326" s="273" t="s">
        <v>53</v>
      </c>
      <c r="AT326" s="60">
        <f t="shared" si="50"/>
        <v>294.69</v>
      </c>
      <c r="AU326" s="60">
        <f t="shared" si="51"/>
        <v>200.64000000000001</v>
      </c>
      <c r="AV326" s="60">
        <v>88.46</v>
      </c>
      <c r="AW326" s="60">
        <v>82</v>
      </c>
      <c r="AX326" s="60"/>
      <c r="AY326" s="60">
        <f t="shared" si="52"/>
        <v>31.35</v>
      </c>
      <c r="AZ326" s="60">
        <f t="shared" si="45"/>
        <v>697.1400000000001</v>
      </c>
      <c r="BA326" s="60">
        <v>0</v>
      </c>
      <c r="BB326" s="60">
        <f t="shared" si="53"/>
        <v>627</v>
      </c>
    </row>
    <row r="327" spans="1:54" s="73" customFormat="1" ht="17.25" customHeight="1">
      <c r="A327" s="26" t="s">
        <v>46</v>
      </c>
      <c r="B327" s="50">
        <v>321</v>
      </c>
      <c r="C327" s="53" t="s">
        <v>1432</v>
      </c>
      <c r="D327" s="23" t="s">
        <v>1322</v>
      </c>
      <c r="E327" s="23" t="s">
        <v>1433</v>
      </c>
      <c r="F327" s="53" t="s">
        <v>1434</v>
      </c>
      <c r="G327" s="53"/>
      <c r="H327" s="87">
        <v>28</v>
      </c>
      <c r="I327" s="87">
        <v>3</v>
      </c>
      <c r="J327" s="87">
        <v>1990</v>
      </c>
      <c r="K327" s="87">
        <f t="shared" si="44"/>
        <v>21</v>
      </c>
      <c r="L327" s="1" t="s">
        <v>100</v>
      </c>
      <c r="M327" s="270"/>
      <c r="N327" s="270"/>
      <c r="O327" s="270"/>
      <c r="P327" s="53"/>
      <c r="Q327" s="53">
        <v>1709</v>
      </c>
      <c r="R327" s="53"/>
      <c r="S327" s="53" t="s">
        <v>58</v>
      </c>
      <c r="T327" s="56">
        <v>11030023</v>
      </c>
      <c r="U327" s="271" t="s">
        <v>225</v>
      </c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7">
        <v>13</v>
      </c>
      <c r="AG327" s="57">
        <v>12</v>
      </c>
      <c r="AH327" s="57">
        <v>2011</v>
      </c>
      <c r="AI327" s="93">
        <v>0.54513888888888895</v>
      </c>
      <c r="AJ327" s="57"/>
      <c r="AK327" s="57"/>
      <c r="AL327" s="57"/>
      <c r="AM327" s="57"/>
      <c r="AN327" s="57">
        <v>31</v>
      </c>
      <c r="AO327" s="57">
        <v>12</v>
      </c>
      <c r="AP327" s="57">
        <v>2011</v>
      </c>
      <c r="AQ327" s="67"/>
      <c r="AR327" s="272">
        <v>19</v>
      </c>
      <c r="AS327" s="273" t="s">
        <v>53</v>
      </c>
      <c r="AT327" s="60">
        <f t="shared" si="50"/>
        <v>294.69</v>
      </c>
      <c r="AU327" s="60">
        <f t="shared" si="51"/>
        <v>200.64000000000001</v>
      </c>
      <c r="AV327" s="60">
        <v>84.6</v>
      </c>
      <c r="AW327" s="60">
        <v>64</v>
      </c>
      <c r="AX327" s="60"/>
      <c r="AY327" s="60">
        <f t="shared" si="52"/>
        <v>31.35</v>
      </c>
      <c r="AZ327" s="60">
        <f t="shared" si="45"/>
        <v>675.28000000000009</v>
      </c>
      <c r="BA327" s="60">
        <v>0</v>
      </c>
      <c r="BB327" s="60">
        <f t="shared" si="53"/>
        <v>627</v>
      </c>
    </row>
    <row r="328" spans="1:54" s="73" customFormat="1" ht="17.25" customHeight="1">
      <c r="A328" s="26" t="s">
        <v>46</v>
      </c>
      <c r="B328" s="50">
        <v>322</v>
      </c>
      <c r="C328" s="53" t="s">
        <v>1435</v>
      </c>
      <c r="D328" s="23" t="s">
        <v>485</v>
      </c>
      <c r="E328" s="23" t="s">
        <v>1436</v>
      </c>
      <c r="F328" s="53" t="s">
        <v>1437</v>
      </c>
      <c r="G328" s="53"/>
      <c r="H328" s="87">
        <v>11</v>
      </c>
      <c r="I328" s="87">
        <v>12</v>
      </c>
      <c r="J328" s="87">
        <v>1963</v>
      </c>
      <c r="K328" s="87">
        <f t="shared" ref="K328:K369" si="54">2011-J328</f>
        <v>48</v>
      </c>
      <c r="L328" s="1" t="s">
        <v>1539</v>
      </c>
      <c r="M328" s="270"/>
      <c r="N328" s="270"/>
      <c r="O328" s="270"/>
      <c r="P328" s="53"/>
      <c r="Q328" s="53">
        <v>1711</v>
      </c>
      <c r="R328" s="53"/>
      <c r="S328" s="53" t="s">
        <v>58</v>
      </c>
      <c r="T328" s="56">
        <v>11030023</v>
      </c>
      <c r="U328" s="271" t="s">
        <v>1438</v>
      </c>
      <c r="V328" s="56" t="s">
        <v>1439</v>
      </c>
      <c r="W328" s="56"/>
      <c r="X328" s="56"/>
      <c r="Y328" s="56"/>
      <c r="Z328" s="56"/>
      <c r="AA328" s="56"/>
      <c r="AB328" s="56"/>
      <c r="AC328" s="56"/>
      <c r="AD328" s="56"/>
      <c r="AE328" s="56"/>
      <c r="AF328" s="57">
        <v>13</v>
      </c>
      <c r="AG328" s="57">
        <v>12</v>
      </c>
      <c r="AH328" s="57">
        <v>2011</v>
      </c>
      <c r="AI328" s="93">
        <v>0.61111111111111105</v>
      </c>
      <c r="AJ328" s="57"/>
      <c r="AK328" s="57"/>
      <c r="AL328" s="57"/>
      <c r="AM328" s="57"/>
      <c r="AN328" s="57">
        <v>19</v>
      </c>
      <c r="AO328" s="57">
        <v>12</v>
      </c>
      <c r="AP328" s="57">
        <v>2011</v>
      </c>
      <c r="AQ328" s="67">
        <v>0.30208333333333331</v>
      </c>
      <c r="AR328" s="272">
        <v>6</v>
      </c>
      <c r="AS328" s="273" t="s">
        <v>956</v>
      </c>
      <c r="AT328" s="60">
        <f t="shared" si="50"/>
        <v>93.059999999999988</v>
      </c>
      <c r="AU328" s="60">
        <f t="shared" si="51"/>
        <v>63.36</v>
      </c>
      <c r="AV328" s="60">
        <v>106.3</v>
      </c>
      <c r="AW328" s="60">
        <v>114</v>
      </c>
      <c r="AX328" s="60"/>
      <c r="AY328" s="60">
        <f t="shared" si="52"/>
        <v>9.9</v>
      </c>
      <c r="AZ328" s="60">
        <f t="shared" ref="AZ328:AZ369" si="55">SUM(AT328:AY328)</f>
        <v>386.61999999999995</v>
      </c>
      <c r="BA328" s="60">
        <v>0</v>
      </c>
      <c r="BB328" s="60">
        <f t="shared" si="53"/>
        <v>198</v>
      </c>
    </row>
    <row r="329" spans="1:54" s="73" customFormat="1" ht="17.25" customHeight="1">
      <c r="A329" s="26" t="s">
        <v>46</v>
      </c>
      <c r="B329" s="50">
        <v>323</v>
      </c>
      <c r="C329" s="53" t="s">
        <v>1440</v>
      </c>
      <c r="D329" s="23" t="s">
        <v>1252</v>
      </c>
      <c r="E329" s="23" t="s">
        <v>1253</v>
      </c>
      <c r="F329" s="53" t="s">
        <v>1254</v>
      </c>
      <c r="G329" s="53"/>
      <c r="H329" s="87">
        <v>4</v>
      </c>
      <c r="I329" s="87">
        <v>10</v>
      </c>
      <c r="J329" s="87">
        <v>1975</v>
      </c>
      <c r="K329" s="87">
        <f t="shared" si="54"/>
        <v>36</v>
      </c>
      <c r="L329" s="1" t="s">
        <v>1539</v>
      </c>
      <c r="M329" s="270"/>
      <c r="N329" s="270"/>
      <c r="O329" s="270"/>
      <c r="P329" s="53"/>
      <c r="Q329" s="53">
        <v>1715</v>
      </c>
      <c r="R329" s="53"/>
      <c r="S329" s="53" t="s">
        <v>58</v>
      </c>
      <c r="T329" s="56">
        <v>11030023</v>
      </c>
      <c r="U329" s="271" t="s">
        <v>1441</v>
      </c>
      <c r="V329" s="56"/>
      <c r="W329" s="56"/>
      <c r="X329" s="56"/>
      <c r="Y329" s="56"/>
      <c r="Z329" s="56"/>
      <c r="AA329" s="56"/>
      <c r="AB329" s="56"/>
      <c r="AC329" s="56"/>
      <c r="AD329" s="56"/>
      <c r="AE329" s="56"/>
      <c r="AF329" s="57">
        <v>13</v>
      </c>
      <c r="AG329" s="57">
        <v>12</v>
      </c>
      <c r="AH329" s="57">
        <v>2011</v>
      </c>
      <c r="AI329" s="93">
        <v>0.89583333333333337</v>
      </c>
      <c r="AJ329" s="57"/>
      <c r="AK329" s="57"/>
      <c r="AL329" s="57">
        <v>2005</v>
      </c>
      <c r="AM329" s="57"/>
      <c r="AN329" s="57">
        <v>31</v>
      </c>
      <c r="AO329" s="57">
        <v>12</v>
      </c>
      <c r="AP329" s="57">
        <v>2011</v>
      </c>
      <c r="AQ329" s="67"/>
      <c r="AR329" s="272">
        <v>19</v>
      </c>
      <c r="AS329" s="273" t="s">
        <v>53</v>
      </c>
      <c r="AT329" s="60">
        <f t="shared" si="50"/>
        <v>294.69</v>
      </c>
      <c r="AU329" s="60">
        <f t="shared" si="51"/>
        <v>200.64000000000001</v>
      </c>
      <c r="AV329" s="60">
        <v>96.3</v>
      </c>
      <c r="AW329" s="60">
        <v>68</v>
      </c>
      <c r="AX329" s="60"/>
      <c r="AY329" s="60">
        <f t="shared" si="52"/>
        <v>31.35</v>
      </c>
      <c r="AZ329" s="60">
        <f t="shared" si="55"/>
        <v>690.98</v>
      </c>
      <c r="BA329" s="60">
        <v>0</v>
      </c>
      <c r="BB329" s="60">
        <f t="shared" si="53"/>
        <v>627</v>
      </c>
    </row>
    <row r="330" spans="1:54" s="73" customFormat="1" ht="17.25" customHeight="1">
      <c r="A330" s="26" t="s">
        <v>46</v>
      </c>
      <c r="B330" s="50">
        <v>324</v>
      </c>
      <c r="C330" s="53" t="s">
        <v>1442</v>
      </c>
      <c r="D330" s="23" t="s">
        <v>237</v>
      </c>
      <c r="E330" s="23" t="s">
        <v>1443</v>
      </c>
      <c r="F330" s="53" t="s">
        <v>1444</v>
      </c>
      <c r="G330" s="53"/>
      <c r="H330" s="87">
        <v>26</v>
      </c>
      <c r="I330" s="87">
        <v>9</v>
      </c>
      <c r="J330" s="87">
        <v>1974</v>
      </c>
      <c r="K330" s="87">
        <f t="shared" si="54"/>
        <v>37</v>
      </c>
      <c r="L330" s="1" t="s">
        <v>1539</v>
      </c>
      <c r="M330" s="270"/>
      <c r="N330" s="270"/>
      <c r="O330" s="270"/>
      <c r="P330" s="53"/>
      <c r="Q330" s="53">
        <v>1719</v>
      </c>
      <c r="R330" s="53"/>
      <c r="S330" s="53" t="s">
        <v>58</v>
      </c>
      <c r="T330" s="56">
        <v>11030023</v>
      </c>
      <c r="U330" s="271" t="s">
        <v>1445</v>
      </c>
      <c r="V330" s="56"/>
      <c r="W330" s="56"/>
      <c r="X330" s="56"/>
      <c r="Y330" s="56"/>
      <c r="Z330" s="56"/>
      <c r="AA330" s="56"/>
      <c r="AB330" s="56"/>
      <c r="AC330" s="56"/>
      <c r="AD330" s="56"/>
      <c r="AE330" s="56"/>
      <c r="AF330" s="57">
        <v>14</v>
      </c>
      <c r="AG330" s="57">
        <v>12</v>
      </c>
      <c r="AH330" s="57">
        <v>2011</v>
      </c>
      <c r="AI330" s="93">
        <v>0.47569444444444442</v>
      </c>
      <c r="AJ330" s="57"/>
      <c r="AK330" s="57"/>
      <c r="AL330" s="57"/>
      <c r="AM330" s="57"/>
      <c r="AN330" s="57">
        <v>15</v>
      </c>
      <c r="AO330" s="57">
        <v>12</v>
      </c>
      <c r="AP330" s="57">
        <v>2011</v>
      </c>
      <c r="AQ330" s="67">
        <v>0.52083333333333337</v>
      </c>
      <c r="AR330" s="272">
        <v>1</v>
      </c>
      <c r="AS330" s="273" t="s">
        <v>71</v>
      </c>
      <c r="AT330" s="60">
        <f t="shared" si="50"/>
        <v>15.51</v>
      </c>
      <c r="AU330" s="60">
        <f t="shared" si="51"/>
        <v>10.56</v>
      </c>
      <c r="AV330" s="60">
        <v>16.3</v>
      </c>
      <c r="AW330" s="60">
        <v>25</v>
      </c>
      <c r="AX330" s="60"/>
      <c r="AY330" s="60">
        <f t="shared" si="52"/>
        <v>1.6500000000000001</v>
      </c>
      <c r="AZ330" s="60">
        <f t="shared" si="55"/>
        <v>69.02000000000001</v>
      </c>
      <c r="BA330" s="60">
        <v>0</v>
      </c>
      <c r="BB330" s="60">
        <f t="shared" si="53"/>
        <v>33</v>
      </c>
    </row>
    <row r="331" spans="1:54" s="73" customFormat="1" ht="17.25" customHeight="1">
      <c r="A331" s="26" t="s">
        <v>46</v>
      </c>
      <c r="B331" s="50">
        <v>325</v>
      </c>
      <c r="C331" s="53" t="s">
        <v>1446</v>
      </c>
      <c r="D331" s="23" t="s">
        <v>1447</v>
      </c>
      <c r="E331" s="23" t="s">
        <v>1448</v>
      </c>
      <c r="F331" s="53" t="s">
        <v>1449</v>
      </c>
      <c r="G331" s="53"/>
      <c r="H331" s="87">
        <v>2</v>
      </c>
      <c r="I331" s="87">
        <v>5</v>
      </c>
      <c r="J331" s="87">
        <v>1983</v>
      </c>
      <c r="K331" s="87">
        <f t="shared" si="54"/>
        <v>28</v>
      </c>
      <c r="L331" s="1" t="s">
        <v>1539</v>
      </c>
      <c r="M331" s="270"/>
      <c r="N331" s="270"/>
      <c r="O331" s="270"/>
      <c r="P331" s="53"/>
      <c r="Q331" s="53">
        <v>1721</v>
      </c>
      <c r="R331" s="53"/>
      <c r="S331" s="53" t="s">
        <v>58</v>
      </c>
      <c r="T331" s="56">
        <v>11030023</v>
      </c>
      <c r="U331" s="271" t="s">
        <v>1450</v>
      </c>
      <c r="V331" s="56"/>
      <c r="W331" s="56"/>
      <c r="X331" s="56"/>
      <c r="Y331" s="56"/>
      <c r="Z331" s="56"/>
      <c r="AA331" s="56"/>
      <c r="AB331" s="56"/>
      <c r="AC331" s="56"/>
      <c r="AD331" s="56"/>
      <c r="AE331" s="56"/>
      <c r="AF331" s="57">
        <v>14</v>
      </c>
      <c r="AG331" s="57">
        <v>12</v>
      </c>
      <c r="AH331" s="57">
        <v>2011</v>
      </c>
      <c r="AI331" s="93">
        <v>0.5</v>
      </c>
      <c r="AJ331" s="57"/>
      <c r="AK331" s="57"/>
      <c r="AL331" s="57"/>
      <c r="AM331" s="57"/>
      <c r="AN331" s="57">
        <v>30</v>
      </c>
      <c r="AO331" s="57">
        <v>12</v>
      </c>
      <c r="AP331" s="57">
        <v>2011</v>
      </c>
      <c r="AQ331" s="67">
        <v>0.52083333333333337</v>
      </c>
      <c r="AR331" s="272">
        <v>16</v>
      </c>
      <c r="AS331" s="273" t="s">
        <v>71</v>
      </c>
      <c r="AT331" s="60">
        <f t="shared" si="50"/>
        <v>248.16</v>
      </c>
      <c r="AU331" s="60">
        <f t="shared" si="51"/>
        <v>168.96</v>
      </c>
      <c r="AV331" s="60">
        <v>56.3</v>
      </c>
      <c r="AW331" s="60">
        <v>64</v>
      </c>
      <c r="AX331" s="60"/>
      <c r="AY331" s="60">
        <f t="shared" si="52"/>
        <v>26.400000000000002</v>
      </c>
      <c r="AZ331" s="60">
        <f t="shared" si="55"/>
        <v>563.82000000000005</v>
      </c>
      <c r="BA331" s="60">
        <v>0</v>
      </c>
      <c r="BB331" s="60">
        <f t="shared" si="53"/>
        <v>528</v>
      </c>
    </row>
    <row r="332" spans="1:54" s="73" customFormat="1" ht="17.25" customHeight="1">
      <c r="A332" s="26" t="s">
        <v>46</v>
      </c>
      <c r="B332" s="50">
        <v>326</v>
      </c>
      <c r="C332" s="53" t="s">
        <v>1451</v>
      </c>
      <c r="D332" s="23" t="s">
        <v>286</v>
      </c>
      <c r="E332" s="23" t="s">
        <v>1452</v>
      </c>
      <c r="F332" s="53" t="s">
        <v>1453</v>
      </c>
      <c r="G332" s="53"/>
      <c r="H332" s="87">
        <v>29</v>
      </c>
      <c r="I332" s="87">
        <v>11</v>
      </c>
      <c r="J332" s="87">
        <v>1947</v>
      </c>
      <c r="K332" s="87">
        <f t="shared" si="54"/>
        <v>64</v>
      </c>
      <c r="L332" s="1" t="s">
        <v>1539</v>
      </c>
      <c r="M332" s="270"/>
      <c r="N332" s="270"/>
      <c r="O332" s="270"/>
      <c r="P332" s="53"/>
      <c r="Q332" s="53">
        <v>1724</v>
      </c>
      <c r="R332" s="53"/>
      <c r="S332" s="53" t="s">
        <v>58</v>
      </c>
      <c r="T332" s="56">
        <v>11030023</v>
      </c>
      <c r="U332" s="271" t="s">
        <v>1454</v>
      </c>
      <c r="V332" s="56"/>
      <c r="W332" s="56"/>
      <c r="X332" s="56"/>
      <c r="Y332" s="56"/>
      <c r="Z332" s="56"/>
      <c r="AA332" s="56"/>
      <c r="AB332" s="56"/>
      <c r="AC332" s="56"/>
      <c r="AD332" s="56"/>
      <c r="AE332" s="56"/>
      <c r="AF332" s="57">
        <v>14</v>
      </c>
      <c r="AG332" s="57">
        <v>12</v>
      </c>
      <c r="AH332" s="57">
        <v>2011</v>
      </c>
      <c r="AI332" s="93">
        <v>0.52777777777777779</v>
      </c>
      <c r="AJ332" s="57"/>
      <c r="AK332" s="57"/>
      <c r="AL332" s="57"/>
      <c r="AM332" s="57"/>
      <c r="AN332" s="57">
        <v>31</v>
      </c>
      <c r="AO332" s="57">
        <v>12</v>
      </c>
      <c r="AP332" s="57">
        <v>2011</v>
      </c>
      <c r="AQ332" s="67"/>
      <c r="AR332" s="272">
        <v>18</v>
      </c>
      <c r="AS332" s="273" t="s">
        <v>53</v>
      </c>
      <c r="AT332" s="60">
        <f t="shared" si="50"/>
        <v>279.18</v>
      </c>
      <c r="AU332" s="60">
        <f t="shared" si="51"/>
        <v>190.08</v>
      </c>
      <c r="AV332" s="60">
        <v>76.3</v>
      </c>
      <c r="AW332" s="60">
        <v>94</v>
      </c>
      <c r="AX332" s="60"/>
      <c r="AY332" s="60">
        <f t="shared" si="52"/>
        <v>29.700000000000003</v>
      </c>
      <c r="AZ332" s="60">
        <f t="shared" si="55"/>
        <v>669.26</v>
      </c>
      <c r="BA332" s="60">
        <v>0</v>
      </c>
      <c r="BB332" s="60">
        <f t="shared" si="53"/>
        <v>594</v>
      </c>
    </row>
    <row r="333" spans="1:54" s="73" customFormat="1" ht="17.25" customHeight="1">
      <c r="A333" s="26" t="s">
        <v>46</v>
      </c>
      <c r="B333" s="50">
        <v>327</v>
      </c>
      <c r="C333" s="53" t="s">
        <v>1455</v>
      </c>
      <c r="D333" s="23" t="s">
        <v>55</v>
      </c>
      <c r="E333" s="23" t="s">
        <v>1456</v>
      </c>
      <c r="F333" s="53" t="s">
        <v>1457</v>
      </c>
      <c r="G333" s="53"/>
      <c r="H333" s="87">
        <v>9</v>
      </c>
      <c r="I333" s="87">
        <v>1</v>
      </c>
      <c r="J333" s="87">
        <v>1983</v>
      </c>
      <c r="K333" s="87">
        <f t="shared" si="54"/>
        <v>28</v>
      </c>
      <c r="L333" s="1" t="s">
        <v>1539</v>
      </c>
      <c r="M333" s="270"/>
      <c r="N333" s="270"/>
      <c r="O333" s="270"/>
      <c r="P333" s="53"/>
      <c r="Q333" s="53">
        <v>1725</v>
      </c>
      <c r="R333" s="53"/>
      <c r="S333" s="53" t="s">
        <v>58</v>
      </c>
      <c r="T333" s="56">
        <v>11030023</v>
      </c>
      <c r="U333" s="271" t="s">
        <v>1458</v>
      </c>
      <c r="V333" s="56"/>
      <c r="W333" s="56"/>
      <c r="X333" s="56"/>
      <c r="Y333" s="56"/>
      <c r="Z333" s="56"/>
      <c r="AA333" s="56"/>
      <c r="AB333" s="56"/>
      <c r="AC333" s="56"/>
      <c r="AD333" s="56"/>
      <c r="AE333" s="56"/>
      <c r="AF333" s="57">
        <v>14</v>
      </c>
      <c r="AG333" s="57">
        <v>12</v>
      </c>
      <c r="AH333" s="57">
        <v>2011</v>
      </c>
      <c r="AI333" s="93">
        <v>0.53125</v>
      </c>
      <c r="AJ333" s="57"/>
      <c r="AK333" s="57"/>
      <c r="AL333" s="57"/>
      <c r="AM333" s="57"/>
      <c r="AN333" s="57">
        <v>31</v>
      </c>
      <c r="AO333" s="57">
        <v>12</v>
      </c>
      <c r="AP333" s="57">
        <v>2011</v>
      </c>
      <c r="AQ333" s="67"/>
      <c r="AR333" s="272">
        <v>18</v>
      </c>
      <c r="AS333" s="273" t="s">
        <v>53</v>
      </c>
      <c r="AT333" s="60">
        <f t="shared" si="50"/>
        <v>279.18</v>
      </c>
      <c r="AU333" s="60">
        <f t="shared" si="51"/>
        <v>190.08</v>
      </c>
      <c r="AV333" s="60">
        <v>56.3</v>
      </c>
      <c r="AW333" s="60">
        <v>72</v>
      </c>
      <c r="AX333" s="60"/>
      <c r="AY333" s="60">
        <f t="shared" si="52"/>
        <v>29.700000000000003</v>
      </c>
      <c r="AZ333" s="60">
        <f t="shared" si="55"/>
        <v>627.26</v>
      </c>
      <c r="BA333" s="60">
        <v>0</v>
      </c>
      <c r="BB333" s="60">
        <f t="shared" si="53"/>
        <v>594</v>
      </c>
    </row>
    <row r="334" spans="1:54" s="73" customFormat="1" ht="17.25" customHeight="1">
      <c r="A334" s="26" t="s">
        <v>46</v>
      </c>
      <c r="B334" s="50">
        <v>328</v>
      </c>
      <c r="C334" s="53" t="s">
        <v>1459</v>
      </c>
      <c r="D334" s="23" t="s">
        <v>929</v>
      </c>
      <c r="E334" s="23" t="s">
        <v>1460</v>
      </c>
      <c r="F334" s="53" t="s">
        <v>1461</v>
      </c>
      <c r="G334" s="53"/>
      <c r="H334" s="87">
        <v>29</v>
      </c>
      <c r="I334" s="87">
        <v>1</v>
      </c>
      <c r="J334" s="87">
        <v>1982</v>
      </c>
      <c r="K334" s="87">
        <f t="shared" si="54"/>
        <v>29</v>
      </c>
      <c r="L334" s="1" t="s">
        <v>1539</v>
      </c>
      <c r="M334" s="270"/>
      <c r="N334" s="270"/>
      <c r="O334" s="270"/>
      <c r="P334" s="53"/>
      <c r="Q334" s="53">
        <v>1730</v>
      </c>
      <c r="R334" s="53"/>
      <c r="S334" s="53" t="s">
        <v>58</v>
      </c>
      <c r="T334" s="56">
        <v>11030023</v>
      </c>
      <c r="U334" s="271" t="s">
        <v>1462</v>
      </c>
      <c r="V334" s="56"/>
      <c r="W334" s="56"/>
      <c r="X334" s="56"/>
      <c r="Y334" s="56"/>
      <c r="Z334" s="56"/>
      <c r="AA334" s="56"/>
      <c r="AB334" s="56"/>
      <c r="AC334" s="56"/>
      <c r="AD334" s="56"/>
      <c r="AE334" s="56"/>
      <c r="AF334" s="57">
        <v>15</v>
      </c>
      <c r="AG334" s="57">
        <v>12</v>
      </c>
      <c r="AH334" s="57">
        <v>2011</v>
      </c>
      <c r="AI334" s="93">
        <v>0.5</v>
      </c>
      <c r="AJ334" s="57"/>
      <c r="AK334" s="57"/>
      <c r="AL334" s="57">
        <v>2010</v>
      </c>
      <c r="AM334" s="57"/>
      <c r="AN334" s="57">
        <v>31</v>
      </c>
      <c r="AO334" s="57">
        <v>12</v>
      </c>
      <c r="AP334" s="57">
        <v>2011</v>
      </c>
      <c r="AQ334" s="67"/>
      <c r="AR334" s="272">
        <v>17</v>
      </c>
      <c r="AS334" s="273" t="s">
        <v>53</v>
      </c>
      <c r="AT334" s="60">
        <f t="shared" si="50"/>
        <v>263.66999999999996</v>
      </c>
      <c r="AU334" s="60">
        <f t="shared" si="51"/>
        <v>179.52</v>
      </c>
      <c r="AV334" s="60">
        <v>56.3</v>
      </c>
      <c r="AW334" s="60">
        <v>84</v>
      </c>
      <c r="AX334" s="60"/>
      <c r="AY334" s="60">
        <f t="shared" si="52"/>
        <v>28.05</v>
      </c>
      <c r="AZ334" s="60">
        <f t="shared" si="55"/>
        <v>611.54</v>
      </c>
      <c r="BA334" s="60">
        <v>0</v>
      </c>
      <c r="BB334" s="60">
        <f t="shared" si="53"/>
        <v>561</v>
      </c>
    </row>
    <row r="335" spans="1:54" s="73" customFormat="1" ht="17.25" customHeight="1">
      <c r="A335" s="26" t="s">
        <v>46</v>
      </c>
      <c r="B335" s="50">
        <v>329</v>
      </c>
      <c r="C335" s="53" t="s">
        <v>1463</v>
      </c>
      <c r="D335" s="23" t="s">
        <v>286</v>
      </c>
      <c r="E335" s="23" t="s">
        <v>1464</v>
      </c>
      <c r="F335" s="53" t="s">
        <v>1465</v>
      </c>
      <c r="G335" s="53"/>
      <c r="H335" s="87">
        <v>14</v>
      </c>
      <c r="I335" s="87">
        <v>3</v>
      </c>
      <c r="J335" s="87">
        <v>1978</v>
      </c>
      <c r="K335" s="87">
        <f t="shared" si="54"/>
        <v>33</v>
      </c>
      <c r="L335" s="1" t="s">
        <v>1539</v>
      </c>
      <c r="M335" s="270"/>
      <c r="N335" s="270"/>
      <c r="O335" s="270"/>
      <c r="P335" s="53"/>
      <c r="Q335" s="53">
        <v>1733</v>
      </c>
      <c r="R335" s="53"/>
      <c r="S335" s="53" t="s">
        <v>58</v>
      </c>
      <c r="T335" s="56">
        <v>11030023</v>
      </c>
      <c r="U335" s="271" t="s">
        <v>1466</v>
      </c>
      <c r="V335" s="56"/>
      <c r="W335" s="56"/>
      <c r="X335" s="56"/>
      <c r="Y335" s="56"/>
      <c r="Z335" s="56"/>
      <c r="AA335" s="56"/>
      <c r="AB335" s="56"/>
      <c r="AC335" s="56"/>
      <c r="AD335" s="56"/>
      <c r="AE335" s="56"/>
      <c r="AF335" s="57">
        <v>16</v>
      </c>
      <c r="AG335" s="57">
        <v>12</v>
      </c>
      <c r="AH335" s="57">
        <v>2011</v>
      </c>
      <c r="AI335" s="93">
        <v>0.55555555555555558</v>
      </c>
      <c r="AJ335" s="57"/>
      <c r="AK335" s="57"/>
      <c r="AL335" s="57">
        <v>2011</v>
      </c>
      <c r="AM335" s="57"/>
      <c r="AN335" s="57">
        <v>31</v>
      </c>
      <c r="AO335" s="57">
        <v>12</v>
      </c>
      <c r="AP335" s="57">
        <v>2011</v>
      </c>
      <c r="AQ335" s="67"/>
      <c r="AR335" s="272">
        <v>16</v>
      </c>
      <c r="AS335" s="273" t="s">
        <v>53</v>
      </c>
      <c r="AT335" s="60">
        <f t="shared" si="50"/>
        <v>248.16</v>
      </c>
      <c r="AU335" s="60">
        <f t="shared" si="51"/>
        <v>168.96</v>
      </c>
      <c r="AV335" s="60">
        <v>66.3</v>
      </c>
      <c r="AW335" s="60">
        <v>52</v>
      </c>
      <c r="AX335" s="60"/>
      <c r="AY335" s="60">
        <f t="shared" si="52"/>
        <v>26.400000000000002</v>
      </c>
      <c r="AZ335" s="60">
        <f t="shared" si="55"/>
        <v>561.82000000000005</v>
      </c>
      <c r="BA335" s="60">
        <v>0</v>
      </c>
      <c r="BB335" s="60">
        <f t="shared" si="53"/>
        <v>528</v>
      </c>
    </row>
    <row r="336" spans="1:54" s="73" customFormat="1" ht="17.25" customHeight="1">
      <c r="A336" s="26" t="s">
        <v>46</v>
      </c>
      <c r="B336" s="50">
        <v>330</v>
      </c>
      <c r="C336" s="53" t="s">
        <v>1467</v>
      </c>
      <c r="D336" s="23" t="s">
        <v>1468</v>
      </c>
      <c r="E336" s="23" t="s">
        <v>1469</v>
      </c>
      <c r="F336" s="53" t="s">
        <v>1470</v>
      </c>
      <c r="G336" s="53"/>
      <c r="H336" s="87">
        <v>6</v>
      </c>
      <c r="I336" s="87">
        <v>11</v>
      </c>
      <c r="J336" s="87">
        <v>1990</v>
      </c>
      <c r="K336" s="87">
        <f t="shared" si="54"/>
        <v>21</v>
      </c>
      <c r="L336" s="1" t="s">
        <v>1539</v>
      </c>
      <c r="M336" s="270"/>
      <c r="N336" s="270"/>
      <c r="O336" s="270"/>
      <c r="P336" s="53"/>
      <c r="Q336" s="53">
        <v>1738</v>
      </c>
      <c r="R336" s="53"/>
      <c r="S336" s="53" t="s">
        <v>94</v>
      </c>
      <c r="T336" s="56">
        <v>11030023</v>
      </c>
      <c r="U336" s="271" t="s">
        <v>225</v>
      </c>
      <c r="V336" s="56" t="s">
        <v>1439</v>
      </c>
      <c r="W336" s="56"/>
      <c r="X336" s="56"/>
      <c r="Y336" s="56"/>
      <c r="Z336" s="56"/>
      <c r="AA336" s="56"/>
      <c r="AB336" s="56"/>
      <c r="AC336" s="56"/>
      <c r="AD336" s="56"/>
      <c r="AE336" s="56"/>
      <c r="AF336" s="57">
        <v>16</v>
      </c>
      <c r="AG336" s="57">
        <v>12</v>
      </c>
      <c r="AH336" s="57">
        <v>2011</v>
      </c>
      <c r="AI336" s="93">
        <v>0.70833333333333337</v>
      </c>
      <c r="AJ336" s="57"/>
      <c r="AK336" s="57"/>
      <c r="AL336" s="57"/>
      <c r="AM336" s="57"/>
      <c r="AN336" s="57">
        <v>19</v>
      </c>
      <c r="AO336" s="57">
        <v>12</v>
      </c>
      <c r="AP336" s="57">
        <v>2011</v>
      </c>
      <c r="AQ336" s="67">
        <v>0.97916666666666663</v>
      </c>
      <c r="AR336" s="272">
        <v>3</v>
      </c>
      <c r="AS336" s="273" t="s">
        <v>956</v>
      </c>
      <c r="AT336" s="60">
        <f t="shared" si="50"/>
        <v>46.529999999999994</v>
      </c>
      <c r="AU336" s="60">
        <f t="shared" si="51"/>
        <v>31.68</v>
      </c>
      <c r="AV336" s="60">
        <v>61.36</v>
      </c>
      <c r="AW336" s="60">
        <v>74</v>
      </c>
      <c r="AX336" s="60"/>
      <c r="AY336" s="60">
        <f t="shared" si="52"/>
        <v>4.95</v>
      </c>
      <c r="AZ336" s="60">
        <f t="shared" si="55"/>
        <v>218.51999999999998</v>
      </c>
      <c r="BA336" s="60">
        <v>0</v>
      </c>
      <c r="BB336" s="60">
        <f t="shared" si="53"/>
        <v>99</v>
      </c>
    </row>
    <row r="337" spans="1:54" s="73" customFormat="1" ht="17.25" customHeight="1">
      <c r="A337" s="26" t="s">
        <v>46</v>
      </c>
      <c r="B337" s="50">
        <v>331</v>
      </c>
      <c r="C337" s="53" t="s">
        <v>1471</v>
      </c>
      <c r="D337" s="23" t="s">
        <v>1472</v>
      </c>
      <c r="E337" s="23" t="s">
        <v>1473</v>
      </c>
      <c r="F337" s="53" t="s">
        <v>1474</v>
      </c>
      <c r="G337" s="53"/>
      <c r="H337" s="87">
        <v>1</v>
      </c>
      <c r="I337" s="87">
        <v>1</v>
      </c>
      <c r="J337" s="87">
        <v>1987</v>
      </c>
      <c r="K337" s="87">
        <f t="shared" si="54"/>
        <v>24</v>
      </c>
      <c r="L337" s="1" t="s">
        <v>100</v>
      </c>
      <c r="M337" s="270"/>
      <c r="N337" s="270"/>
      <c r="O337" s="270"/>
      <c r="P337" s="53"/>
      <c r="Q337" s="53">
        <v>1740</v>
      </c>
      <c r="R337" s="53"/>
      <c r="S337" s="53" t="s">
        <v>58</v>
      </c>
      <c r="T337" s="56">
        <v>11030023</v>
      </c>
      <c r="U337" s="271" t="s">
        <v>1475</v>
      </c>
      <c r="V337" s="56"/>
      <c r="W337" s="56"/>
      <c r="X337" s="56"/>
      <c r="Y337" s="56"/>
      <c r="Z337" s="56"/>
      <c r="AA337" s="56"/>
      <c r="AB337" s="56"/>
      <c r="AC337" s="56"/>
      <c r="AD337" s="56"/>
      <c r="AE337" s="56"/>
      <c r="AF337" s="57">
        <v>19</v>
      </c>
      <c r="AG337" s="57">
        <v>12</v>
      </c>
      <c r="AH337" s="57">
        <v>2011</v>
      </c>
      <c r="AI337" s="93">
        <v>0.44444444444444442</v>
      </c>
      <c r="AJ337" s="57"/>
      <c r="AK337" s="57"/>
      <c r="AL337" s="57"/>
      <c r="AM337" s="57"/>
      <c r="AN337" s="57">
        <v>31</v>
      </c>
      <c r="AO337" s="57">
        <v>12</v>
      </c>
      <c r="AP337" s="57">
        <v>2011</v>
      </c>
      <c r="AQ337" s="67"/>
      <c r="AR337" s="272">
        <v>13</v>
      </c>
      <c r="AS337" s="273" t="s">
        <v>53</v>
      </c>
      <c r="AT337" s="60">
        <f t="shared" si="50"/>
        <v>201.63</v>
      </c>
      <c r="AU337" s="60">
        <f t="shared" si="51"/>
        <v>137.28</v>
      </c>
      <c r="AV337" s="60">
        <v>64.58</v>
      </c>
      <c r="AW337" s="60">
        <v>94</v>
      </c>
      <c r="AX337" s="60"/>
      <c r="AY337" s="60">
        <f t="shared" si="52"/>
        <v>21.450000000000003</v>
      </c>
      <c r="AZ337" s="60">
        <f t="shared" si="55"/>
        <v>518.93999999999994</v>
      </c>
      <c r="BA337" s="60">
        <v>0</v>
      </c>
      <c r="BB337" s="60">
        <f t="shared" si="53"/>
        <v>429</v>
      </c>
    </row>
    <row r="338" spans="1:54" s="73" customFormat="1" ht="17.25" customHeight="1">
      <c r="A338" s="26" t="s">
        <v>46</v>
      </c>
      <c r="B338" s="50">
        <v>332</v>
      </c>
      <c r="C338" s="53" t="s">
        <v>1476</v>
      </c>
      <c r="D338" s="23" t="s">
        <v>1477</v>
      </c>
      <c r="E338" s="23" t="s">
        <v>1478</v>
      </c>
      <c r="F338" s="53" t="s">
        <v>1479</v>
      </c>
      <c r="G338" s="53"/>
      <c r="H338" s="87">
        <v>5</v>
      </c>
      <c r="I338" s="87">
        <v>4</v>
      </c>
      <c r="J338" s="87">
        <v>1971</v>
      </c>
      <c r="K338" s="87">
        <f t="shared" si="54"/>
        <v>40</v>
      </c>
      <c r="L338" s="1" t="s">
        <v>1539</v>
      </c>
      <c r="M338" s="270"/>
      <c r="N338" s="270"/>
      <c r="O338" s="270"/>
      <c r="P338" s="53"/>
      <c r="Q338" s="53">
        <v>1741</v>
      </c>
      <c r="R338" s="53"/>
      <c r="S338" s="53" t="s">
        <v>58</v>
      </c>
      <c r="T338" s="56">
        <v>11030023</v>
      </c>
      <c r="U338" s="271" t="s">
        <v>1422</v>
      </c>
      <c r="V338" s="56"/>
      <c r="W338" s="56"/>
      <c r="X338" s="56"/>
      <c r="Y338" s="56"/>
      <c r="Z338" s="56"/>
      <c r="AA338" s="56"/>
      <c r="AB338" s="56"/>
      <c r="AC338" s="56"/>
      <c r="AD338" s="56"/>
      <c r="AE338" s="56"/>
      <c r="AF338" s="57">
        <v>19</v>
      </c>
      <c r="AG338" s="57">
        <v>12</v>
      </c>
      <c r="AH338" s="57">
        <v>2011</v>
      </c>
      <c r="AI338" s="93">
        <v>0.47916666666666669</v>
      </c>
      <c r="AJ338" s="57"/>
      <c r="AK338" s="57"/>
      <c r="AL338" s="57"/>
      <c r="AM338" s="57"/>
      <c r="AN338" s="57">
        <v>31</v>
      </c>
      <c r="AO338" s="57">
        <v>12</v>
      </c>
      <c r="AP338" s="57">
        <v>2011</v>
      </c>
      <c r="AQ338" s="67"/>
      <c r="AR338" s="272">
        <v>13</v>
      </c>
      <c r="AS338" s="273" t="s">
        <v>53</v>
      </c>
      <c r="AT338" s="60">
        <f t="shared" si="50"/>
        <v>201.63</v>
      </c>
      <c r="AU338" s="60">
        <f t="shared" si="51"/>
        <v>137.28</v>
      </c>
      <c r="AV338" s="60">
        <v>66.8</v>
      </c>
      <c r="AW338" s="60">
        <v>82</v>
      </c>
      <c r="AX338" s="60"/>
      <c r="AY338" s="60">
        <f t="shared" si="52"/>
        <v>21.450000000000003</v>
      </c>
      <c r="AZ338" s="60">
        <f t="shared" si="55"/>
        <v>509.15999999999997</v>
      </c>
      <c r="BA338" s="60">
        <v>0</v>
      </c>
      <c r="BB338" s="60">
        <f t="shared" si="53"/>
        <v>429</v>
      </c>
    </row>
    <row r="339" spans="1:54" s="73" customFormat="1" ht="17.25" customHeight="1">
      <c r="A339" s="26" t="s">
        <v>46</v>
      </c>
      <c r="B339" s="50">
        <v>333</v>
      </c>
      <c r="C339" s="53" t="s">
        <v>1480</v>
      </c>
      <c r="D339" s="23" t="s">
        <v>55</v>
      </c>
      <c r="E339" s="23" t="s">
        <v>1481</v>
      </c>
      <c r="F339" s="53" t="s">
        <v>1482</v>
      </c>
      <c r="G339" s="53"/>
      <c r="H339" s="87">
        <v>25</v>
      </c>
      <c r="I339" s="87">
        <v>6</v>
      </c>
      <c r="J339" s="87">
        <v>1984</v>
      </c>
      <c r="K339" s="87">
        <f t="shared" si="54"/>
        <v>27</v>
      </c>
      <c r="L339" s="1" t="s">
        <v>1539</v>
      </c>
      <c r="M339" s="270"/>
      <c r="N339" s="270"/>
      <c r="O339" s="270"/>
      <c r="P339" s="53"/>
      <c r="Q339" s="53">
        <v>1752</v>
      </c>
      <c r="R339" s="53"/>
      <c r="S339" s="53" t="s">
        <v>58</v>
      </c>
      <c r="T339" s="56">
        <v>11030023</v>
      </c>
      <c r="U339" s="271" t="s">
        <v>70</v>
      </c>
      <c r="V339" s="56"/>
      <c r="W339" s="56"/>
      <c r="X339" s="56"/>
      <c r="Y339" s="56"/>
      <c r="Z339" s="56"/>
      <c r="AA339" s="56"/>
      <c r="AB339" s="56"/>
      <c r="AC339" s="56"/>
      <c r="AD339" s="56"/>
      <c r="AE339" s="56"/>
      <c r="AF339" s="57">
        <v>20</v>
      </c>
      <c r="AG339" s="57">
        <v>12</v>
      </c>
      <c r="AH339" s="57">
        <v>2011</v>
      </c>
      <c r="AI339" s="93">
        <v>0.61458333333333337</v>
      </c>
      <c r="AJ339" s="57"/>
      <c r="AK339" s="57"/>
      <c r="AL339" s="57"/>
      <c r="AM339" s="57"/>
      <c r="AN339" s="57">
        <v>31</v>
      </c>
      <c r="AO339" s="57">
        <v>12</v>
      </c>
      <c r="AP339" s="57">
        <v>2011</v>
      </c>
      <c r="AQ339" s="67"/>
      <c r="AR339" s="272">
        <v>12</v>
      </c>
      <c r="AS339" s="273" t="s">
        <v>53</v>
      </c>
      <c r="AT339" s="60">
        <f t="shared" si="50"/>
        <v>186.11999999999998</v>
      </c>
      <c r="AU339" s="60">
        <f t="shared" si="51"/>
        <v>126.72</v>
      </c>
      <c r="AV339" s="60">
        <v>63.11</v>
      </c>
      <c r="AW339" s="60">
        <v>82</v>
      </c>
      <c r="AX339" s="60"/>
      <c r="AY339" s="60">
        <f t="shared" si="52"/>
        <v>19.8</v>
      </c>
      <c r="AZ339" s="60">
        <f t="shared" si="55"/>
        <v>477.75</v>
      </c>
      <c r="BA339" s="60">
        <v>0</v>
      </c>
      <c r="BB339" s="60">
        <f t="shared" si="53"/>
        <v>396</v>
      </c>
    </row>
    <row r="340" spans="1:54" s="73" customFormat="1" ht="17.25" customHeight="1">
      <c r="A340" s="26" t="s">
        <v>46</v>
      </c>
      <c r="B340" s="50">
        <v>334</v>
      </c>
      <c r="C340" s="53" t="s">
        <v>1483</v>
      </c>
      <c r="D340" s="23" t="s">
        <v>1188</v>
      </c>
      <c r="E340" s="23" t="s">
        <v>1189</v>
      </c>
      <c r="F340" s="53" t="s">
        <v>1190</v>
      </c>
      <c r="G340" s="53"/>
      <c r="H340" s="87">
        <v>15</v>
      </c>
      <c r="I340" s="87">
        <v>11</v>
      </c>
      <c r="J340" s="87">
        <v>1979</v>
      </c>
      <c r="K340" s="87">
        <f t="shared" si="54"/>
        <v>32</v>
      </c>
      <c r="L340" s="1" t="s">
        <v>1539</v>
      </c>
      <c r="M340" s="270"/>
      <c r="N340" s="270"/>
      <c r="O340" s="270"/>
      <c r="P340" s="53"/>
      <c r="Q340" s="53">
        <v>1754</v>
      </c>
      <c r="R340" s="53"/>
      <c r="S340" s="53" t="s">
        <v>58</v>
      </c>
      <c r="T340" s="56">
        <v>11030023</v>
      </c>
      <c r="U340" s="271" t="s">
        <v>1484</v>
      </c>
      <c r="V340" s="56"/>
      <c r="W340" s="56"/>
      <c r="X340" s="56"/>
      <c r="Y340" s="56"/>
      <c r="Z340" s="56"/>
      <c r="AA340" s="56"/>
      <c r="AB340" s="56"/>
      <c r="AC340" s="56"/>
      <c r="AD340" s="56"/>
      <c r="AE340" s="56"/>
      <c r="AF340" s="57">
        <v>20</v>
      </c>
      <c r="AG340" s="57">
        <v>12</v>
      </c>
      <c r="AH340" s="57">
        <v>2011</v>
      </c>
      <c r="AI340" s="93">
        <v>0.69097222222222221</v>
      </c>
      <c r="AJ340" s="57"/>
      <c r="AK340" s="57"/>
      <c r="AL340" s="57"/>
      <c r="AM340" s="57"/>
      <c r="AN340" s="57">
        <v>31</v>
      </c>
      <c r="AO340" s="57">
        <v>12</v>
      </c>
      <c r="AP340" s="57">
        <v>2011</v>
      </c>
      <c r="AQ340" s="67"/>
      <c r="AR340" s="272">
        <v>12</v>
      </c>
      <c r="AS340" s="273" t="s">
        <v>53</v>
      </c>
      <c r="AT340" s="60">
        <f t="shared" si="50"/>
        <v>186.11999999999998</v>
      </c>
      <c r="AU340" s="60">
        <f t="shared" si="51"/>
        <v>126.72</v>
      </c>
      <c r="AV340" s="60">
        <v>63.1</v>
      </c>
      <c r="AW340" s="60">
        <v>72</v>
      </c>
      <c r="AX340" s="60"/>
      <c r="AY340" s="60">
        <f t="shared" si="52"/>
        <v>19.8</v>
      </c>
      <c r="AZ340" s="60">
        <f t="shared" si="55"/>
        <v>467.74</v>
      </c>
      <c r="BA340" s="60">
        <v>0</v>
      </c>
      <c r="BB340" s="60">
        <f t="shared" si="53"/>
        <v>396</v>
      </c>
    </row>
    <row r="341" spans="1:54" s="73" customFormat="1" ht="17.25" customHeight="1">
      <c r="A341" s="26" t="s">
        <v>46</v>
      </c>
      <c r="B341" s="50">
        <v>335</v>
      </c>
      <c r="C341" s="53" t="s">
        <v>1485</v>
      </c>
      <c r="D341" s="23" t="s">
        <v>61</v>
      </c>
      <c r="E341" s="23" t="s">
        <v>1368</v>
      </c>
      <c r="F341" s="53" t="s">
        <v>1486</v>
      </c>
      <c r="G341" s="53"/>
      <c r="H341" s="87">
        <v>9</v>
      </c>
      <c r="I341" s="87">
        <v>12</v>
      </c>
      <c r="J341" s="87">
        <v>1963</v>
      </c>
      <c r="K341" s="87">
        <f t="shared" si="54"/>
        <v>48</v>
      </c>
      <c r="L341" s="1" t="s">
        <v>1539</v>
      </c>
      <c r="M341" s="270"/>
      <c r="N341" s="270"/>
      <c r="O341" s="270"/>
      <c r="P341" s="53"/>
      <c r="Q341" s="53">
        <v>1759</v>
      </c>
      <c r="R341" s="53"/>
      <c r="S341" s="53" t="s">
        <v>1487</v>
      </c>
      <c r="T341" s="56">
        <v>11030023</v>
      </c>
      <c r="U341" s="271" t="s">
        <v>70</v>
      </c>
      <c r="V341" s="56"/>
      <c r="W341" s="56"/>
      <c r="X341" s="56"/>
      <c r="Y341" s="56"/>
      <c r="Z341" s="56"/>
      <c r="AA341" s="56"/>
      <c r="AB341" s="56"/>
      <c r="AC341" s="56"/>
      <c r="AD341" s="56"/>
      <c r="AE341" s="56"/>
      <c r="AF341" s="57">
        <v>21</v>
      </c>
      <c r="AG341" s="57">
        <v>12</v>
      </c>
      <c r="AH341" s="57">
        <v>2011</v>
      </c>
      <c r="AI341" s="93">
        <v>0.50347222222222221</v>
      </c>
      <c r="AJ341" s="57"/>
      <c r="AK341" s="57"/>
      <c r="AL341" s="57"/>
      <c r="AM341" s="57"/>
      <c r="AN341" s="57">
        <v>31</v>
      </c>
      <c r="AO341" s="57">
        <v>12</v>
      </c>
      <c r="AP341" s="57">
        <v>2011</v>
      </c>
      <c r="AQ341" s="67"/>
      <c r="AR341" s="272">
        <v>11</v>
      </c>
      <c r="AS341" s="273" t="s">
        <v>53</v>
      </c>
      <c r="AT341" s="60">
        <f t="shared" si="50"/>
        <v>170.60999999999999</v>
      </c>
      <c r="AU341" s="60">
        <f t="shared" si="51"/>
        <v>116.16</v>
      </c>
      <c r="AV341" s="60">
        <v>66.239999999999995</v>
      </c>
      <c r="AW341" s="60">
        <v>54</v>
      </c>
      <c r="AX341" s="60"/>
      <c r="AY341" s="60">
        <f t="shared" si="52"/>
        <v>18.150000000000002</v>
      </c>
      <c r="AZ341" s="60">
        <f t="shared" si="55"/>
        <v>425.15999999999997</v>
      </c>
      <c r="BA341" s="60">
        <v>0</v>
      </c>
      <c r="BB341" s="60">
        <f t="shared" si="53"/>
        <v>363</v>
      </c>
    </row>
    <row r="342" spans="1:54" s="73" customFormat="1" ht="17.25" customHeight="1">
      <c r="A342" s="26" t="s">
        <v>46</v>
      </c>
      <c r="B342" s="50">
        <v>336</v>
      </c>
      <c r="C342" s="53" t="s">
        <v>1488</v>
      </c>
      <c r="D342" s="23" t="s">
        <v>789</v>
      </c>
      <c r="E342" s="23" t="s">
        <v>1220</v>
      </c>
      <c r="F342" s="53" t="s">
        <v>1221</v>
      </c>
      <c r="G342" s="53"/>
      <c r="H342" s="87">
        <v>18</v>
      </c>
      <c r="I342" s="87">
        <v>4</v>
      </c>
      <c r="J342" s="87">
        <v>1983</v>
      </c>
      <c r="K342" s="87">
        <f t="shared" si="54"/>
        <v>28</v>
      </c>
      <c r="L342" s="1" t="s">
        <v>1539</v>
      </c>
      <c r="M342" s="270"/>
      <c r="N342" s="270"/>
      <c r="O342" s="270"/>
      <c r="P342" s="53"/>
      <c r="Q342" s="53">
        <v>1761</v>
      </c>
      <c r="R342" s="53"/>
      <c r="S342" s="53" t="s">
        <v>58</v>
      </c>
      <c r="T342" s="56">
        <v>11030023</v>
      </c>
      <c r="U342" s="271" t="s">
        <v>1489</v>
      </c>
      <c r="V342" s="56"/>
      <c r="W342" s="56"/>
      <c r="X342" s="56"/>
      <c r="Y342" s="56"/>
      <c r="Z342" s="56"/>
      <c r="AA342" s="56"/>
      <c r="AB342" s="56"/>
      <c r="AC342" s="56"/>
      <c r="AD342" s="56"/>
      <c r="AE342" s="56"/>
      <c r="AF342" s="57">
        <v>21</v>
      </c>
      <c r="AG342" s="57">
        <v>12</v>
      </c>
      <c r="AH342" s="57">
        <v>2011</v>
      </c>
      <c r="AI342" s="93">
        <v>0.56597222222222221</v>
      </c>
      <c r="AJ342" s="57"/>
      <c r="AK342" s="57"/>
      <c r="AL342" s="57">
        <v>2011</v>
      </c>
      <c r="AM342" s="57"/>
      <c r="AN342" s="57">
        <v>31</v>
      </c>
      <c r="AO342" s="57">
        <v>12</v>
      </c>
      <c r="AP342" s="57">
        <v>2011</v>
      </c>
      <c r="AQ342" s="67"/>
      <c r="AR342" s="272">
        <v>11</v>
      </c>
      <c r="AS342" s="273" t="s">
        <v>53</v>
      </c>
      <c r="AT342" s="60">
        <f t="shared" si="50"/>
        <v>170.60999999999999</v>
      </c>
      <c r="AU342" s="60">
        <f t="shared" si="51"/>
        <v>116.16</v>
      </c>
      <c r="AV342" s="60">
        <v>46.52</v>
      </c>
      <c r="AW342" s="60">
        <v>39</v>
      </c>
      <c r="AX342" s="60"/>
      <c r="AY342" s="60">
        <f t="shared" si="52"/>
        <v>18.150000000000002</v>
      </c>
      <c r="AZ342" s="60">
        <f t="shared" si="55"/>
        <v>390.43999999999994</v>
      </c>
      <c r="BA342" s="60">
        <v>0</v>
      </c>
      <c r="BB342" s="60">
        <f t="shared" si="53"/>
        <v>363</v>
      </c>
    </row>
    <row r="343" spans="1:54" s="73" customFormat="1" ht="17.25" customHeight="1">
      <c r="A343" s="26" t="s">
        <v>46</v>
      </c>
      <c r="B343" s="50">
        <v>337</v>
      </c>
      <c r="C343" s="53" t="s">
        <v>1490</v>
      </c>
      <c r="D343" s="23" t="s">
        <v>687</v>
      </c>
      <c r="E343" s="23" t="s">
        <v>1282</v>
      </c>
      <c r="F343" s="53" t="s">
        <v>1283</v>
      </c>
      <c r="G343" s="53"/>
      <c r="H343" s="87">
        <v>25</v>
      </c>
      <c r="I343" s="87">
        <v>2</v>
      </c>
      <c r="J343" s="87">
        <v>1967</v>
      </c>
      <c r="K343" s="87">
        <f t="shared" si="54"/>
        <v>44</v>
      </c>
      <c r="L343" s="1" t="s">
        <v>1539</v>
      </c>
      <c r="M343" s="270"/>
      <c r="N343" s="270"/>
      <c r="O343" s="270"/>
      <c r="P343" s="53"/>
      <c r="Q343" s="53">
        <v>1773</v>
      </c>
      <c r="R343" s="53"/>
      <c r="S343" s="53" t="s">
        <v>58</v>
      </c>
      <c r="T343" s="56">
        <v>11030023</v>
      </c>
      <c r="U343" s="271" t="s">
        <v>70</v>
      </c>
      <c r="V343" s="56" t="s">
        <v>1285</v>
      </c>
      <c r="W343" s="56"/>
      <c r="X343" s="56"/>
      <c r="Y343" s="56"/>
      <c r="Z343" s="56"/>
      <c r="AA343" s="56"/>
      <c r="AB343" s="56"/>
      <c r="AC343" s="56"/>
      <c r="AD343" s="56"/>
      <c r="AE343" s="56"/>
      <c r="AF343" s="57">
        <v>23</v>
      </c>
      <c r="AG343" s="57">
        <v>12</v>
      </c>
      <c r="AH343" s="57">
        <v>2011</v>
      </c>
      <c r="AI343" s="93">
        <v>0.46180555555555558</v>
      </c>
      <c r="AJ343" s="57"/>
      <c r="AK343" s="57"/>
      <c r="AL343" s="57"/>
      <c r="AM343" s="57"/>
      <c r="AN343" s="57">
        <v>31</v>
      </c>
      <c r="AO343" s="57">
        <v>12</v>
      </c>
      <c r="AP343" s="57">
        <v>2011</v>
      </c>
      <c r="AQ343" s="67"/>
      <c r="AR343" s="272">
        <v>9</v>
      </c>
      <c r="AS343" s="273" t="s">
        <v>53</v>
      </c>
      <c r="AT343" s="60">
        <f t="shared" si="50"/>
        <v>139.59</v>
      </c>
      <c r="AU343" s="60">
        <f t="shared" si="51"/>
        <v>95.04</v>
      </c>
      <c r="AV343" s="60">
        <v>72.150000000000006</v>
      </c>
      <c r="AW343" s="60">
        <v>64</v>
      </c>
      <c r="AX343" s="60"/>
      <c r="AY343" s="60">
        <f t="shared" si="52"/>
        <v>14.850000000000001</v>
      </c>
      <c r="AZ343" s="60">
        <f t="shared" si="55"/>
        <v>385.63</v>
      </c>
      <c r="BA343" s="60">
        <v>0</v>
      </c>
      <c r="BB343" s="60">
        <f t="shared" si="53"/>
        <v>297</v>
      </c>
    </row>
    <row r="344" spans="1:54" s="73" customFormat="1" ht="17.25" customHeight="1">
      <c r="A344" s="26" t="s">
        <v>46</v>
      </c>
      <c r="B344" s="50">
        <v>338</v>
      </c>
      <c r="C344" s="53" t="s">
        <v>1491</v>
      </c>
      <c r="D344" s="23" t="s">
        <v>348</v>
      </c>
      <c r="E344" s="23" t="s">
        <v>1492</v>
      </c>
      <c r="F344" s="53" t="s">
        <v>1493</v>
      </c>
      <c r="G344" s="53"/>
      <c r="H344" s="87">
        <v>6</v>
      </c>
      <c r="I344" s="87">
        <v>12</v>
      </c>
      <c r="J344" s="87">
        <v>1969</v>
      </c>
      <c r="K344" s="87">
        <f t="shared" si="54"/>
        <v>42</v>
      </c>
      <c r="L344" s="1" t="s">
        <v>100</v>
      </c>
      <c r="M344" s="270"/>
      <c r="N344" s="270"/>
      <c r="O344" s="270"/>
      <c r="P344" s="53"/>
      <c r="Q344" s="53">
        <v>1774</v>
      </c>
      <c r="R344" s="53"/>
      <c r="S344" s="53" t="s">
        <v>58</v>
      </c>
      <c r="T344" s="56">
        <v>11030023</v>
      </c>
      <c r="U344" s="271" t="s">
        <v>1394</v>
      </c>
      <c r="V344" s="56"/>
      <c r="W344" s="56"/>
      <c r="X344" s="56" t="s">
        <v>1013</v>
      </c>
      <c r="Y344" s="56"/>
      <c r="Z344" s="56"/>
      <c r="AA344" s="56"/>
      <c r="AB344" s="56"/>
      <c r="AC344" s="56"/>
      <c r="AD344" s="56"/>
      <c r="AE344" s="56"/>
      <c r="AF344" s="57">
        <v>23</v>
      </c>
      <c r="AG344" s="57">
        <v>12</v>
      </c>
      <c r="AH344" s="57">
        <v>2011</v>
      </c>
      <c r="AI344" s="93">
        <v>0.47222222222222227</v>
      </c>
      <c r="AJ344" s="57"/>
      <c r="AK344" s="57"/>
      <c r="AL344" s="57"/>
      <c r="AM344" s="57"/>
      <c r="AN344" s="57">
        <v>31</v>
      </c>
      <c r="AO344" s="57">
        <v>12</v>
      </c>
      <c r="AP344" s="57">
        <v>2011</v>
      </c>
      <c r="AQ344" s="67"/>
      <c r="AR344" s="272">
        <v>9</v>
      </c>
      <c r="AS344" s="273" t="s">
        <v>53</v>
      </c>
      <c r="AT344" s="60">
        <f t="shared" si="50"/>
        <v>139.59</v>
      </c>
      <c r="AU344" s="60">
        <f t="shared" si="51"/>
        <v>95.04</v>
      </c>
      <c r="AV344" s="60">
        <v>42.56</v>
      </c>
      <c r="AW344" s="60">
        <v>58</v>
      </c>
      <c r="AX344" s="60"/>
      <c r="AY344" s="60">
        <f t="shared" si="52"/>
        <v>14.850000000000001</v>
      </c>
      <c r="AZ344" s="60">
        <f t="shared" si="55"/>
        <v>350.04</v>
      </c>
      <c r="BA344" s="60">
        <v>0</v>
      </c>
      <c r="BB344" s="60">
        <f t="shared" si="53"/>
        <v>297</v>
      </c>
    </row>
    <row r="345" spans="1:54" s="73" customFormat="1" ht="17.25" customHeight="1">
      <c r="A345" s="26" t="s">
        <v>46</v>
      </c>
      <c r="B345" s="50">
        <v>339</v>
      </c>
      <c r="C345" s="53" t="s">
        <v>1494</v>
      </c>
      <c r="D345" s="23" t="s">
        <v>789</v>
      </c>
      <c r="E345" s="23" t="s">
        <v>1495</v>
      </c>
      <c r="F345" s="53" t="s">
        <v>1496</v>
      </c>
      <c r="G345" s="53"/>
      <c r="H345" s="87">
        <v>20</v>
      </c>
      <c r="I345" s="87">
        <v>10</v>
      </c>
      <c r="J345" s="87">
        <v>1957</v>
      </c>
      <c r="K345" s="87">
        <f t="shared" si="54"/>
        <v>54</v>
      </c>
      <c r="L345" s="1" t="s">
        <v>1539</v>
      </c>
      <c r="M345" s="270"/>
      <c r="N345" s="270"/>
      <c r="O345" s="270"/>
      <c r="P345" s="53"/>
      <c r="Q345" s="53">
        <v>1778</v>
      </c>
      <c r="R345" s="53"/>
      <c r="S345" s="53" t="s">
        <v>58</v>
      </c>
      <c r="T345" s="56">
        <v>11030023</v>
      </c>
      <c r="U345" s="271" t="s">
        <v>1497</v>
      </c>
      <c r="V345" s="56" t="s">
        <v>90</v>
      </c>
      <c r="W345" s="56"/>
      <c r="X345" s="56"/>
      <c r="Y345" s="56"/>
      <c r="Z345" s="56"/>
      <c r="AA345" s="56"/>
      <c r="AB345" s="56"/>
      <c r="AC345" s="56"/>
      <c r="AD345" s="56"/>
      <c r="AE345" s="56"/>
      <c r="AF345" s="57">
        <v>26</v>
      </c>
      <c r="AG345" s="57">
        <v>12</v>
      </c>
      <c r="AH345" s="57">
        <v>2011</v>
      </c>
      <c r="AI345" s="93">
        <v>0.4375</v>
      </c>
      <c r="AJ345" s="57"/>
      <c r="AK345" s="57"/>
      <c r="AL345" s="57"/>
      <c r="AM345" s="57"/>
      <c r="AN345" s="57">
        <v>31</v>
      </c>
      <c r="AO345" s="57">
        <v>12</v>
      </c>
      <c r="AP345" s="57">
        <v>2011</v>
      </c>
      <c r="AQ345" s="67"/>
      <c r="AR345" s="272">
        <v>6</v>
      </c>
      <c r="AS345" s="273" t="s">
        <v>53</v>
      </c>
      <c r="AT345" s="60">
        <f t="shared" si="50"/>
        <v>93.059999999999988</v>
      </c>
      <c r="AU345" s="60">
        <f t="shared" si="51"/>
        <v>63.36</v>
      </c>
      <c r="AV345" s="60">
        <v>82.56</v>
      </c>
      <c r="AW345" s="60">
        <v>25</v>
      </c>
      <c r="AX345" s="60"/>
      <c r="AY345" s="60">
        <f t="shared" si="52"/>
        <v>9.9</v>
      </c>
      <c r="AZ345" s="60">
        <f t="shared" si="55"/>
        <v>273.88</v>
      </c>
      <c r="BA345" s="60">
        <v>0</v>
      </c>
      <c r="BB345" s="60">
        <f t="shared" si="53"/>
        <v>198</v>
      </c>
    </row>
    <row r="346" spans="1:54" s="73" customFormat="1" ht="17.25" customHeight="1">
      <c r="A346" s="26" t="s">
        <v>46</v>
      </c>
      <c r="B346" s="50">
        <v>340</v>
      </c>
      <c r="C346" s="53" t="s">
        <v>1498</v>
      </c>
      <c r="D346" s="23" t="s">
        <v>1151</v>
      </c>
      <c r="E346" s="23" t="s">
        <v>1499</v>
      </c>
      <c r="F346" s="53" t="s">
        <v>1500</v>
      </c>
      <c r="G346" s="53"/>
      <c r="H346" s="87">
        <v>6</v>
      </c>
      <c r="I346" s="87">
        <v>4</v>
      </c>
      <c r="J346" s="87">
        <v>1964</v>
      </c>
      <c r="K346" s="87">
        <f t="shared" si="54"/>
        <v>47</v>
      </c>
      <c r="L346" s="1" t="s">
        <v>1539</v>
      </c>
      <c r="M346" s="270"/>
      <c r="N346" s="270"/>
      <c r="O346" s="270"/>
      <c r="P346" s="53"/>
      <c r="Q346" s="53">
        <v>1784</v>
      </c>
      <c r="R346" s="53"/>
      <c r="S346" s="53" t="s">
        <v>1501</v>
      </c>
      <c r="T346" s="56">
        <v>11030023</v>
      </c>
      <c r="U346" s="271" t="s">
        <v>70</v>
      </c>
      <c r="V346" s="56"/>
      <c r="W346" s="56"/>
      <c r="X346" s="56"/>
      <c r="Y346" s="56"/>
      <c r="Z346" s="56"/>
      <c r="AA346" s="56"/>
      <c r="AB346" s="56"/>
      <c r="AC346" s="56"/>
      <c r="AD346" s="56"/>
      <c r="AE346" s="56"/>
      <c r="AF346" s="57">
        <v>26</v>
      </c>
      <c r="AG346" s="57">
        <v>12</v>
      </c>
      <c r="AH346" s="57">
        <v>2011</v>
      </c>
      <c r="AI346" s="93">
        <v>0.48958333333333331</v>
      </c>
      <c r="AJ346" s="57"/>
      <c r="AK346" s="57"/>
      <c r="AL346" s="57"/>
      <c r="AM346" s="57"/>
      <c r="AN346" s="57">
        <v>31</v>
      </c>
      <c r="AO346" s="57">
        <v>12</v>
      </c>
      <c r="AP346" s="57">
        <v>2011</v>
      </c>
      <c r="AQ346" s="67"/>
      <c r="AR346" s="272">
        <v>6</v>
      </c>
      <c r="AS346" s="273" t="s">
        <v>53</v>
      </c>
      <c r="AT346" s="60">
        <f t="shared" si="50"/>
        <v>93.059999999999988</v>
      </c>
      <c r="AU346" s="60">
        <f t="shared" si="51"/>
        <v>63.36</v>
      </c>
      <c r="AV346" s="60">
        <v>56.58</v>
      </c>
      <c r="AW346" s="60">
        <v>32</v>
      </c>
      <c r="AX346" s="60"/>
      <c r="AY346" s="60">
        <f t="shared" si="52"/>
        <v>9.9</v>
      </c>
      <c r="AZ346" s="60">
        <f t="shared" si="55"/>
        <v>254.9</v>
      </c>
      <c r="BA346" s="60">
        <v>0</v>
      </c>
      <c r="BB346" s="60">
        <f t="shared" si="53"/>
        <v>198</v>
      </c>
    </row>
    <row r="347" spans="1:54" s="73" customFormat="1" ht="17.25" customHeight="1">
      <c r="A347" s="26" t="s">
        <v>46</v>
      </c>
      <c r="B347" s="50">
        <v>341</v>
      </c>
      <c r="C347" s="53" t="s">
        <v>1502</v>
      </c>
      <c r="D347" s="23" t="s">
        <v>1503</v>
      </c>
      <c r="E347" s="23" t="s">
        <v>1469</v>
      </c>
      <c r="F347" s="53" t="s">
        <v>1504</v>
      </c>
      <c r="G347" s="53"/>
      <c r="H347" s="87">
        <v>24</v>
      </c>
      <c r="I347" s="87">
        <v>2</v>
      </c>
      <c r="J347" s="87">
        <v>1989</v>
      </c>
      <c r="K347" s="87">
        <f t="shared" si="54"/>
        <v>22</v>
      </c>
      <c r="L347" s="1" t="s">
        <v>1539</v>
      </c>
      <c r="M347" s="270"/>
      <c r="N347" s="270"/>
      <c r="O347" s="270"/>
      <c r="P347" s="53"/>
      <c r="Q347" s="53">
        <v>1786</v>
      </c>
      <c r="R347" s="53"/>
      <c r="S347" s="53" t="s">
        <v>69</v>
      </c>
      <c r="T347" s="56">
        <v>11030023</v>
      </c>
      <c r="U347" s="271" t="s">
        <v>1505</v>
      </c>
      <c r="V347" s="56"/>
      <c r="W347" s="56"/>
      <c r="X347" s="56"/>
      <c r="Y347" s="56"/>
      <c r="Z347" s="56"/>
      <c r="AA347" s="56"/>
      <c r="AB347" s="56"/>
      <c r="AC347" s="56"/>
      <c r="AD347" s="56"/>
      <c r="AE347" s="56"/>
      <c r="AF347" s="57">
        <v>26</v>
      </c>
      <c r="AG347" s="57">
        <v>12</v>
      </c>
      <c r="AH347" s="57">
        <v>2011</v>
      </c>
      <c r="AI347" s="93">
        <v>0.53125</v>
      </c>
      <c r="AJ347" s="57"/>
      <c r="AK347" s="57"/>
      <c r="AL347" s="57"/>
      <c r="AM347" s="57"/>
      <c r="AN347" s="57">
        <v>31</v>
      </c>
      <c r="AO347" s="57">
        <v>12</v>
      </c>
      <c r="AP347" s="57">
        <v>2011</v>
      </c>
      <c r="AQ347" s="67"/>
      <c r="AR347" s="272">
        <v>6</v>
      </c>
      <c r="AS347" s="273" t="s">
        <v>53</v>
      </c>
      <c r="AT347" s="60">
        <f t="shared" si="50"/>
        <v>93.059999999999988</v>
      </c>
      <c r="AU347" s="60">
        <f t="shared" si="51"/>
        <v>63.36</v>
      </c>
      <c r="AV347" s="60">
        <v>72.45</v>
      </c>
      <c r="AW347" s="60">
        <v>44</v>
      </c>
      <c r="AX347" s="60"/>
      <c r="AY347" s="60">
        <f t="shared" si="52"/>
        <v>9.9</v>
      </c>
      <c r="AZ347" s="60">
        <f t="shared" si="55"/>
        <v>282.77</v>
      </c>
      <c r="BA347" s="60">
        <v>0</v>
      </c>
      <c r="BB347" s="60">
        <f t="shared" si="53"/>
        <v>198</v>
      </c>
    </row>
    <row r="348" spans="1:54" s="73" customFormat="1" ht="17.25" customHeight="1">
      <c r="A348" s="26" t="s">
        <v>46</v>
      </c>
      <c r="B348" s="50">
        <v>342</v>
      </c>
      <c r="C348" s="53" t="s">
        <v>1506</v>
      </c>
      <c r="D348" s="23" t="s">
        <v>1507</v>
      </c>
      <c r="E348" s="23" t="s">
        <v>1508</v>
      </c>
      <c r="F348" s="53" t="s">
        <v>1509</v>
      </c>
      <c r="G348" s="53"/>
      <c r="H348" s="87">
        <v>15</v>
      </c>
      <c r="I348" s="87">
        <v>12</v>
      </c>
      <c r="J348" s="87">
        <v>1965</v>
      </c>
      <c r="K348" s="87">
        <f t="shared" si="54"/>
        <v>46</v>
      </c>
      <c r="L348" s="1" t="s">
        <v>1539</v>
      </c>
      <c r="M348" s="270"/>
      <c r="N348" s="270"/>
      <c r="O348" s="270"/>
      <c r="P348" s="53"/>
      <c r="Q348" s="53">
        <v>1788</v>
      </c>
      <c r="R348" s="53"/>
      <c r="S348" s="53" t="s">
        <v>58</v>
      </c>
      <c r="T348" s="56">
        <v>11030023</v>
      </c>
      <c r="U348" s="271" t="s">
        <v>1510</v>
      </c>
      <c r="V348" s="56" t="s">
        <v>1112</v>
      </c>
      <c r="W348" s="56"/>
      <c r="X348" s="56"/>
      <c r="Y348" s="56"/>
      <c r="Z348" s="56"/>
      <c r="AA348" s="56"/>
      <c r="AB348" s="56"/>
      <c r="AC348" s="56"/>
      <c r="AD348" s="56"/>
      <c r="AE348" s="56"/>
      <c r="AF348" s="57">
        <v>26</v>
      </c>
      <c r="AG348" s="57">
        <v>12</v>
      </c>
      <c r="AH348" s="57">
        <v>2011</v>
      </c>
      <c r="AI348" s="93">
        <v>0.54513888888888895</v>
      </c>
      <c r="AJ348" s="57"/>
      <c r="AK348" s="57"/>
      <c r="AL348" s="57">
        <v>2009</v>
      </c>
      <c r="AM348" s="57"/>
      <c r="AN348" s="57">
        <v>31</v>
      </c>
      <c r="AO348" s="57">
        <v>12</v>
      </c>
      <c r="AP348" s="57">
        <v>2011</v>
      </c>
      <c r="AQ348" s="67"/>
      <c r="AR348" s="272">
        <v>6</v>
      </c>
      <c r="AS348" s="273" t="s">
        <v>53</v>
      </c>
      <c r="AT348" s="60">
        <f t="shared" si="50"/>
        <v>93.059999999999988</v>
      </c>
      <c r="AU348" s="60">
        <f t="shared" si="51"/>
        <v>63.36</v>
      </c>
      <c r="AV348" s="60">
        <v>68</v>
      </c>
      <c r="AW348" s="60">
        <v>64</v>
      </c>
      <c r="AX348" s="60"/>
      <c r="AY348" s="60">
        <f t="shared" si="52"/>
        <v>9.9</v>
      </c>
      <c r="AZ348" s="60">
        <f t="shared" si="55"/>
        <v>298.31999999999994</v>
      </c>
      <c r="BA348" s="60">
        <v>0</v>
      </c>
      <c r="BB348" s="60">
        <f t="shared" si="53"/>
        <v>198</v>
      </c>
    </row>
    <row r="349" spans="1:54" s="73" customFormat="1" ht="17.25" customHeight="1">
      <c r="A349" s="26" t="s">
        <v>46</v>
      </c>
      <c r="B349" s="50">
        <v>343</v>
      </c>
      <c r="C349" s="53" t="s">
        <v>1511</v>
      </c>
      <c r="D349" s="23" t="s">
        <v>1512</v>
      </c>
      <c r="E349" s="23" t="s">
        <v>1513</v>
      </c>
      <c r="F349" s="53" t="s">
        <v>1514</v>
      </c>
      <c r="G349" s="53"/>
      <c r="H349" s="87">
        <v>28</v>
      </c>
      <c r="I349" s="87">
        <v>9</v>
      </c>
      <c r="J349" s="87">
        <v>1990</v>
      </c>
      <c r="K349" s="87">
        <f t="shared" si="54"/>
        <v>21</v>
      </c>
      <c r="L349" s="1" t="s">
        <v>100</v>
      </c>
      <c r="M349" s="270"/>
      <c r="N349" s="270"/>
      <c r="O349" s="270"/>
      <c r="P349" s="53"/>
      <c r="Q349" s="53">
        <v>1789</v>
      </c>
      <c r="R349" s="53"/>
      <c r="S349" s="53" t="s">
        <v>58</v>
      </c>
      <c r="T349" s="56">
        <v>11030023</v>
      </c>
      <c r="U349" s="271" t="s">
        <v>1515</v>
      </c>
      <c r="V349" s="56"/>
      <c r="W349" s="56"/>
      <c r="X349" s="56"/>
      <c r="Y349" s="56"/>
      <c r="Z349" s="56"/>
      <c r="AA349" s="56"/>
      <c r="AB349" s="56"/>
      <c r="AC349" s="56"/>
      <c r="AD349" s="56"/>
      <c r="AE349" s="56"/>
      <c r="AF349" s="57">
        <v>26</v>
      </c>
      <c r="AG349" s="57">
        <v>12</v>
      </c>
      <c r="AH349" s="57">
        <v>2011</v>
      </c>
      <c r="AI349" s="93">
        <v>0.61458333333333337</v>
      </c>
      <c r="AJ349" s="57"/>
      <c r="AK349" s="57"/>
      <c r="AL349" s="57"/>
      <c r="AM349" s="57"/>
      <c r="AN349" s="57">
        <v>31</v>
      </c>
      <c r="AO349" s="57">
        <v>12</v>
      </c>
      <c r="AP349" s="57">
        <v>2011</v>
      </c>
      <c r="AQ349" s="67"/>
      <c r="AR349" s="272">
        <v>6</v>
      </c>
      <c r="AS349" s="273" t="s">
        <v>53</v>
      </c>
      <c r="AT349" s="60">
        <f t="shared" si="50"/>
        <v>93.059999999999988</v>
      </c>
      <c r="AU349" s="60">
        <f t="shared" si="51"/>
        <v>63.36</v>
      </c>
      <c r="AV349" s="60">
        <v>92.55</v>
      </c>
      <c r="AW349" s="60">
        <v>74</v>
      </c>
      <c r="AX349" s="60"/>
      <c r="AY349" s="60">
        <f t="shared" si="52"/>
        <v>9.9</v>
      </c>
      <c r="AZ349" s="60">
        <f t="shared" si="55"/>
        <v>332.86999999999995</v>
      </c>
      <c r="BA349" s="60">
        <v>0</v>
      </c>
      <c r="BB349" s="60">
        <f t="shared" si="53"/>
        <v>198</v>
      </c>
    </row>
    <row r="350" spans="1:54" s="73" customFormat="1" ht="17.25" customHeight="1">
      <c r="A350" s="26" t="s">
        <v>46</v>
      </c>
      <c r="B350" s="50">
        <v>344</v>
      </c>
      <c r="C350" s="53" t="s">
        <v>1516</v>
      </c>
      <c r="D350" s="23" t="s">
        <v>1517</v>
      </c>
      <c r="E350" s="23" t="s">
        <v>460</v>
      </c>
      <c r="F350" s="53" t="s">
        <v>1518</v>
      </c>
      <c r="G350" s="53"/>
      <c r="H350" s="87">
        <v>23</v>
      </c>
      <c r="I350" s="87">
        <v>3</v>
      </c>
      <c r="J350" s="87">
        <v>1991</v>
      </c>
      <c r="K350" s="87">
        <f t="shared" si="54"/>
        <v>20</v>
      </c>
      <c r="L350" s="1" t="s">
        <v>1539</v>
      </c>
      <c r="M350" s="270"/>
      <c r="N350" s="270"/>
      <c r="O350" s="270"/>
      <c r="P350" s="53"/>
      <c r="Q350" s="53" t="s">
        <v>1519</v>
      </c>
      <c r="R350" s="53"/>
      <c r="S350" s="53" t="s">
        <v>58</v>
      </c>
      <c r="T350" s="56">
        <v>11030023</v>
      </c>
      <c r="U350" s="271" t="s">
        <v>1277</v>
      </c>
      <c r="V350" s="56"/>
      <c r="W350" s="56"/>
      <c r="X350" s="56"/>
      <c r="Y350" s="56"/>
      <c r="Z350" s="56"/>
      <c r="AA350" s="56"/>
      <c r="AB350" s="56"/>
      <c r="AC350" s="56"/>
      <c r="AD350" s="56"/>
      <c r="AE350" s="56"/>
      <c r="AF350" s="57">
        <v>30</v>
      </c>
      <c r="AG350" s="57">
        <v>12</v>
      </c>
      <c r="AH350" s="57">
        <v>2011</v>
      </c>
      <c r="AI350" s="93">
        <v>0.60763888888888895</v>
      </c>
      <c r="AJ350" s="57"/>
      <c r="AK350" s="57"/>
      <c r="AL350" s="57"/>
      <c r="AM350" s="57"/>
      <c r="AN350" s="57">
        <v>31</v>
      </c>
      <c r="AO350" s="57">
        <v>12</v>
      </c>
      <c r="AP350" s="57">
        <v>2011</v>
      </c>
      <c r="AQ350" s="67"/>
      <c r="AR350" s="272">
        <v>2</v>
      </c>
      <c r="AS350" s="273" t="s">
        <v>53</v>
      </c>
      <c r="AT350" s="60">
        <f t="shared" si="50"/>
        <v>31.02</v>
      </c>
      <c r="AU350" s="60">
        <f t="shared" si="51"/>
        <v>21.12</v>
      </c>
      <c r="AV350" s="60">
        <v>42.56</v>
      </c>
      <c r="AW350" s="60">
        <v>34</v>
      </c>
      <c r="AX350" s="60"/>
      <c r="AY350" s="60">
        <f t="shared" si="52"/>
        <v>3.3000000000000003</v>
      </c>
      <c r="AZ350" s="60">
        <f t="shared" si="55"/>
        <v>132</v>
      </c>
      <c r="BA350" s="60">
        <v>0</v>
      </c>
      <c r="BB350" s="60">
        <f t="shared" si="53"/>
        <v>66</v>
      </c>
    </row>
    <row r="351" spans="1:54" s="73" customFormat="1" ht="17.25" customHeight="1">
      <c r="A351" s="26" t="s">
        <v>46</v>
      </c>
      <c r="B351" s="50">
        <v>345</v>
      </c>
      <c r="C351" s="53" t="s">
        <v>525</v>
      </c>
      <c r="D351" s="23" t="s">
        <v>291</v>
      </c>
      <c r="E351" s="23" t="s">
        <v>526</v>
      </c>
      <c r="F351" s="53" t="s">
        <v>527</v>
      </c>
      <c r="G351" s="53"/>
      <c r="H351" s="87">
        <v>6</v>
      </c>
      <c r="I351" s="87">
        <v>1</v>
      </c>
      <c r="J351" s="87">
        <v>1986</v>
      </c>
      <c r="K351" s="87">
        <f t="shared" si="54"/>
        <v>25</v>
      </c>
      <c r="L351" s="1" t="s">
        <v>1539</v>
      </c>
      <c r="M351" s="270"/>
      <c r="N351" s="270"/>
      <c r="O351" s="270"/>
      <c r="P351" s="53"/>
      <c r="Q351" s="53">
        <v>1681</v>
      </c>
      <c r="R351" s="53"/>
      <c r="S351" s="53" t="s">
        <v>528</v>
      </c>
      <c r="T351" s="56">
        <v>11030024</v>
      </c>
      <c r="U351" s="271" t="s">
        <v>1520</v>
      </c>
      <c r="V351" s="56"/>
      <c r="W351" s="56"/>
      <c r="X351" s="56"/>
      <c r="Y351" s="56"/>
      <c r="Z351" s="56"/>
      <c r="AA351" s="56"/>
      <c r="AB351" s="56"/>
      <c r="AC351" s="56"/>
      <c r="AD351" s="56"/>
      <c r="AE351" s="56"/>
      <c r="AF351" s="57">
        <v>8</v>
      </c>
      <c r="AG351" s="57">
        <v>12</v>
      </c>
      <c r="AH351" s="57">
        <v>2011</v>
      </c>
      <c r="AI351" s="93">
        <v>0.43402777777777773</v>
      </c>
      <c r="AJ351" s="57"/>
      <c r="AK351" s="57"/>
      <c r="AL351" s="57"/>
      <c r="AM351" s="57"/>
      <c r="AN351" s="57">
        <v>9</v>
      </c>
      <c r="AO351" s="57">
        <v>12</v>
      </c>
      <c r="AP351" s="57">
        <v>2011</v>
      </c>
      <c r="AQ351" s="67"/>
      <c r="AR351" s="272">
        <v>1</v>
      </c>
      <c r="AS351" s="273" t="s">
        <v>53</v>
      </c>
      <c r="AT351" s="60">
        <f t="shared" ref="AT351:AT369" si="56">1764+210</f>
        <v>1974</v>
      </c>
      <c r="AU351" s="60">
        <v>950</v>
      </c>
      <c r="AV351" s="60">
        <v>308.70999999999998</v>
      </c>
      <c r="AW351" s="60">
        <v>330</v>
      </c>
      <c r="AX351" s="60"/>
      <c r="AY351" s="60">
        <v>420</v>
      </c>
      <c r="AZ351" s="60">
        <f t="shared" si="55"/>
        <v>3982.71</v>
      </c>
      <c r="BA351" s="60">
        <v>0</v>
      </c>
      <c r="BB351" s="60">
        <v>3982.71</v>
      </c>
    </row>
    <row r="352" spans="1:54" s="73" customFormat="1" ht="17.25" customHeight="1">
      <c r="A352" s="26" t="s">
        <v>46</v>
      </c>
      <c r="B352" s="50">
        <v>346</v>
      </c>
      <c r="C352" s="53" t="s">
        <v>530</v>
      </c>
      <c r="D352" s="23" t="s">
        <v>531</v>
      </c>
      <c r="E352" s="23" t="s">
        <v>532</v>
      </c>
      <c r="F352" s="53" t="s">
        <v>533</v>
      </c>
      <c r="G352" s="53"/>
      <c r="H352" s="87">
        <v>17</v>
      </c>
      <c r="I352" s="87">
        <v>1</v>
      </c>
      <c r="J352" s="87">
        <v>1966</v>
      </c>
      <c r="K352" s="87">
        <f t="shared" si="54"/>
        <v>45</v>
      </c>
      <c r="L352" s="1" t="s">
        <v>100</v>
      </c>
      <c r="M352" s="270"/>
      <c r="N352" s="270"/>
      <c r="O352" s="270"/>
      <c r="P352" s="53"/>
      <c r="Q352" s="53">
        <v>1661</v>
      </c>
      <c r="R352" s="53"/>
      <c r="S352" s="53" t="s">
        <v>159</v>
      </c>
      <c r="T352" s="56">
        <v>11030024</v>
      </c>
      <c r="U352" s="271" t="s">
        <v>1521</v>
      </c>
      <c r="V352" s="56"/>
      <c r="W352" s="56"/>
      <c r="X352" s="56"/>
      <c r="Y352" s="56"/>
      <c r="Z352" s="56"/>
      <c r="AA352" s="56"/>
      <c r="AB352" s="56"/>
      <c r="AC352" s="56"/>
      <c r="AD352" s="56"/>
      <c r="AE352" s="56"/>
      <c r="AF352" s="57">
        <v>6</v>
      </c>
      <c r="AG352" s="57">
        <v>12</v>
      </c>
      <c r="AH352" s="57">
        <v>2011</v>
      </c>
      <c r="AI352" s="93">
        <v>0.46527777777777773</v>
      </c>
      <c r="AJ352" s="57"/>
      <c r="AK352" s="57"/>
      <c r="AL352" s="57"/>
      <c r="AM352" s="57"/>
      <c r="AN352" s="57">
        <v>7</v>
      </c>
      <c r="AO352" s="57">
        <v>12</v>
      </c>
      <c r="AP352" s="57">
        <v>2011</v>
      </c>
      <c r="AQ352" s="67"/>
      <c r="AR352" s="272">
        <v>2</v>
      </c>
      <c r="AS352" s="273" t="s">
        <v>53</v>
      </c>
      <c r="AT352" s="60">
        <f t="shared" si="56"/>
        <v>1974</v>
      </c>
      <c r="AU352" s="60">
        <v>950</v>
      </c>
      <c r="AV352" s="60">
        <v>333.54</v>
      </c>
      <c r="AW352" s="60">
        <v>279</v>
      </c>
      <c r="AX352" s="60"/>
      <c r="AY352" s="60">
        <v>420</v>
      </c>
      <c r="AZ352" s="60">
        <f t="shared" si="55"/>
        <v>3956.54</v>
      </c>
      <c r="BA352" s="60">
        <v>0</v>
      </c>
      <c r="BB352" s="60">
        <v>3956.54</v>
      </c>
    </row>
    <row r="353" spans="1:54" s="73" customFormat="1" ht="17.25" customHeight="1">
      <c r="A353" s="26" t="s">
        <v>46</v>
      </c>
      <c r="B353" s="50">
        <v>347</v>
      </c>
      <c r="C353" s="53" t="s">
        <v>1159</v>
      </c>
      <c r="D353" s="23" t="s">
        <v>1160</v>
      </c>
      <c r="E353" s="23" t="s">
        <v>1161</v>
      </c>
      <c r="F353" s="53" t="s">
        <v>1162</v>
      </c>
      <c r="G353" s="53"/>
      <c r="H353" s="87">
        <v>5</v>
      </c>
      <c r="I353" s="87">
        <v>12</v>
      </c>
      <c r="J353" s="87">
        <v>1980</v>
      </c>
      <c r="K353" s="87">
        <f t="shared" si="54"/>
        <v>31</v>
      </c>
      <c r="L353" s="1" t="s">
        <v>1539</v>
      </c>
      <c r="M353" s="270"/>
      <c r="N353" s="270"/>
      <c r="O353" s="270"/>
      <c r="P353" s="53"/>
      <c r="Q353" s="53">
        <v>1398</v>
      </c>
      <c r="R353" s="53"/>
      <c r="S353" s="53" t="s">
        <v>58</v>
      </c>
      <c r="T353" s="56">
        <v>11030024</v>
      </c>
      <c r="U353" s="271" t="s">
        <v>1522</v>
      </c>
      <c r="V353" s="56"/>
      <c r="W353" s="56"/>
      <c r="X353" s="56"/>
      <c r="Y353" s="56"/>
      <c r="Z353" s="56"/>
      <c r="AA353" s="56"/>
      <c r="AB353" s="56"/>
      <c r="AC353" s="56"/>
      <c r="AD353" s="56"/>
      <c r="AE353" s="56"/>
      <c r="AF353" s="57">
        <v>13</v>
      </c>
      <c r="AG353" s="57">
        <v>12</v>
      </c>
      <c r="AH353" s="57">
        <v>2011</v>
      </c>
      <c r="AI353" s="93">
        <v>0.89583333333333337</v>
      </c>
      <c r="AJ353" s="57"/>
      <c r="AK353" s="57"/>
      <c r="AL353" s="57"/>
      <c r="AM353" s="57"/>
      <c r="AN353" s="57">
        <v>14</v>
      </c>
      <c r="AO353" s="57">
        <v>12</v>
      </c>
      <c r="AP353" s="57">
        <v>2011</v>
      </c>
      <c r="AQ353" s="67"/>
      <c r="AR353" s="272">
        <v>2</v>
      </c>
      <c r="AS353" s="273" t="s">
        <v>53</v>
      </c>
      <c r="AT353" s="60">
        <f t="shared" si="56"/>
        <v>1974</v>
      </c>
      <c r="AU353" s="60">
        <v>950</v>
      </c>
      <c r="AV353" s="60">
        <v>1197.3499999999999</v>
      </c>
      <c r="AW353" s="60">
        <v>728</v>
      </c>
      <c r="AX353" s="60"/>
      <c r="AY353" s="60">
        <v>420</v>
      </c>
      <c r="AZ353" s="60">
        <f t="shared" si="55"/>
        <v>5269.35</v>
      </c>
      <c r="BA353" s="60">
        <v>0</v>
      </c>
      <c r="BB353" s="60">
        <v>4200</v>
      </c>
    </row>
    <row r="354" spans="1:54" s="73" customFormat="1" ht="17.25" customHeight="1">
      <c r="A354" s="26" t="s">
        <v>46</v>
      </c>
      <c r="B354" s="50">
        <v>348</v>
      </c>
      <c r="C354" s="53" t="s">
        <v>1215</v>
      </c>
      <c r="D354" s="23" t="s">
        <v>692</v>
      </c>
      <c r="E354" s="23" t="s">
        <v>1216</v>
      </c>
      <c r="F354" s="53" t="s">
        <v>1217</v>
      </c>
      <c r="G354" s="53"/>
      <c r="H354" s="87">
        <v>25</v>
      </c>
      <c r="I354" s="87">
        <v>2</v>
      </c>
      <c r="J354" s="87">
        <v>1952</v>
      </c>
      <c r="K354" s="87">
        <f t="shared" si="54"/>
        <v>59</v>
      </c>
      <c r="L354" s="1" t="s">
        <v>1539</v>
      </c>
      <c r="M354" s="270"/>
      <c r="N354" s="270"/>
      <c r="O354" s="270"/>
      <c r="P354" s="53"/>
      <c r="Q354" s="53">
        <v>1488</v>
      </c>
      <c r="R354" s="53"/>
      <c r="S354" s="53" t="s">
        <v>69</v>
      </c>
      <c r="T354" s="56">
        <v>11030024</v>
      </c>
      <c r="U354" s="271" t="s">
        <v>1523</v>
      </c>
      <c r="V354" s="56"/>
      <c r="W354" s="56"/>
      <c r="X354" s="56"/>
      <c r="Y354" s="56"/>
      <c r="Z354" s="56"/>
      <c r="AA354" s="56"/>
      <c r="AB354" s="56"/>
      <c r="AC354" s="56"/>
      <c r="AD354" s="56"/>
      <c r="AE354" s="56"/>
      <c r="AF354" s="57">
        <v>21</v>
      </c>
      <c r="AG354" s="57">
        <v>12</v>
      </c>
      <c r="AH354" s="57">
        <v>2011</v>
      </c>
      <c r="AI354" s="93">
        <v>0.44097222222222227</v>
      </c>
      <c r="AJ354" s="57"/>
      <c r="AK354" s="57"/>
      <c r="AL354" s="57"/>
      <c r="AM354" s="57"/>
      <c r="AN354" s="57">
        <v>22</v>
      </c>
      <c r="AO354" s="57">
        <v>12</v>
      </c>
      <c r="AP354" s="57">
        <v>2011</v>
      </c>
      <c r="AQ354" s="67"/>
      <c r="AR354" s="272">
        <v>2</v>
      </c>
      <c r="AS354" s="273" t="s">
        <v>53</v>
      </c>
      <c r="AT354" s="60">
        <f t="shared" si="56"/>
        <v>1974</v>
      </c>
      <c r="AU354" s="60">
        <v>950</v>
      </c>
      <c r="AV354" s="60">
        <v>625.64</v>
      </c>
      <c r="AW354" s="60">
        <v>291</v>
      </c>
      <c r="AX354" s="60"/>
      <c r="AY354" s="60">
        <v>420</v>
      </c>
      <c r="AZ354" s="60">
        <f t="shared" si="55"/>
        <v>4260.6399999999994</v>
      </c>
      <c r="BA354" s="60">
        <v>0</v>
      </c>
      <c r="BB354" s="60">
        <v>4200</v>
      </c>
    </row>
    <row r="355" spans="1:54" s="73" customFormat="1" ht="17.25" customHeight="1">
      <c r="A355" s="26" t="s">
        <v>46</v>
      </c>
      <c r="B355" s="50">
        <v>349</v>
      </c>
      <c r="C355" s="53" t="s">
        <v>1130</v>
      </c>
      <c r="D355" s="23" t="s">
        <v>1131</v>
      </c>
      <c r="E355" s="23" t="s">
        <v>1132</v>
      </c>
      <c r="F355" s="53" t="s">
        <v>1133</v>
      </c>
      <c r="G355" s="53"/>
      <c r="H355" s="87">
        <v>1</v>
      </c>
      <c r="I355" s="87">
        <v>9</v>
      </c>
      <c r="J355" s="87">
        <v>1979</v>
      </c>
      <c r="K355" s="87">
        <f t="shared" si="54"/>
        <v>32</v>
      </c>
      <c r="L355" s="1" t="s">
        <v>1539</v>
      </c>
      <c r="M355" s="270"/>
      <c r="N355" s="270"/>
      <c r="O355" s="270"/>
      <c r="P355" s="53"/>
      <c r="Q355" s="53">
        <v>1372</v>
      </c>
      <c r="R355" s="53"/>
      <c r="S355" s="53" t="s">
        <v>58</v>
      </c>
      <c r="T355" s="56">
        <v>11030024</v>
      </c>
      <c r="U355" s="271" t="s">
        <v>1524</v>
      </c>
      <c r="V355" s="56" t="s">
        <v>1112</v>
      </c>
      <c r="W355" s="56"/>
      <c r="X355" s="56"/>
      <c r="Y355" s="56"/>
      <c r="Z355" s="56"/>
      <c r="AA355" s="56"/>
      <c r="AB355" s="56"/>
      <c r="AC355" s="56"/>
      <c r="AD355" s="56"/>
      <c r="AE355" s="56"/>
      <c r="AF355" s="57">
        <v>22</v>
      </c>
      <c r="AG355" s="57">
        <v>12</v>
      </c>
      <c r="AH355" s="57">
        <v>2011</v>
      </c>
      <c r="AI355" s="93">
        <v>0.51388888888888895</v>
      </c>
      <c r="AJ355" s="57"/>
      <c r="AK355" s="57"/>
      <c r="AL355" s="57">
        <v>2002</v>
      </c>
      <c r="AM355" s="57"/>
      <c r="AN355" s="57">
        <v>23</v>
      </c>
      <c r="AO355" s="57">
        <v>12</v>
      </c>
      <c r="AP355" s="57">
        <v>2011</v>
      </c>
      <c r="AQ355" s="67"/>
      <c r="AR355" s="272">
        <v>2</v>
      </c>
      <c r="AS355" s="273" t="s">
        <v>53</v>
      </c>
      <c r="AT355" s="60">
        <f t="shared" si="56"/>
        <v>1974</v>
      </c>
      <c r="AU355" s="60">
        <v>950</v>
      </c>
      <c r="AV355" s="60">
        <v>1625.79</v>
      </c>
      <c r="AW355" s="60">
        <v>310</v>
      </c>
      <c r="AX355" s="60"/>
      <c r="AY355" s="60">
        <v>420</v>
      </c>
      <c r="AZ355" s="60">
        <f t="shared" si="55"/>
        <v>5279.79</v>
      </c>
      <c r="BA355" s="60">
        <v>0</v>
      </c>
      <c r="BB355" s="60">
        <v>4200</v>
      </c>
    </row>
    <row r="356" spans="1:54" s="73" customFormat="1" ht="17.25" customHeight="1">
      <c r="A356" s="26" t="s">
        <v>46</v>
      </c>
      <c r="B356" s="50">
        <v>350</v>
      </c>
      <c r="C356" s="53" t="s">
        <v>1130</v>
      </c>
      <c r="D356" s="23" t="s">
        <v>1131</v>
      </c>
      <c r="E356" s="23" t="s">
        <v>1132</v>
      </c>
      <c r="F356" s="53" t="s">
        <v>1133</v>
      </c>
      <c r="G356" s="53"/>
      <c r="H356" s="87">
        <v>1</v>
      </c>
      <c r="I356" s="87">
        <v>9</v>
      </c>
      <c r="J356" s="87">
        <v>1979</v>
      </c>
      <c r="K356" s="87">
        <f t="shared" si="54"/>
        <v>32</v>
      </c>
      <c r="L356" s="1" t="s">
        <v>1539</v>
      </c>
      <c r="M356" s="270"/>
      <c r="N356" s="270"/>
      <c r="O356" s="270"/>
      <c r="P356" s="53"/>
      <c r="Q356" s="53">
        <v>1372</v>
      </c>
      <c r="R356" s="53"/>
      <c r="S356" s="53" t="s">
        <v>58</v>
      </c>
      <c r="T356" s="56">
        <v>11030024</v>
      </c>
      <c r="U356" s="271" t="s">
        <v>1525</v>
      </c>
      <c r="V356" s="56" t="s">
        <v>1112</v>
      </c>
      <c r="W356" s="56"/>
      <c r="X356" s="56"/>
      <c r="Y356" s="56"/>
      <c r="Z356" s="56"/>
      <c r="AA356" s="56"/>
      <c r="AB356" s="56"/>
      <c r="AC356" s="56"/>
      <c r="AD356" s="56"/>
      <c r="AE356" s="56"/>
      <c r="AF356" s="57">
        <v>25</v>
      </c>
      <c r="AG356" s="57">
        <v>12</v>
      </c>
      <c r="AH356" s="57">
        <v>2011</v>
      </c>
      <c r="AI356" s="93">
        <v>0.51388888888888895</v>
      </c>
      <c r="AJ356" s="57"/>
      <c r="AK356" s="57"/>
      <c r="AL356" s="57">
        <v>2002</v>
      </c>
      <c r="AM356" s="57"/>
      <c r="AN356" s="57">
        <v>26</v>
      </c>
      <c r="AO356" s="57">
        <v>12</v>
      </c>
      <c r="AP356" s="57">
        <v>2011</v>
      </c>
      <c r="AQ356" s="67"/>
      <c r="AR356" s="272">
        <v>2</v>
      </c>
      <c r="AS356" s="273" t="s">
        <v>53</v>
      </c>
      <c r="AT356" s="60">
        <f t="shared" si="56"/>
        <v>1974</v>
      </c>
      <c r="AU356" s="60">
        <v>950</v>
      </c>
      <c r="AV356" s="60">
        <v>846.95</v>
      </c>
      <c r="AW356" s="60">
        <v>256</v>
      </c>
      <c r="AX356" s="60"/>
      <c r="AY356" s="60">
        <v>420</v>
      </c>
      <c r="AZ356" s="60">
        <f t="shared" si="55"/>
        <v>4446.95</v>
      </c>
      <c r="BA356" s="60">
        <v>0</v>
      </c>
      <c r="BB356" s="60">
        <v>4200</v>
      </c>
    </row>
    <row r="357" spans="1:54" s="73" customFormat="1" ht="17.25" customHeight="1">
      <c r="A357" s="26" t="s">
        <v>46</v>
      </c>
      <c r="B357" s="50">
        <v>351</v>
      </c>
      <c r="C357" s="53" t="s">
        <v>1330</v>
      </c>
      <c r="D357" s="23" t="s">
        <v>1331</v>
      </c>
      <c r="E357" s="23" t="s">
        <v>1332</v>
      </c>
      <c r="F357" s="53" t="s">
        <v>1333</v>
      </c>
      <c r="G357" s="53"/>
      <c r="H357" s="87">
        <v>3</v>
      </c>
      <c r="I357" s="87">
        <v>1</v>
      </c>
      <c r="J357" s="87">
        <v>1952</v>
      </c>
      <c r="K357" s="87">
        <f t="shared" si="54"/>
        <v>59</v>
      </c>
      <c r="L357" s="1" t="s">
        <v>1539</v>
      </c>
      <c r="M357" s="270"/>
      <c r="N357" s="270"/>
      <c r="O357" s="270"/>
      <c r="P357" s="53"/>
      <c r="Q357" s="53">
        <v>1634</v>
      </c>
      <c r="R357" s="53"/>
      <c r="S357" s="53" t="s">
        <v>404</v>
      </c>
      <c r="T357" s="56">
        <v>11030024</v>
      </c>
      <c r="U357" s="271" t="s">
        <v>1526</v>
      </c>
      <c r="V357" s="56" t="s">
        <v>90</v>
      </c>
      <c r="W357" s="56"/>
      <c r="X357" s="56"/>
      <c r="Y357" s="56"/>
      <c r="Z357" s="56"/>
      <c r="AA357" s="56"/>
      <c r="AB357" s="56"/>
      <c r="AC357" s="56"/>
      <c r="AD357" s="56"/>
      <c r="AE357" s="56"/>
      <c r="AF357" s="57">
        <v>15</v>
      </c>
      <c r="AG357" s="57">
        <v>12</v>
      </c>
      <c r="AH357" s="57">
        <v>2011</v>
      </c>
      <c r="AI357" s="93">
        <v>0.47916666666666669</v>
      </c>
      <c r="AJ357" s="57"/>
      <c r="AK357" s="57"/>
      <c r="AL357" s="57">
        <v>2011</v>
      </c>
      <c r="AM357" s="57"/>
      <c r="AN357" s="57">
        <v>16</v>
      </c>
      <c r="AO357" s="57">
        <v>12</v>
      </c>
      <c r="AP357" s="57">
        <v>2011</v>
      </c>
      <c r="AQ357" s="67"/>
      <c r="AR357" s="272">
        <v>1</v>
      </c>
      <c r="AS357" s="273" t="s">
        <v>53</v>
      </c>
      <c r="AT357" s="60">
        <f t="shared" si="56"/>
        <v>1974</v>
      </c>
      <c r="AU357" s="60">
        <v>950</v>
      </c>
      <c r="AV357" s="60">
        <v>116.07</v>
      </c>
      <c r="AW357" s="60">
        <v>259</v>
      </c>
      <c r="AX357" s="60"/>
      <c r="AY357" s="60">
        <v>420</v>
      </c>
      <c r="AZ357" s="60">
        <f t="shared" si="55"/>
        <v>3719.07</v>
      </c>
      <c r="BA357" s="60">
        <v>0</v>
      </c>
      <c r="BB357" s="60">
        <v>3719.07</v>
      </c>
    </row>
    <row r="358" spans="1:54" s="73" customFormat="1" ht="17.25" customHeight="1">
      <c r="A358" s="26" t="s">
        <v>46</v>
      </c>
      <c r="B358" s="50">
        <v>352</v>
      </c>
      <c r="C358" s="53" t="s">
        <v>343</v>
      </c>
      <c r="D358" s="23" t="s">
        <v>55</v>
      </c>
      <c r="E358" s="23" t="s">
        <v>344</v>
      </c>
      <c r="F358" s="53" t="s">
        <v>345</v>
      </c>
      <c r="G358" s="53"/>
      <c r="H358" s="87">
        <v>9</v>
      </c>
      <c r="I358" s="87">
        <v>10</v>
      </c>
      <c r="J358" s="87">
        <v>1979</v>
      </c>
      <c r="K358" s="87">
        <f t="shared" si="54"/>
        <v>32</v>
      </c>
      <c r="L358" s="1" t="s">
        <v>1539</v>
      </c>
      <c r="M358" s="270"/>
      <c r="N358" s="270"/>
      <c r="O358" s="270"/>
      <c r="P358" s="53"/>
      <c r="Q358" s="53">
        <v>1619</v>
      </c>
      <c r="R358" s="53"/>
      <c r="S358" s="53" t="s">
        <v>159</v>
      </c>
      <c r="T358" s="56">
        <v>11030024</v>
      </c>
      <c r="U358" s="271" t="s">
        <v>1527</v>
      </c>
      <c r="V358" s="56" t="s">
        <v>346</v>
      </c>
      <c r="W358" s="56"/>
      <c r="X358" s="56"/>
      <c r="Y358" s="56"/>
      <c r="Z358" s="56"/>
      <c r="AA358" s="56"/>
      <c r="AB358" s="56"/>
      <c r="AC358" s="56"/>
      <c r="AD358" s="56"/>
      <c r="AE358" s="56"/>
      <c r="AF358" s="57">
        <v>1</v>
      </c>
      <c r="AG358" s="57">
        <v>12</v>
      </c>
      <c r="AH358" s="57">
        <v>2011</v>
      </c>
      <c r="AI358" s="93">
        <v>0.57291666666666663</v>
      </c>
      <c r="AJ358" s="57"/>
      <c r="AK358" s="57"/>
      <c r="AL358" s="57"/>
      <c r="AM358" s="57"/>
      <c r="AN358" s="57">
        <v>2</v>
      </c>
      <c r="AO358" s="57">
        <v>12</v>
      </c>
      <c r="AP358" s="57">
        <v>2011</v>
      </c>
      <c r="AQ358" s="67"/>
      <c r="AR358" s="272">
        <v>2</v>
      </c>
      <c r="AS358" s="273" t="s">
        <v>53</v>
      </c>
      <c r="AT358" s="60">
        <f t="shared" si="56"/>
        <v>1974</v>
      </c>
      <c r="AU358" s="60">
        <v>950</v>
      </c>
      <c r="AV358" s="60">
        <v>326.99</v>
      </c>
      <c r="AW358" s="60">
        <v>87</v>
      </c>
      <c r="AX358" s="60"/>
      <c r="AY358" s="60">
        <v>420</v>
      </c>
      <c r="AZ358" s="60">
        <f t="shared" si="55"/>
        <v>3757.99</v>
      </c>
      <c r="BA358" s="60">
        <v>0</v>
      </c>
      <c r="BB358" s="60">
        <v>3757.99</v>
      </c>
    </row>
    <row r="359" spans="1:54" s="73" customFormat="1" ht="17.25" customHeight="1">
      <c r="A359" s="26" t="s">
        <v>46</v>
      </c>
      <c r="B359" s="50">
        <v>353</v>
      </c>
      <c r="C359" s="53" t="s">
        <v>539</v>
      </c>
      <c r="D359" s="23" t="s">
        <v>540</v>
      </c>
      <c r="E359" s="23" t="s">
        <v>541</v>
      </c>
      <c r="F359" s="53" t="s">
        <v>542</v>
      </c>
      <c r="G359" s="53"/>
      <c r="H359" s="87">
        <v>23</v>
      </c>
      <c r="I359" s="87">
        <v>4</v>
      </c>
      <c r="J359" s="87">
        <v>1947</v>
      </c>
      <c r="K359" s="87">
        <f t="shared" si="54"/>
        <v>64</v>
      </c>
      <c r="L359" s="1" t="s">
        <v>100</v>
      </c>
      <c r="M359" s="270"/>
      <c r="N359" s="270"/>
      <c r="O359" s="270"/>
      <c r="P359" s="53"/>
      <c r="Q359" s="53">
        <v>1684</v>
      </c>
      <c r="R359" s="53"/>
      <c r="S359" s="53" t="s">
        <v>404</v>
      </c>
      <c r="T359" s="56">
        <v>11030024</v>
      </c>
      <c r="U359" s="271" t="s">
        <v>1528</v>
      </c>
      <c r="V359" s="56"/>
      <c r="W359" s="56"/>
      <c r="X359" s="56"/>
      <c r="Y359" s="56"/>
      <c r="Z359" s="56"/>
      <c r="AA359" s="56"/>
      <c r="AB359" s="56"/>
      <c r="AC359" s="56"/>
      <c r="AD359" s="56"/>
      <c r="AE359" s="56"/>
      <c r="AF359" s="57">
        <v>12</v>
      </c>
      <c r="AG359" s="57">
        <v>12</v>
      </c>
      <c r="AH359" s="57">
        <v>2011</v>
      </c>
      <c r="AI359" s="93">
        <v>0.5</v>
      </c>
      <c r="AJ359" s="57"/>
      <c r="AK359" s="57"/>
      <c r="AL359" s="57"/>
      <c r="AM359" s="57"/>
      <c r="AN359" s="57">
        <v>13</v>
      </c>
      <c r="AO359" s="57">
        <v>12</v>
      </c>
      <c r="AP359" s="57">
        <v>2011</v>
      </c>
      <c r="AQ359" s="67"/>
      <c r="AR359" s="272">
        <v>2</v>
      </c>
      <c r="AS359" s="273" t="s">
        <v>53</v>
      </c>
      <c r="AT359" s="60">
        <f t="shared" si="56"/>
        <v>1974</v>
      </c>
      <c r="AU359" s="60">
        <v>950</v>
      </c>
      <c r="AV359" s="60">
        <v>623.04999999999995</v>
      </c>
      <c r="AW359" s="60">
        <v>302</v>
      </c>
      <c r="AX359" s="60"/>
      <c r="AY359" s="60">
        <v>420</v>
      </c>
      <c r="AZ359" s="60">
        <f t="shared" si="55"/>
        <v>4269.05</v>
      </c>
      <c r="BA359" s="60">
        <v>0</v>
      </c>
      <c r="BB359" s="60">
        <v>4200</v>
      </c>
    </row>
    <row r="360" spans="1:54" s="73" customFormat="1" ht="17.25" customHeight="1">
      <c r="A360" s="26" t="s">
        <v>46</v>
      </c>
      <c r="B360" s="50">
        <v>354</v>
      </c>
      <c r="C360" s="53" t="s">
        <v>544</v>
      </c>
      <c r="D360" s="23" t="s">
        <v>545</v>
      </c>
      <c r="E360" s="23" t="s">
        <v>546</v>
      </c>
      <c r="F360" s="53" t="s">
        <v>547</v>
      </c>
      <c r="G360" s="53"/>
      <c r="H360" s="87">
        <v>4</v>
      </c>
      <c r="I360" s="87">
        <v>8</v>
      </c>
      <c r="J360" s="87">
        <v>1967</v>
      </c>
      <c r="K360" s="87">
        <f t="shared" si="54"/>
        <v>44</v>
      </c>
      <c r="L360" s="1" t="s">
        <v>100</v>
      </c>
      <c r="M360" s="270"/>
      <c r="N360" s="270"/>
      <c r="O360" s="270"/>
      <c r="P360" s="53"/>
      <c r="Q360" s="53">
        <v>1685</v>
      </c>
      <c r="R360" s="53"/>
      <c r="S360" s="53" t="s">
        <v>169</v>
      </c>
      <c r="T360" s="56">
        <v>11030024</v>
      </c>
      <c r="U360" s="271" t="s">
        <v>1529</v>
      </c>
      <c r="V360" s="56"/>
      <c r="W360" s="56"/>
      <c r="X360" s="56"/>
      <c r="Y360" s="56"/>
      <c r="Z360" s="56"/>
      <c r="AA360" s="56"/>
      <c r="AB360" s="56"/>
      <c r="AC360" s="56"/>
      <c r="AD360" s="56"/>
      <c r="AE360" s="56"/>
      <c r="AF360" s="57">
        <v>20</v>
      </c>
      <c r="AG360" s="57">
        <v>12</v>
      </c>
      <c r="AH360" s="57">
        <v>2011</v>
      </c>
      <c r="AI360" s="93">
        <v>0.52083333333333337</v>
      </c>
      <c r="AJ360" s="57"/>
      <c r="AK360" s="57"/>
      <c r="AL360" s="57"/>
      <c r="AM360" s="57"/>
      <c r="AN360" s="57">
        <v>21</v>
      </c>
      <c r="AO360" s="57">
        <v>12</v>
      </c>
      <c r="AP360" s="57">
        <v>2011</v>
      </c>
      <c r="AQ360" s="67"/>
      <c r="AR360" s="272">
        <v>2</v>
      </c>
      <c r="AS360" s="273" t="s">
        <v>53</v>
      </c>
      <c r="AT360" s="60">
        <f t="shared" si="56"/>
        <v>1974</v>
      </c>
      <c r="AU360" s="60">
        <v>950</v>
      </c>
      <c r="AV360" s="60">
        <v>408.24</v>
      </c>
      <c r="AW360" s="60">
        <v>156</v>
      </c>
      <c r="AX360" s="60"/>
      <c r="AY360" s="60">
        <v>420</v>
      </c>
      <c r="AZ360" s="60">
        <f t="shared" si="55"/>
        <v>3908.24</v>
      </c>
      <c r="BA360" s="60">
        <v>0</v>
      </c>
      <c r="BB360" s="60">
        <v>3908.24</v>
      </c>
    </row>
    <row r="361" spans="1:54" s="73" customFormat="1" ht="17.25" customHeight="1">
      <c r="A361" s="26" t="s">
        <v>46</v>
      </c>
      <c r="B361" s="50">
        <v>355</v>
      </c>
      <c r="C361" s="53" t="s">
        <v>628</v>
      </c>
      <c r="D361" s="23" t="s">
        <v>629</v>
      </c>
      <c r="E361" s="23" t="s">
        <v>630</v>
      </c>
      <c r="F361" s="53" t="s">
        <v>631</v>
      </c>
      <c r="G361" s="53"/>
      <c r="H361" s="87">
        <v>20</v>
      </c>
      <c r="I361" s="87">
        <v>1</v>
      </c>
      <c r="J361" s="87">
        <v>1969</v>
      </c>
      <c r="K361" s="87">
        <f t="shared" si="54"/>
        <v>42</v>
      </c>
      <c r="L361" s="1" t="s">
        <v>1539</v>
      </c>
      <c r="M361" s="270"/>
      <c r="N361" s="270"/>
      <c r="O361" s="270"/>
      <c r="P361" s="53"/>
      <c r="Q361" s="53">
        <v>1720</v>
      </c>
      <c r="R361" s="53"/>
      <c r="S361" s="53" t="s">
        <v>404</v>
      </c>
      <c r="T361" s="56">
        <v>11030024</v>
      </c>
      <c r="U361" s="271" t="s">
        <v>1530</v>
      </c>
      <c r="V361" s="56"/>
      <c r="W361" s="56"/>
      <c r="X361" s="56"/>
      <c r="Y361" s="56"/>
      <c r="Z361" s="56"/>
      <c r="AA361" s="56"/>
      <c r="AB361" s="56"/>
      <c r="AC361" s="56"/>
      <c r="AD361" s="56"/>
      <c r="AE361" s="56"/>
      <c r="AF361" s="57">
        <v>20</v>
      </c>
      <c r="AG361" s="57">
        <v>12</v>
      </c>
      <c r="AH361" s="57">
        <v>2011</v>
      </c>
      <c r="AI361" s="93">
        <v>0.49305555555555558</v>
      </c>
      <c r="AJ361" s="57"/>
      <c r="AK361" s="57"/>
      <c r="AL361" s="57"/>
      <c r="AM361" s="57"/>
      <c r="AN361" s="57">
        <v>21</v>
      </c>
      <c r="AO361" s="57">
        <v>12</v>
      </c>
      <c r="AP361" s="57">
        <v>2011</v>
      </c>
      <c r="AQ361" s="67"/>
      <c r="AR361" s="272">
        <v>1</v>
      </c>
      <c r="AS361" s="273" t="s">
        <v>53</v>
      </c>
      <c r="AT361" s="60">
        <f t="shared" si="56"/>
        <v>1974</v>
      </c>
      <c r="AU361" s="60">
        <v>950</v>
      </c>
      <c r="AV361" s="60">
        <v>121.98</v>
      </c>
      <c r="AW361" s="60">
        <v>259</v>
      </c>
      <c r="AX361" s="60"/>
      <c r="AY361" s="60">
        <v>420</v>
      </c>
      <c r="AZ361" s="60">
        <f t="shared" si="55"/>
        <v>3724.98</v>
      </c>
      <c r="BA361" s="60">
        <v>0</v>
      </c>
      <c r="BB361" s="60">
        <v>3724.98</v>
      </c>
    </row>
    <row r="362" spans="1:54" s="73" customFormat="1" ht="17.25" customHeight="1">
      <c r="A362" s="26" t="s">
        <v>46</v>
      </c>
      <c r="B362" s="50">
        <v>356</v>
      </c>
      <c r="C362" s="53" t="s">
        <v>633</v>
      </c>
      <c r="D362" s="23" t="s">
        <v>634</v>
      </c>
      <c r="E362" s="23" t="s">
        <v>635</v>
      </c>
      <c r="F362" s="53" t="s">
        <v>636</v>
      </c>
      <c r="G362" s="53"/>
      <c r="H362" s="87">
        <v>17</v>
      </c>
      <c r="I362" s="87">
        <v>9</v>
      </c>
      <c r="J362" s="87">
        <v>1982</v>
      </c>
      <c r="K362" s="87">
        <f t="shared" si="54"/>
        <v>29</v>
      </c>
      <c r="L362" s="1" t="s">
        <v>100</v>
      </c>
      <c r="M362" s="270"/>
      <c r="N362" s="270"/>
      <c r="O362" s="270"/>
      <c r="P362" s="53"/>
      <c r="Q362" s="53">
        <v>1722</v>
      </c>
      <c r="R362" s="53"/>
      <c r="S362" s="53" t="s">
        <v>159</v>
      </c>
      <c r="T362" s="56">
        <v>11030024</v>
      </c>
      <c r="U362" s="271" t="s">
        <v>1531</v>
      </c>
      <c r="V362" s="56"/>
      <c r="W362" s="56"/>
      <c r="X362" s="56"/>
      <c r="Y362" s="56"/>
      <c r="Z362" s="56"/>
      <c r="AA362" s="56"/>
      <c r="AB362" s="56"/>
      <c r="AC362" s="56"/>
      <c r="AD362" s="56"/>
      <c r="AE362" s="56"/>
      <c r="AF362" s="57">
        <v>15</v>
      </c>
      <c r="AG362" s="57">
        <v>12</v>
      </c>
      <c r="AH362" s="57">
        <v>2011</v>
      </c>
      <c r="AI362" s="93">
        <v>0.51388888888888895</v>
      </c>
      <c r="AJ362" s="57"/>
      <c r="AK362" s="57"/>
      <c r="AL362" s="57"/>
      <c r="AM362" s="57"/>
      <c r="AN362" s="57">
        <v>16</v>
      </c>
      <c r="AO362" s="57">
        <v>12</v>
      </c>
      <c r="AP362" s="57">
        <v>2011</v>
      </c>
      <c r="AQ362" s="67"/>
      <c r="AR362" s="272">
        <v>2</v>
      </c>
      <c r="AS362" s="273" t="s">
        <v>53</v>
      </c>
      <c r="AT362" s="60">
        <f t="shared" si="56"/>
        <v>1974</v>
      </c>
      <c r="AU362" s="60">
        <v>950</v>
      </c>
      <c r="AV362" s="60">
        <v>440.46</v>
      </c>
      <c r="AW362" s="60">
        <v>293</v>
      </c>
      <c r="AX362" s="60"/>
      <c r="AY362" s="60">
        <v>420</v>
      </c>
      <c r="AZ362" s="60">
        <f t="shared" si="55"/>
        <v>4077.46</v>
      </c>
      <c r="BA362" s="60">
        <v>0</v>
      </c>
      <c r="BB362" s="60">
        <v>4077.46</v>
      </c>
    </row>
    <row r="363" spans="1:54" s="73" customFormat="1" ht="17.25" customHeight="1">
      <c r="A363" s="26" t="s">
        <v>46</v>
      </c>
      <c r="B363" s="50">
        <v>357</v>
      </c>
      <c r="C363" s="53" t="s">
        <v>686</v>
      </c>
      <c r="D363" s="23" t="s">
        <v>687</v>
      </c>
      <c r="E363" s="23" t="s">
        <v>688</v>
      </c>
      <c r="F363" s="53" t="s">
        <v>689</v>
      </c>
      <c r="G363" s="53"/>
      <c r="H363" s="87">
        <v>28</v>
      </c>
      <c r="I363" s="87">
        <v>7</v>
      </c>
      <c r="J363" s="87">
        <v>1992</v>
      </c>
      <c r="K363" s="87">
        <f t="shared" si="54"/>
        <v>19</v>
      </c>
      <c r="L363" s="1" t="s">
        <v>1539</v>
      </c>
      <c r="M363" s="270"/>
      <c r="N363" s="270"/>
      <c r="O363" s="270"/>
      <c r="P363" s="53"/>
      <c r="Q363" s="53">
        <v>1739</v>
      </c>
      <c r="R363" s="53"/>
      <c r="S363" s="53" t="s">
        <v>645</v>
      </c>
      <c r="T363" s="56">
        <v>11030024</v>
      </c>
      <c r="U363" s="271" t="s">
        <v>1532</v>
      </c>
      <c r="V363" s="56"/>
      <c r="W363" s="56"/>
      <c r="X363" s="56"/>
      <c r="Y363" s="56"/>
      <c r="Z363" s="56"/>
      <c r="AA363" s="56"/>
      <c r="AB363" s="56"/>
      <c r="AC363" s="56"/>
      <c r="AD363" s="56"/>
      <c r="AE363" s="56"/>
      <c r="AF363" s="57">
        <v>20</v>
      </c>
      <c r="AG363" s="57">
        <v>12</v>
      </c>
      <c r="AH363" s="57">
        <v>2011</v>
      </c>
      <c r="AI363" s="93">
        <v>0.375</v>
      </c>
      <c r="AJ363" s="57"/>
      <c r="AK363" s="57"/>
      <c r="AL363" s="57"/>
      <c r="AM363" s="57"/>
      <c r="AN363" s="57">
        <v>21</v>
      </c>
      <c r="AO363" s="57">
        <v>12</v>
      </c>
      <c r="AP363" s="57">
        <v>2011</v>
      </c>
      <c r="AQ363" s="67"/>
      <c r="AR363" s="272">
        <v>1</v>
      </c>
      <c r="AS363" s="273" t="s">
        <v>53</v>
      </c>
      <c r="AT363" s="60">
        <f t="shared" si="56"/>
        <v>1974</v>
      </c>
      <c r="AU363" s="60">
        <v>950</v>
      </c>
      <c r="AV363" s="60">
        <v>429.35</v>
      </c>
      <c r="AW363" s="60">
        <v>282</v>
      </c>
      <c r="AX363" s="60"/>
      <c r="AY363" s="60">
        <v>420</v>
      </c>
      <c r="AZ363" s="60">
        <f t="shared" si="55"/>
        <v>4055.35</v>
      </c>
      <c r="BA363" s="60">
        <v>0</v>
      </c>
      <c r="BB363" s="60">
        <v>4055.35</v>
      </c>
    </row>
    <row r="364" spans="1:54" s="73" customFormat="1" ht="17.25" customHeight="1">
      <c r="A364" s="26" t="s">
        <v>46</v>
      </c>
      <c r="B364" s="50">
        <v>358</v>
      </c>
      <c r="C364" s="53" t="s">
        <v>691</v>
      </c>
      <c r="D364" s="23" t="s">
        <v>692</v>
      </c>
      <c r="E364" s="23" t="s">
        <v>693</v>
      </c>
      <c r="F364" s="53" t="s">
        <v>694</v>
      </c>
      <c r="G364" s="53"/>
      <c r="H364" s="87">
        <v>10</v>
      </c>
      <c r="I364" s="87">
        <v>2</v>
      </c>
      <c r="J364" s="87">
        <v>1935</v>
      </c>
      <c r="K364" s="87">
        <f t="shared" si="54"/>
        <v>76</v>
      </c>
      <c r="L364" s="1" t="s">
        <v>1539</v>
      </c>
      <c r="M364" s="270"/>
      <c r="N364" s="270"/>
      <c r="O364" s="270"/>
      <c r="P364" s="53"/>
      <c r="Q364" s="53">
        <v>1742</v>
      </c>
      <c r="R364" s="53"/>
      <c r="S364" s="53" t="s">
        <v>159</v>
      </c>
      <c r="T364" s="56">
        <v>11030024</v>
      </c>
      <c r="U364" s="271" t="s">
        <v>1533</v>
      </c>
      <c r="V364" s="56"/>
      <c r="W364" s="56"/>
      <c r="X364" s="56"/>
      <c r="Y364" s="56"/>
      <c r="Z364" s="56"/>
      <c r="AA364" s="56"/>
      <c r="AB364" s="56"/>
      <c r="AC364" s="56"/>
      <c r="AD364" s="56"/>
      <c r="AE364" s="56"/>
      <c r="AF364" s="57">
        <v>20</v>
      </c>
      <c r="AG364" s="57">
        <v>12</v>
      </c>
      <c r="AH364" s="57">
        <v>2011</v>
      </c>
      <c r="AI364" s="93">
        <v>0.47222222222222227</v>
      </c>
      <c r="AJ364" s="57"/>
      <c r="AK364" s="57"/>
      <c r="AL364" s="57"/>
      <c r="AM364" s="57"/>
      <c r="AN364" s="57">
        <v>21</v>
      </c>
      <c r="AO364" s="57">
        <v>12</v>
      </c>
      <c r="AP364" s="57">
        <v>2011</v>
      </c>
      <c r="AQ364" s="67"/>
      <c r="AR364" s="272">
        <v>2</v>
      </c>
      <c r="AS364" s="273" t="s">
        <v>53</v>
      </c>
      <c r="AT364" s="60">
        <f t="shared" si="56"/>
        <v>1974</v>
      </c>
      <c r="AU364" s="60">
        <v>950</v>
      </c>
      <c r="AV364" s="60">
        <v>548.70000000000005</v>
      </c>
      <c r="AW364" s="60">
        <v>295</v>
      </c>
      <c r="AX364" s="60"/>
      <c r="AY364" s="60">
        <v>420</v>
      </c>
      <c r="AZ364" s="60">
        <f t="shared" si="55"/>
        <v>4187.7</v>
      </c>
      <c r="BA364" s="60">
        <v>0</v>
      </c>
      <c r="BB364" s="60">
        <v>4187.7</v>
      </c>
    </row>
    <row r="365" spans="1:54" s="73" customFormat="1" ht="17.25" customHeight="1">
      <c r="A365" s="26" t="s">
        <v>46</v>
      </c>
      <c r="B365" s="50">
        <v>359</v>
      </c>
      <c r="C365" s="53" t="s">
        <v>707</v>
      </c>
      <c r="D365" s="23" t="s">
        <v>132</v>
      </c>
      <c r="E365" s="23" t="s">
        <v>708</v>
      </c>
      <c r="F365" s="53" t="s">
        <v>709</v>
      </c>
      <c r="G365" s="53"/>
      <c r="H365" s="87">
        <v>4</v>
      </c>
      <c r="I365" s="87">
        <v>7</v>
      </c>
      <c r="J365" s="87">
        <v>1970</v>
      </c>
      <c r="K365" s="87">
        <f t="shared" si="54"/>
        <v>41</v>
      </c>
      <c r="L365" s="1" t="s">
        <v>1539</v>
      </c>
      <c r="M365" s="270"/>
      <c r="N365" s="270"/>
      <c r="O365" s="270"/>
      <c r="P365" s="53"/>
      <c r="Q365" s="53">
        <v>1745</v>
      </c>
      <c r="R365" s="53"/>
      <c r="S365" s="53" t="s">
        <v>159</v>
      </c>
      <c r="T365" s="56">
        <v>11030024</v>
      </c>
      <c r="U365" s="271" t="s">
        <v>1534</v>
      </c>
      <c r="V365" s="56"/>
      <c r="W365" s="56"/>
      <c r="X365" s="56"/>
      <c r="Y365" s="56"/>
      <c r="Z365" s="56"/>
      <c r="AA365" s="56"/>
      <c r="AB365" s="56"/>
      <c r="AC365" s="56"/>
      <c r="AD365" s="56"/>
      <c r="AE365" s="56"/>
      <c r="AF365" s="57">
        <v>21</v>
      </c>
      <c r="AG365" s="57">
        <v>12</v>
      </c>
      <c r="AH365" s="57">
        <v>2011</v>
      </c>
      <c r="AI365" s="93">
        <v>0.59722222222222221</v>
      </c>
      <c r="AJ365" s="57"/>
      <c r="AK365" s="57"/>
      <c r="AL365" s="57"/>
      <c r="AM365" s="57"/>
      <c r="AN365" s="57">
        <v>22</v>
      </c>
      <c r="AO365" s="57">
        <v>12</v>
      </c>
      <c r="AP365" s="57">
        <v>2011</v>
      </c>
      <c r="AQ365" s="67"/>
      <c r="AR365" s="272">
        <v>2</v>
      </c>
      <c r="AS365" s="273" t="s">
        <v>53</v>
      </c>
      <c r="AT365" s="60">
        <f t="shared" si="56"/>
        <v>1974</v>
      </c>
      <c r="AU365" s="60">
        <v>950</v>
      </c>
      <c r="AV365" s="60">
        <v>228.2</v>
      </c>
      <c r="AW365" s="60">
        <v>264</v>
      </c>
      <c r="AX365" s="60"/>
      <c r="AY365" s="60">
        <v>420</v>
      </c>
      <c r="AZ365" s="60">
        <f t="shared" si="55"/>
        <v>3836.2</v>
      </c>
      <c r="BA365" s="60">
        <v>0</v>
      </c>
      <c r="BB365" s="60">
        <v>3836.2</v>
      </c>
    </row>
    <row r="366" spans="1:54" s="73" customFormat="1" ht="17.25" customHeight="1">
      <c r="A366" s="26" t="s">
        <v>46</v>
      </c>
      <c r="B366" s="50">
        <v>360</v>
      </c>
      <c r="C366" s="53" t="s">
        <v>736</v>
      </c>
      <c r="D366" s="23" t="s">
        <v>737</v>
      </c>
      <c r="E366" s="23" t="s">
        <v>738</v>
      </c>
      <c r="F366" s="53" t="s">
        <v>739</v>
      </c>
      <c r="G366" s="53"/>
      <c r="H366" s="87">
        <v>1</v>
      </c>
      <c r="I366" s="87">
        <v>12</v>
      </c>
      <c r="J366" s="87">
        <v>1965</v>
      </c>
      <c r="K366" s="87">
        <f t="shared" si="54"/>
        <v>46</v>
      </c>
      <c r="L366" s="1" t="s">
        <v>100</v>
      </c>
      <c r="M366" s="270"/>
      <c r="N366" s="270"/>
      <c r="O366" s="270"/>
      <c r="P366" s="53"/>
      <c r="Q366" s="53">
        <v>1753</v>
      </c>
      <c r="R366" s="53"/>
      <c r="S366" s="53" t="s">
        <v>528</v>
      </c>
      <c r="T366" s="56">
        <v>11030024</v>
      </c>
      <c r="U366" s="271" t="s">
        <v>1535</v>
      </c>
      <c r="V366" s="56"/>
      <c r="W366" s="56"/>
      <c r="X366" s="56"/>
      <c r="Y366" s="56"/>
      <c r="Z366" s="56"/>
      <c r="AA366" s="56"/>
      <c r="AB366" s="56"/>
      <c r="AC366" s="56"/>
      <c r="AD366" s="56"/>
      <c r="AE366" s="56"/>
      <c r="AF366" s="57">
        <v>21</v>
      </c>
      <c r="AG366" s="57">
        <v>12</v>
      </c>
      <c r="AH366" s="57">
        <v>2011</v>
      </c>
      <c r="AI366" s="93">
        <v>0.61805555555555558</v>
      </c>
      <c r="AJ366" s="57"/>
      <c r="AK366" s="57"/>
      <c r="AL366" s="57"/>
      <c r="AM366" s="57"/>
      <c r="AN366" s="57">
        <v>22</v>
      </c>
      <c r="AO366" s="57">
        <v>12</v>
      </c>
      <c r="AP366" s="57">
        <v>2011</v>
      </c>
      <c r="AQ366" s="67"/>
      <c r="AR366" s="272">
        <v>1</v>
      </c>
      <c r="AS366" s="273" t="s">
        <v>53</v>
      </c>
      <c r="AT366" s="60">
        <f t="shared" si="56"/>
        <v>1974</v>
      </c>
      <c r="AU366" s="60">
        <v>950</v>
      </c>
      <c r="AV366" s="60">
        <v>137.31</v>
      </c>
      <c r="AW366" s="60">
        <v>195</v>
      </c>
      <c r="AX366" s="60"/>
      <c r="AY366" s="60">
        <v>420</v>
      </c>
      <c r="AZ366" s="60">
        <f t="shared" si="55"/>
        <v>3676.31</v>
      </c>
      <c r="BA366" s="60">
        <v>0</v>
      </c>
      <c r="BB366" s="60">
        <v>3676.31</v>
      </c>
    </row>
    <row r="367" spans="1:54" s="73" customFormat="1" ht="17.25" customHeight="1">
      <c r="A367" s="26" t="s">
        <v>46</v>
      </c>
      <c r="B367" s="50">
        <v>361</v>
      </c>
      <c r="C367" s="53" t="s">
        <v>740</v>
      </c>
      <c r="D367" s="23" t="s">
        <v>741</v>
      </c>
      <c r="E367" s="23" t="s">
        <v>742</v>
      </c>
      <c r="F367" s="53" t="s">
        <v>743</v>
      </c>
      <c r="G367" s="53"/>
      <c r="H367" s="87">
        <v>2</v>
      </c>
      <c r="I367" s="87">
        <v>2</v>
      </c>
      <c r="J367" s="87">
        <v>1961</v>
      </c>
      <c r="K367" s="87">
        <f t="shared" si="54"/>
        <v>50</v>
      </c>
      <c r="L367" s="1" t="s">
        <v>1539</v>
      </c>
      <c r="M367" s="270"/>
      <c r="N367" s="270"/>
      <c r="O367" s="270"/>
      <c r="P367" s="53"/>
      <c r="Q367" s="53">
        <v>1755</v>
      </c>
      <c r="R367" s="53"/>
      <c r="S367" s="53" t="s">
        <v>159</v>
      </c>
      <c r="T367" s="56">
        <v>11030024</v>
      </c>
      <c r="U367" s="271" t="s">
        <v>1536</v>
      </c>
      <c r="V367" s="56"/>
      <c r="W367" s="56"/>
      <c r="X367" s="56"/>
      <c r="Y367" s="56"/>
      <c r="Z367" s="56"/>
      <c r="AA367" s="56"/>
      <c r="AB367" s="56"/>
      <c r="AC367" s="56"/>
      <c r="AD367" s="56"/>
      <c r="AE367" s="56"/>
      <c r="AF367" s="57">
        <v>23</v>
      </c>
      <c r="AG367" s="57">
        <v>12</v>
      </c>
      <c r="AH367" s="57">
        <v>2011</v>
      </c>
      <c r="AI367" s="93">
        <v>0.43402777777777773</v>
      </c>
      <c r="AJ367" s="57"/>
      <c r="AK367" s="57"/>
      <c r="AL367" s="57"/>
      <c r="AM367" s="57"/>
      <c r="AN367" s="57">
        <v>24</v>
      </c>
      <c r="AO367" s="57">
        <v>12</v>
      </c>
      <c r="AP367" s="57">
        <v>2011</v>
      </c>
      <c r="AQ367" s="67"/>
      <c r="AR367" s="272">
        <v>2</v>
      </c>
      <c r="AS367" s="273" t="s">
        <v>53</v>
      </c>
      <c r="AT367" s="60">
        <f t="shared" si="56"/>
        <v>1974</v>
      </c>
      <c r="AU367" s="60">
        <v>950</v>
      </c>
      <c r="AV367" s="60">
        <v>211.99</v>
      </c>
      <c r="AW367" s="60">
        <v>276</v>
      </c>
      <c r="AX367" s="60"/>
      <c r="AY367" s="60">
        <v>420</v>
      </c>
      <c r="AZ367" s="60">
        <f t="shared" si="55"/>
        <v>3831.99</v>
      </c>
      <c r="BA367" s="60">
        <v>0</v>
      </c>
      <c r="BB367" s="60">
        <v>3831.99</v>
      </c>
    </row>
    <row r="368" spans="1:54" s="73" customFormat="1" ht="17.25" customHeight="1">
      <c r="A368" s="26" t="s">
        <v>46</v>
      </c>
      <c r="B368" s="50">
        <v>362</v>
      </c>
      <c r="C368" s="53" t="s">
        <v>779</v>
      </c>
      <c r="D368" s="23" t="s">
        <v>780</v>
      </c>
      <c r="E368" s="23" t="s">
        <v>781</v>
      </c>
      <c r="F368" s="53" t="s">
        <v>782</v>
      </c>
      <c r="G368" s="53"/>
      <c r="H368" s="87">
        <v>3</v>
      </c>
      <c r="I368" s="87">
        <v>2</v>
      </c>
      <c r="J368" s="87">
        <v>1984</v>
      </c>
      <c r="K368" s="87">
        <f t="shared" si="54"/>
        <v>27</v>
      </c>
      <c r="L368" s="1" t="s">
        <v>1539</v>
      </c>
      <c r="M368" s="270"/>
      <c r="N368" s="270"/>
      <c r="O368" s="270"/>
      <c r="P368" s="53"/>
      <c r="Q368" s="53">
        <v>1765</v>
      </c>
      <c r="R368" s="53"/>
      <c r="S368" s="53" t="s">
        <v>159</v>
      </c>
      <c r="T368" s="56">
        <v>11030024</v>
      </c>
      <c r="U368" s="271" t="s">
        <v>1537</v>
      </c>
      <c r="V368" s="56"/>
      <c r="W368" s="56"/>
      <c r="X368" s="56"/>
      <c r="Y368" s="56"/>
      <c r="Z368" s="56"/>
      <c r="AA368" s="56"/>
      <c r="AB368" s="56"/>
      <c r="AC368" s="56"/>
      <c r="AD368" s="56"/>
      <c r="AE368" s="56"/>
      <c r="AF368" s="57">
        <v>26</v>
      </c>
      <c r="AG368" s="57">
        <v>12</v>
      </c>
      <c r="AH368" s="57">
        <v>2011</v>
      </c>
      <c r="AI368" s="93">
        <v>0.65972222222222221</v>
      </c>
      <c r="AJ368" s="57"/>
      <c r="AK368" s="57"/>
      <c r="AL368" s="57"/>
      <c r="AM368" s="57"/>
      <c r="AN368" s="57">
        <v>27</v>
      </c>
      <c r="AO368" s="57">
        <v>12</v>
      </c>
      <c r="AP368" s="57">
        <v>2011</v>
      </c>
      <c r="AQ368" s="67"/>
      <c r="AR368" s="272">
        <v>2</v>
      </c>
      <c r="AS368" s="273" t="s">
        <v>53</v>
      </c>
      <c r="AT368" s="60">
        <f t="shared" si="56"/>
        <v>1974</v>
      </c>
      <c r="AU368" s="60">
        <v>950</v>
      </c>
      <c r="AV368" s="60">
        <v>317.92</v>
      </c>
      <c r="AW368" s="60">
        <v>360</v>
      </c>
      <c r="AX368" s="60"/>
      <c r="AY368" s="60">
        <v>420</v>
      </c>
      <c r="AZ368" s="60">
        <f t="shared" si="55"/>
        <v>4021.92</v>
      </c>
      <c r="BA368" s="60">
        <v>0</v>
      </c>
      <c r="BB368" s="60">
        <v>4021.92</v>
      </c>
    </row>
    <row r="369" spans="1:54" s="73" customFormat="1" ht="17.25" customHeight="1">
      <c r="A369" s="26" t="s">
        <v>46</v>
      </c>
      <c r="B369" s="50">
        <v>363</v>
      </c>
      <c r="C369" s="53" t="s">
        <v>793</v>
      </c>
      <c r="D369" s="23" t="s">
        <v>794</v>
      </c>
      <c r="E369" s="23" t="s">
        <v>795</v>
      </c>
      <c r="F369" s="53" t="s">
        <v>796</v>
      </c>
      <c r="G369" s="53"/>
      <c r="H369" s="87">
        <v>16</v>
      </c>
      <c r="I369" s="87">
        <v>10</v>
      </c>
      <c r="J369" s="87">
        <v>1988</v>
      </c>
      <c r="K369" s="87">
        <f t="shared" si="54"/>
        <v>23</v>
      </c>
      <c r="L369" s="1" t="s">
        <v>1539</v>
      </c>
      <c r="M369" s="270"/>
      <c r="N369" s="270"/>
      <c r="O369" s="270"/>
      <c r="P369" s="53"/>
      <c r="Q369" s="53">
        <v>1769</v>
      </c>
      <c r="R369" s="53"/>
      <c r="S369" s="53" t="s">
        <v>169</v>
      </c>
      <c r="T369" s="56">
        <v>11030024</v>
      </c>
      <c r="U369" s="271" t="s">
        <v>1538</v>
      </c>
      <c r="V369" s="56"/>
      <c r="W369" s="56"/>
      <c r="X369" s="56"/>
      <c r="Y369" s="56"/>
      <c r="Z369" s="56"/>
      <c r="AA369" s="56"/>
      <c r="AB369" s="56"/>
      <c r="AC369" s="56"/>
      <c r="AD369" s="56"/>
      <c r="AE369" s="56"/>
      <c r="AF369" s="57">
        <v>27</v>
      </c>
      <c r="AG369" s="57">
        <v>12</v>
      </c>
      <c r="AH369" s="57">
        <v>2011</v>
      </c>
      <c r="AI369" s="93">
        <v>0.49305555555555558</v>
      </c>
      <c r="AJ369" s="57"/>
      <c r="AK369" s="57"/>
      <c r="AL369" s="57"/>
      <c r="AM369" s="57"/>
      <c r="AN369" s="57">
        <v>28</v>
      </c>
      <c r="AO369" s="57">
        <v>12</v>
      </c>
      <c r="AP369" s="57">
        <v>2011</v>
      </c>
      <c r="AQ369" s="67"/>
      <c r="AR369" s="272">
        <v>1</v>
      </c>
      <c r="AS369" s="273" t="s">
        <v>53</v>
      </c>
      <c r="AT369" s="60">
        <f t="shared" si="56"/>
        <v>1974</v>
      </c>
      <c r="AU369" s="60">
        <v>950</v>
      </c>
      <c r="AV369" s="60">
        <v>319.83</v>
      </c>
      <c r="AW369" s="60">
        <v>166</v>
      </c>
      <c r="AX369" s="60"/>
      <c r="AY369" s="60">
        <v>420</v>
      </c>
      <c r="AZ369" s="60">
        <f t="shared" si="55"/>
        <v>3829.83</v>
      </c>
      <c r="BA369" s="60">
        <v>0</v>
      </c>
      <c r="BB369" s="60">
        <v>3829.83</v>
      </c>
    </row>
    <row r="370" spans="1:54" s="62" customFormat="1" ht="17.25" customHeight="1">
      <c r="A370" s="268" t="s">
        <v>41</v>
      </c>
      <c r="B370" s="274">
        <v>363</v>
      </c>
      <c r="C370" s="275"/>
      <c r="D370" s="24"/>
      <c r="E370" s="24"/>
      <c r="F370" s="275"/>
      <c r="G370" s="275"/>
      <c r="H370" s="276"/>
      <c r="I370" s="276"/>
      <c r="J370" s="276"/>
      <c r="K370" s="276"/>
      <c r="L370" s="277"/>
      <c r="M370" s="13"/>
      <c r="N370" s="13"/>
      <c r="O370" s="13"/>
      <c r="P370" s="275"/>
      <c r="Q370" s="275"/>
      <c r="R370" s="275"/>
      <c r="S370" s="13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278"/>
      <c r="AG370" s="278"/>
      <c r="AH370" s="278"/>
      <c r="AI370" s="279"/>
      <c r="AJ370" s="278"/>
      <c r="AK370" s="278"/>
      <c r="AL370" s="278"/>
      <c r="AM370" s="279"/>
      <c r="AN370" s="278"/>
      <c r="AO370" s="278"/>
      <c r="AP370" s="278"/>
      <c r="AQ370" s="279"/>
      <c r="AR370" s="79">
        <f>SUM(AR7:AR369)</f>
        <v>5870</v>
      </c>
      <c r="AS370" s="79"/>
      <c r="AT370" s="79">
        <f t="shared" ref="AT370:AZ370" si="57">SUM(AT7:AT369)</f>
        <v>122136.07999999977</v>
      </c>
      <c r="AU370" s="79">
        <f t="shared" si="57"/>
        <v>75670.48000000001</v>
      </c>
      <c r="AV370" s="79">
        <f t="shared" si="57"/>
        <v>35674.231</v>
      </c>
      <c r="AW370" s="79">
        <f t="shared" si="57"/>
        <v>29779</v>
      </c>
      <c r="AX370" s="79">
        <f t="shared" si="57"/>
        <v>0</v>
      </c>
      <c r="AY370" s="79">
        <f t="shared" si="57"/>
        <v>16983.199999999983</v>
      </c>
      <c r="AZ370" s="79">
        <f t="shared" si="57"/>
        <v>280242.99099999992</v>
      </c>
      <c r="BA370" s="280"/>
      <c r="BB370" s="331">
        <f>SUM(BB7:BB369)</f>
        <v>255630.29</v>
      </c>
    </row>
    <row r="371" spans="1:54" s="73" customFormat="1" ht="17.25" customHeight="1">
      <c r="A371" s="269" t="s">
        <v>1540</v>
      </c>
      <c r="B371" s="281">
        <v>1</v>
      </c>
      <c r="C371" s="53"/>
      <c r="D371" s="23" t="s">
        <v>55</v>
      </c>
      <c r="E371" s="23" t="s">
        <v>1541</v>
      </c>
      <c r="F371" s="53">
        <v>61904076916</v>
      </c>
      <c r="G371" s="53"/>
      <c r="H371" s="87"/>
      <c r="I371" s="87"/>
      <c r="J371" s="87"/>
      <c r="K371" s="87"/>
      <c r="L371" s="270" t="s">
        <v>1539</v>
      </c>
      <c r="M371" s="270"/>
      <c r="N371" s="270"/>
      <c r="O371" s="270"/>
      <c r="P371" s="53"/>
      <c r="Q371" s="53">
        <v>2627</v>
      </c>
      <c r="R371" s="53"/>
      <c r="S371" s="53"/>
      <c r="T371" s="56">
        <v>11030021</v>
      </c>
      <c r="U371" s="56"/>
      <c r="V371" s="56"/>
      <c r="W371" s="56"/>
      <c r="X371" s="56"/>
      <c r="Y371" s="56"/>
      <c r="Z371" s="56"/>
      <c r="AA371" s="56"/>
      <c r="AB371" s="56"/>
      <c r="AC371" s="56"/>
      <c r="AD371" s="56"/>
      <c r="AE371" s="56"/>
      <c r="AF371" s="57">
        <v>10</v>
      </c>
      <c r="AG371" s="57">
        <v>6</v>
      </c>
      <c r="AH371" s="57">
        <v>2011</v>
      </c>
      <c r="AI371" s="93"/>
      <c r="AJ371" s="57"/>
      <c r="AK371" s="57"/>
      <c r="AL371" s="57"/>
      <c r="AM371" s="93"/>
      <c r="AN371" s="57">
        <v>5</v>
      </c>
      <c r="AO371" s="57">
        <v>12</v>
      </c>
      <c r="AP371" s="57">
        <v>2011</v>
      </c>
      <c r="AQ371" s="93"/>
      <c r="AR371" s="272">
        <v>5</v>
      </c>
      <c r="AS371" s="273" t="s">
        <v>1544</v>
      </c>
      <c r="AT371" s="60">
        <v>46.25</v>
      </c>
      <c r="AU371" s="60">
        <v>49.7</v>
      </c>
      <c r="AV371" s="60">
        <v>13.1</v>
      </c>
      <c r="AW371" s="60">
        <v>10</v>
      </c>
      <c r="AX371" s="60"/>
      <c r="AY371" s="60">
        <v>5.95</v>
      </c>
      <c r="AZ371" s="68">
        <f>SUM(AT371:AY371)</f>
        <v>125</v>
      </c>
      <c r="BA371" s="60"/>
      <c r="BB371" s="68">
        <v>125</v>
      </c>
    </row>
    <row r="372" spans="1:54" s="73" customFormat="1" ht="17.25" customHeight="1">
      <c r="A372" s="27" t="s">
        <v>1540</v>
      </c>
      <c r="B372" s="281">
        <v>2</v>
      </c>
      <c r="C372" s="53"/>
      <c r="D372" s="23" t="s">
        <v>227</v>
      </c>
      <c r="E372" s="23" t="s">
        <v>756</v>
      </c>
      <c r="F372" s="53">
        <v>61001082271</v>
      </c>
      <c r="G372" s="53"/>
      <c r="H372" s="87"/>
      <c r="I372" s="87"/>
      <c r="J372" s="87"/>
      <c r="K372" s="87"/>
      <c r="L372" s="270" t="s">
        <v>100</v>
      </c>
      <c r="M372" s="270"/>
      <c r="N372" s="270"/>
      <c r="O372" s="270"/>
      <c r="P372" s="53"/>
      <c r="Q372" s="53">
        <v>3700</v>
      </c>
      <c r="R372" s="53"/>
      <c r="S372" s="53"/>
      <c r="T372" s="56">
        <v>11030021</v>
      </c>
      <c r="U372" s="56"/>
      <c r="V372" s="56"/>
      <c r="W372" s="56"/>
      <c r="X372" s="56"/>
      <c r="Y372" s="56"/>
      <c r="Z372" s="56"/>
      <c r="AA372" s="56"/>
      <c r="AB372" s="56"/>
      <c r="AC372" s="56"/>
      <c r="AD372" s="56"/>
      <c r="AE372" s="56"/>
      <c r="AF372" s="57">
        <v>8</v>
      </c>
      <c r="AG372" s="57">
        <v>11</v>
      </c>
      <c r="AH372" s="57">
        <v>2011</v>
      </c>
      <c r="AI372" s="93"/>
      <c r="AJ372" s="57"/>
      <c r="AK372" s="57"/>
      <c r="AL372" s="57"/>
      <c r="AM372" s="93"/>
      <c r="AN372" s="57">
        <v>16</v>
      </c>
      <c r="AO372" s="57">
        <v>12</v>
      </c>
      <c r="AP372" s="57">
        <v>2011</v>
      </c>
      <c r="AQ372" s="93"/>
      <c r="AR372" s="272">
        <v>16</v>
      </c>
      <c r="AS372" s="273" t="s">
        <v>1544</v>
      </c>
      <c r="AT372" s="60">
        <v>148</v>
      </c>
      <c r="AU372" s="60">
        <v>177.65</v>
      </c>
      <c r="AV372" s="60">
        <v>28.3</v>
      </c>
      <c r="AW372" s="60">
        <v>27</v>
      </c>
      <c r="AX372" s="60"/>
      <c r="AY372" s="60">
        <v>19.05</v>
      </c>
      <c r="AZ372" s="68">
        <f t="shared" ref="AZ372:AZ373" si="58">SUM(AT372:AY372)</f>
        <v>400</v>
      </c>
      <c r="BA372" s="60"/>
      <c r="BB372" s="68">
        <v>400</v>
      </c>
    </row>
    <row r="373" spans="1:54" s="73" customFormat="1" ht="17.25" customHeight="1">
      <c r="A373" s="27" t="s">
        <v>1540</v>
      </c>
      <c r="B373" s="281">
        <v>3</v>
      </c>
      <c r="C373" s="53"/>
      <c r="D373" s="23" t="s">
        <v>1542</v>
      </c>
      <c r="E373" s="23" t="s">
        <v>1543</v>
      </c>
      <c r="F373" s="53">
        <v>61954000846</v>
      </c>
      <c r="G373" s="53"/>
      <c r="H373" s="87"/>
      <c r="I373" s="87"/>
      <c r="J373" s="87"/>
      <c r="K373" s="87"/>
      <c r="L373" s="270" t="s">
        <v>1539</v>
      </c>
      <c r="M373" s="270"/>
      <c r="N373" s="270"/>
      <c r="O373" s="270"/>
      <c r="P373" s="53"/>
      <c r="Q373" s="53">
        <v>3671</v>
      </c>
      <c r="R373" s="53"/>
      <c r="S373" s="53"/>
      <c r="T373" s="56">
        <v>11030021</v>
      </c>
      <c r="U373" s="56"/>
      <c r="V373" s="56"/>
      <c r="W373" s="56"/>
      <c r="X373" s="56"/>
      <c r="Y373" s="56"/>
      <c r="Z373" s="56"/>
      <c r="AA373" s="56"/>
      <c r="AB373" s="56"/>
      <c r="AC373" s="56"/>
      <c r="AD373" s="56"/>
      <c r="AE373" s="56"/>
      <c r="AF373" s="57">
        <v>3</v>
      </c>
      <c r="AG373" s="57">
        <v>11</v>
      </c>
      <c r="AH373" s="57">
        <v>2011</v>
      </c>
      <c r="AI373" s="93"/>
      <c r="AJ373" s="57"/>
      <c r="AK373" s="57"/>
      <c r="AL373" s="57"/>
      <c r="AM373" s="93"/>
      <c r="AN373" s="57">
        <v>16</v>
      </c>
      <c r="AO373" s="57">
        <v>12</v>
      </c>
      <c r="AP373" s="57">
        <v>2011</v>
      </c>
      <c r="AQ373" s="93"/>
      <c r="AR373" s="272">
        <v>16</v>
      </c>
      <c r="AS373" s="273" t="s">
        <v>1544</v>
      </c>
      <c r="AT373" s="60">
        <v>148</v>
      </c>
      <c r="AU373" s="60">
        <v>198.35</v>
      </c>
      <c r="AV373" s="60">
        <v>24.6</v>
      </c>
      <c r="AW373" s="60">
        <v>10</v>
      </c>
      <c r="AX373" s="60"/>
      <c r="AY373" s="60">
        <v>19.05</v>
      </c>
      <c r="AZ373" s="68">
        <f t="shared" si="58"/>
        <v>400.00000000000006</v>
      </c>
      <c r="BA373" s="60"/>
      <c r="BB373" s="68">
        <v>400</v>
      </c>
    </row>
    <row r="374" spans="1:54" s="62" customFormat="1" ht="17.25" customHeight="1">
      <c r="A374" s="268" t="s">
        <v>41</v>
      </c>
      <c r="B374" s="274">
        <v>3</v>
      </c>
      <c r="C374" s="275"/>
      <c r="D374" s="24"/>
      <c r="E374" s="24"/>
      <c r="F374" s="275"/>
      <c r="G374" s="275"/>
      <c r="H374" s="276"/>
      <c r="I374" s="276"/>
      <c r="J374" s="276"/>
      <c r="K374" s="276"/>
      <c r="L374" s="277"/>
      <c r="M374" s="13"/>
      <c r="N374" s="13"/>
      <c r="O374" s="13"/>
      <c r="P374" s="275"/>
      <c r="Q374" s="275"/>
      <c r="R374" s="275"/>
      <c r="S374" s="13"/>
      <c r="T374" s="14"/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278"/>
      <c r="AG374" s="278"/>
      <c r="AH374" s="278"/>
      <c r="AI374" s="279"/>
      <c r="AJ374" s="278"/>
      <c r="AK374" s="278"/>
      <c r="AL374" s="278"/>
      <c r="AM374" s="279"/>
      <c r="AN374" s="278"/>
      <c r="AO374" s="278"/>
      <c r="AP374" s="278"/>
      <c r="AQ374" s="279"/>
      <c r="AR374" s="79">
        <f>SUM(AR371:AR373)</f>
        <v>37</v>
      </c>
      <c r="AS374" s="79"/>
      <c r="AT374" s="79">
        <f t="shared" ref="AT374:BB374" si="59">SUM(AT371:AT373)</f>
        <v>342.25</v>
      </c>
      <c r="AU374" s="79">
        <f t="shared" si="59"/>
        <v>425.70000000000005</v>
      </c>
      <c r="AV374" s="79">
        <f t="shared" si="59"/>
        <v>66</v>
      </c>
      <c r="AW374" s="79">
        <f t="shared" si="59"/>
        <v>47</v>
      </c>
      <c r="AX374" s="79">
        <f t="shared" si="59"/>
        <v>0</v>
      </c>
      <c r="AY374" s="79">
        <f t="shared" si="59"/>
        <v>44.05</v>
      </c>
      <c r="AZ374" s="79">
        <f t="shared" si="59"/>
        <v>925</v>
      </c>
      <c r="BA374" s="79">
        <f t="shared" si="59"/>
        <v>0</v>
      </c>
      <c r="BB374" s="332">
        <f t="shared" si="59"/>
        <v>925</v>
      </c>
    </row>
    <row r="375" spans="1:54" s="73" customFormat="1" ht="17.25" customHeight="1">
      <c r="A375" s="269" t="s">
        <v>1545</v>
      </c>
      <c r="B375" s="281">
        <v>1</v>
      </c>
      <c r="C375" s="53">
        <v>290765327</v>
      </c>
      <c r="D375" s="23" t="s">
        <v>1582</v>
      </c>
      <c r="E375" s="23" t="s">
        <v>1546</v>
      </c>
      <c r="F375" s="53">
        <v>61003008076</v>
      </c>
      <c r="G375" s="53"/>
      <c r="H375" s="87">
        <v>11</v>
      </c>
      <c r="I375" s="87">
        <v>6</v>
      </c>
      <c r="J375" s="87">
        <v>1982</v>
      </c>
      <c r="K375" s="87">
        <v>29</v>
      </c>
      <c r="L375" s="1" t="s">
        <v>1539</v>
      </c>
      <c r="M375" s="270"/>
      <c r="N375" s="270"/>
      <c r="O375" s="270"/>
      <c r="P375" s="53"/>
      <c r="Q375" s="53">
        <v>177</v>
      </c>
      <c r="R375" s="53"/>
      <c r="S375" s="53" t="s">
        <v>58</v>
      </c>
      <c r="T375" s="56">
        <v>11030021</v>
      </c>
      <c r="U375" s="56"/>
      <c r="V375" s="56"/>
      <c r="W375" s="56"/>
      <c r="X375" s="56"/>
      <c r="Y375" s="56"/>
      <c r="Z375" s="56"/>
      <c r="AA375" s="56"/>
      <c r="AB375" s="56"/>
      <c r="AC375" s="56"/>
      <c r="AD375" s="56"/>
      <c r="AE375" s="56"/>
      <c r="AF375" s="57">
        <v>14</v>
      </c>
      <c r="AG375" s="57">
        <v>9</v>
      </c>
      <c r="AH375" s="57">
        <v>2011</v>
      </c>
      <c r="AI375" s="93"/>
      <c r="AJ375" s="57"/>
      <c r="AK375" s="57"/>
      <c r="AL375" s="57"/>
      <c r="AM375" s="93"/>
      <c r="AN375" s="57">
        <v>10</v>
      </c>
      <c r="AO375" s="57">
        <v>12</v>
      </c>
      <c r="AP375" s="57">
        <v>2011</v>
      </c>
      <c r="AQ375" s="93"/>
      <c r="AR375" s="272">
        <v>9</v>
      </c>
      <c r="AS375" s="273" t="s">
        <v>1608</v>
      </c>
      <c r="AT375" s="60">
        <f>AR375*7.7</f>
        <v>69.3</v>
      </c>
      <c r="AU375" s="60">
        <f>AZ375-AT375-AV375-AW375-AY375</f>
        <v>124.18999999999998</v>
      </c>
      <c r="AV375" s="60">
        <v>10.8</v>
      </c>
      <c r="AW375" s="60">
        <v>10</v>
      </c>
      <c r="AX375" s="60"/>
      <c r="AY375" s="60">
        <f>AZ375*4.76%</f>
        <v>10.709999999999999</v>
      </c>
      <c r="AZ375" s="60">
        <f>AR375*25</f>
        <v>225</v>
      </c>
      <c r="BA375" s="60"/>
      <c r="BB375" s="60"/>
    </row>
    <row r="376" spans="1:54" s="73" customFormat="1" ht="17.25" customHeight="1">
      <c r="A376" s="27" t="s">
        <v>1545</v>
      </c>
      <c r="B376" s="281">
        <v>2</v>
      </c>
      <c r="C376" s="53">
        <v>2389812876</v>
      </c>
      <c r="D376" s="23" t="s">
        <v>172</v>
      </c>
      <c r="E376" s="23" t="s">
        <v>1547</v>
      </c>
      <c r="F376" s="53">
        <v>61004023675</v>
      </c>
      <c r="G376" s="53"/>
      <c r="H376" s="87">
        <v>2</v>
      </c>
      <c r="I376" s="87">
        <v>3</v>
      </c>
      <c r="J376" s="87">
        <v>1939</v>
      </c>
      <c r="K376" s="87">
        <v>72</v>
      </c>
      <c r="L376" s="1" t="s">
        <v>100</v>
      </c>
      <c r="M376" s="270"/>
      <c r="N376" s="270"/>
      <c r="O376" s="270"/>
      <c r="P376" s="53"/>
      <c r="Q376" s="53">
        <v>193</v>
      </c>
      <c r="R376" s="53"/>
      <c r="S376" s="53" t="s">
        <v>94</v>
      </c>
      <c r="T376" s="56">
        <v>11030021</v>
      </c>
      <c r="U376" s="56"/>
      <c r="V376" s="56"/>
      <c r="W376" s="56"/>
      <c r="X376" s="56"/>
      <c r="Y376" s="56"/>
      <c r="Z376" s="56"/>
      <c r="AA376" s="56"/>
      <c r="AB376" s="56"/>
      <c r="AC376" s="56"/>
      <c r="AD376" s="56"/>
      <c r="AE376" s="56"/>
      <c r="AF376" s="57">
        <v>12</v>
      </c>
      <c r="AG376" s="57">
        <v>10</v>
      </c>
      <c r="AH376" s="57">
        <v>2011</v>
      </c>
      <c r="AI376" s="93"/>
      <c r="AJ376" s="57"/>
      <c r="AK376" s="57"/>
      <c r="AL376" s="57"/>
      <c r="AM376" s="93"/>
      <c r="AN376" s="57">
        <v>10</v>
      </c>
      <c r="AO376" s="57">
        <v>12</v>
      </c>
      <c r="AP376" s="57">
        <v>2011</v>
      </c>
      <c r="AQ376" s="93"/>
      <c r="AR376" s="272">
        <v>9</v>
      </c>
      <c r="AS376" s="273" t="s">
        <v>1608</v>
      </c>
      <c r="AT376" s="60">
        <f t="shared" ref="AT376:AT423" si="60">AR376*7.7</f>
        <v>69.3</v>
      </c>
      <c r="AU376" s="60">
        <f t="shared" ref="AU376:AU423" si="61">AZ376-AT376-AV376-AW376-AY376</f>
        <v>101.21</v>
      </c>
      <c r="AV376" s="60">
        <v>11.78</v>
      </c>
      <c r="AW376" s="60">
        <v>32</v>
      </c>
      <c r="AX376" s="60"/>
      <c r="AY376" s="60">
        <f t="shared" ref="AY376:AY423" si="62">AZ376*4.76%</f>
        <v>10.709999999999999</v>
      </c>
      <c r="AZ376" s="60">
        <f t="shared" ref="AZ376:AZ423" si="63">AR376*25</f>
        <v>225</v>
      </c>
      <c r="BA376" s="60"/>
      <c r="BB376" s="60"/>
    </row>
    <row r="377" spans="1:54" s="73" customFormat="1" ht="17.25" customHeight="1">
      <c r="A377" s="27" t="s">
        <v>1545</v>
      </c>
      <c r="B377" s="281">
        <v>3</v>
      </c>
      <c r="C377" s="53">
        <v>2882007336</v>
      </c>
      <c r="D377" s="23" t="s">
        <v>1583</v>
      </c>
      <c r="E377" s="23" t="s">
        <v>1548</v>
      </c>
      <c r="F377" s="53">
        <v>61001050336</v>
      </c>
      <c r="G377" s="53"/>
      <c r="H377" s="87">
        <v>3</v>
      </c>
      <c r="I377" s="87">
        <v>6</v>
      </c>
      <c r="J377" s="87">
        <v>1986</v>
      </c>
      <c r="K377" s="87">
        <v>25</v>
      </c>
      <c r="L377" s="1" t="s">
        <v>100</v>
      </c>
      <c r="M377" s="270"/>
      <c r="N377" s="270"/>
      <c r="O377" s="270"/>
      <c r="P377" s="53"/>
      <c r="Q377" s="53">
        <v>194</v>
      </c>
      <c r="R377" s="53"/>
      <c r="S377" s="53" t="s">
        <v>94</v>
      </c>
      <c r="T377" s="56">
        <v>11030021</v>
      </c>
      <c r="U377" s="56"/>
      <c r="V377" s="56"/>
      <c r="W377" s="56"/>
      <c r="X377" s="56"/>
      <c r="Y377" s="56"/>
      <c r="Z377" s="56"/>
      <c r="AA377" s="56"/>
      <c r="AB377" s="56"/>
      <c r="AC377" s="56"/>
      <c r="AD377" s="56"/>
      <c r="AE377" s="56"/>
      <c r="AF377" s="57">
        <v>12</v>
      </c>
      <c r="AG377" s="57">
        <v>10</v>
      </c>
      <c r="AH377" s="57">
        <v>2011</v>
      </c>
      <c r="AI377" s="93"/>
      <c r="AJ377" s="57"/>
      <c r="AK377" s="57"/>
      <c r="AL377" s="57"/>
      <c r="AM377" s="93"/>
      <c r="AN377" s="57">
        <v>12</v>
      </c>
      <c r="AO377" s="57">
        <v>12</v>
      </c>
      <c r="AP377" s="57">
        <v>2011</v>
      </c>
      <c r="AQ377" s="93"/>
      <c r="AR377" s="272">
        <v>11</v>
      </c>
      <c r="AS377" s="273" t="s">
        <v>1608</v>
      </c>
      <c r="AT377" s="60">
        <f t="shared" si="60"/>
        <v>84.7</v>
      </c>
      <c r="AU377" s="60">
        <f t="shared" si="61"/>
        <v>134.54000000000002</v>
      </c>
      <c r="AV377" s="60">
        <v>10.67</v>
      </c>
      <c r="AW377" s="60">
        <v>32</v>
      </c>
      <c r="AX377" s="60"/>
      <c r="AY377" s="60">
        <f t="shared" si="62"/>
        <v>13.09</v>
      </c>
      <c r="AZ377" s="60">
        <f t="shared" si="63"/>
        <v>275</v>
      </c>
      <c r="BA377" s="60"/>
      <c r="BB377" s="60"/>
    </row>
    <row r="378" spans="1:54" s="73" customFormat="1" ht="17.25" customHeight="1">
      <c r="A378" s="27" t="s">
        <v>1545</v>
      </c>
      <c r="B378" s="281">
        <v>4</v>
      </c>
      <c r="C378" s="53">
        <v>268553459</v>
      </c>
      <c r="D378" s="23" t="s">
        <v>1584</v>
      </c>
      <c r="E378" s="23" t="s">
        <v>371</v>
      </c>
      <c r="F378" s="53">
        <v>61009027821</v>
      </c>
      <c r="G378" s="53"/>
      <c r="H378" s="87">
        <v>21</v>
      </c>
      <c r="I378" s="87">
        <v>2</v>
      </c>
      <c r="J378" s="87">
        <v>1982</v>
      </c>
      <c r="K378" s="87">
        <v>29</v>
      </c>
      <c r="L378" s="1" t="s">
        <v>100</v>
      </c>
      <c r="M378" s="270"/>
      <c r="N378" s="270"/>
      <c r="O378" s="270"/>
      <c r="P378" s="53"/>
      <c r="Q378" s="53">
        <v>197</v>
      </c>
      <c r="R378" s="53"/>
      <c r="S378" s="53" t="s">
        <v>58</v>
      </c>
      <c r="T378" s="56">
        <v>11030021</v>
      </c>
      <c r="U378" s="56"/>
      <c r="V378" s="56"/>
      <c r="W378" s="56"/>
      <c r="X378" s="56"/>
      <c r="Y378" s="56"/>
      <c r="Z378" s="56"/>
      <c r="AA378" s="56"/>
      <c r="AB378" s="56"/>
      <c r="AC378" s="56"/>
      <c r="AD378" s="56"/>
      <c r="AE378" s="56"/>
      <c r="AF378" s="57">
        <v>17</v>
      </c>
      <c r="AG378" s="57">
        <v>10</v>
      </c>
      <c r="AH378" s="57">
        <v>2011</v>
      </c>
      <c r="AI378" s="93"/>
      <c r="AJ378" s="57"/>
      <c r="AK378" s="57"/>
      <c r="AL378" s="57"/>
      <c r="AM378" s="93"/>
      <c r="AN378" s="57">
        <v>1</v>
      </c>
      <c r="AO378" s="57">
        <v>12</v>
      </c>
      <c r="AP378" s="57">
        <v>2011</v>
      </c>
      <c r="AQ378" s="93"/>
      <c r="AR378" s="272">
        <v>0</v>
      </c>
      <c r="AS378" s="273" t="s">
        <v>1608</v>
      </c>
      <c r="AT378" s="60">
        <f t="shared" si="60"/>
        <v>0</v>
      </c>
      <c r="AU378" s="60">
        <f t="shared" si="61"/>
        <v>0</v>
      </c>
      <c r="AV378" s="60">
        <v>0</v>
      </c>
      <c r="AW378" s="60">
        <v>0</v>
      </c>
      <c r="AX378" s="60"/>
      <c r="AY378" s="60">
        <f t="shared" si="62"/>
        <v>0</v>
      </c>
      <c r="AZ378" s="60">
        <f t="shared" si="63"/>
        <v>0</v>
      </c>
      <c r="BA378" s="60"/>
      <c r="BB378" s="60"/>
    </row>
    <row r="379" spans="1:54" s="73" customFormat="1" ht="17.25" customHeight="1">
      <c r="A379" s="27" t="s">
        <v>1545</v>
      </c>
      <c r="B379" s="281">
        <v>5</v>
      </c>
      <c r="C379" s="53">
        <v>3995374996</v>
      </c>
      <c r="D379" s="23" t="s">
        <v>1585</v>
      </c>
      <c r="E379" s="23" t="s">
        <v>1549</v>
      </c>
      <c r="F379" s="53">
        <v>61009003926</v>
      </c>
      <c r="G379" s="53"/>
      <c r="H379" s="87">
        <v>1</v>
      </c>
      <c r="I379" s="87">
        <v>7</v>
      </c>
      <c r="J379" s="87">
        <v>1940</v>
      </c>
      <c r="K379" s="87">
        <v>71</v>
      </c>
      <c r="L379" s="1" t="s">
        <v>100</v>
      </c>
      <c r="M379" s="270"/>
      <c r="N379" s="270"/>
      <c r="O379" s="270"/>
      <c r="P379" s="53"/>
      <c r="Q379" s="53">
        <v>198</v>
      </c>
      <c r="R379" s="53"/>
      <c r="S379" s="53" t="s">
        <v>94</v>
      </c>
      <c r="T379" s="56">
        <v>11030021</v>
      </c>
      <c r="U379" s="56"/>
      <c r="V379" s="56"/>
      <c r="W379" s="56"/>
      <c r="X379" s="56"/>
      <c r="Y379" s="56"/>
      <c r="Z379" s="56"/>
      <c r="AA379" s="56"/>
      <c r="AB379" s="56"/>
      <c r="AC379" s="56"/>
      <c r="AD379" s="56"/>
      <c r="AE379" s="56"/>
      <c r="AF379" s="57">
        <v>18</v>
      </c>
      <c r="AG379" s="57">
        <v>10</v>
      </c>
      <c r="AH379" s="57">
        <v>2011</v>
      </c>
      <c r="AI379" s="93"/>
      <c r="AJ379" s="57"/>
      <c r="AK379" s="57"/>
      <c r="AL379" s="57"/>
      <c r="AM379" s="93"/>
      <c r="AN379" s="57">
        <v>16</v>
      </c>
      <c r="AO379" s="57">
        <v>12</v>
      </c>
      <c r="AP379" s="57">
        <v>2011</v>
      </c>
      <c r="AQ379" s="93"/>
      <c r="AR379" s="272">
        <v>15</v>
      </c>
      <c r="AS379" s="273" t="s">
        <v>1608</v>
      </c>
      <c r="AT379" s="60">
        <f t="shared" si="60"/>
        <v>115.5</v>
      </c>
      <c r="AU379" s="60">
        <f t="shared" si="61"/>
        <v>168.92000000000002</v>
      </c>
      <c r="AV379" s="60">
        <v>30.73</v>
      </c>
      <c r="AW379" s="60">
        <v>42</v>
      </c>
      <c r="AX379" s="60"/>
      <c r="AY379" s="60">
        <f t="shared" si="62"/>
        <v>17.849999999999998</v>
      </c>
      <c r="AZ379" s="60">
        <f t="shared" si="63"/>
        <v>375</v>
      </c>
      <c r="BA379" s="60"/>
      <c r="BB379" s="60"/>
    </row>
    <row r="380" spans="1:54" s="73" customFormat="1" ht="17.25" customHeight="1">
      <c r="A380" s="27" t="s">
        <v>1545</v>
      </c>
      <c r="B380" s="281">
        <v>6</v>
      </c>
      <c r="C380" s="53">
        <v>1812061786</v>
      </c>
      <c r="D380" s="23" t="s">
        <v>1131</v>
      </c>
      <c r="E380" s="23" t="s">
        <v>1550</v>
      </c>
      <c r="F380" s="53">
        <v>61008012700</v>
      </c>
      <c r="G380" s="53"/>
      <c r="H380" s="87">
        <v>17</v>
      </c>
      <c r="I380" s="87">
        <v>10</v>
      </c>
      <c r="J380" s="87">
        <v>1988</v>
      </c>
      <c r="K380" s="87">
        <v>23</v>
      </c>
      <c r="L380" s="1" t="s">
        <v>1539</v>
      </c>
      <c r="M380" s="270"/>
      <c r="N380" s="270"/>
      <c r="O380" s="270"/>
      <c r="P380" s="53"/>
      <c r="Q380" s="53">
        <v>200</v>
      </c>
      <c r="R380" s="53"/>
      <c r="S380" s="53" t="s">
        <v>58</v>
      </c>
      <c r="T380" s="56">
        <v>11030021</v>
      </c>
      <c r="U380" s="56"/>
      <c r="V380" s="56"/>
      <c r="W380" s="56"/>
      <c r="X380" s="56"/>
      <c r="Y380" s="56"/>
      <c r="Z380" s="56"/>
      <c r="AA380" s="56"/>
      <c r="AB380" s="56"/>
      <c r="AC380" s="56"/>
      <c r="AD380" s="56"/>
      <c r="AE380" s="56"/>
      <c r="AF380" s="57">
        <v>20</v>
      </c>
      <c r="AG380" s="57">
        <v>10</v>
      </c>
      <c r="AH380" s="57">
        <v>2011</v>
      </c>
      <c r="AI380" s="93"/>
      <c r="AJ380" s="57"/>
      <c r="AK380" s="57"/>
      <c r="AL380" s="57"/>
      <c r="AM380" s="93"/>
      <c r="AN380" s="57">
        <v>17</v>
      </c>
      <c r="AO380" s="57">
        <v>12</v>
      </c>
      <c r="AP380" s="57">
        <v>2011</v>
      </c>
      <c r="AQ380" s="93"/>
      <c r="AR380" s="272">
        <v>16</v>
      </c>
      <c r="AS380" s="273" t="s">
        <v>1608</v>
      </c>
      <c r="AT380" s="60">
        <f t="shared" si="60"/>
        <v>123.2</v>
      </c>
      <c r="AU380" s="60">
        <f t="shared" si="61"/>
        <v>204.29000000000002</v>
      </c>
      <c r="AV380" s="60">
        <v>21.47</v>
      </c>
      <c r="AW380" s="60">
        <v>32</v>
      </c>
      <c r="AX380" s="60"/>
      <c r="AY380" s="60">
        <f t="shared" si="62"/>
        <v>19.04</v>
      </c>
      <c r="AZ380" s="60">
        <f t="shared" si="63"/>
        <v>400</v>
      </c>
      <c r="BA380" s="60"/>
      <c r="BB380" s="60"/>
    </row>
    <row r="381" spans="1:54" s="73" customFormat="1" ht="17.25" customHeight="1">
      <c r="A381" s="27" t="s">
        <v>1545</v>
      </c>
      <c r="B381" s="281">
        <v>7</v>
      </c>
      <c r="C381" s="53">
        <v>3304288233</v>
      </c>
      <c r="D381" s="23" t="s">
        <v>385</v>
      </c>
      <c r="E381" s="23" t="s">
        <v>1436</v>
      </c>
      <c r="F381" s="53">
        <v>61010011000</v>
      </c>
      <c r="G381" s="53"/>
      <c r="H381" s="87">
        <v>9</v>
      </c>
      <c r="I381" s="87">
        <v>3</v>
      </c>
      <c r="J381" s="87">
        <v>1972</v>
      </c>
      <c r="K381" s="87">
        <v>39</v>
      </c>
      <c r="L381" s="1" t="s">
        <v>1539</v>
      </c>
      <c r="M381" s="270"/>
      <c r="N381" s="270"/>
      <c r="O381" s="270"/>
      <c r="P381" s="53"/>
      <c r="Q381" s="53">
        <v>202</v>
      </c>
      <c r="R381" s="53"/>
      <c r="S381" s="53" t="s">
        <v>94</v>
      </c>
      <c r="T381" s="56">
        <v>11030021</v>
      </c>
      <c r="U381" s="56"/>
      <c r="V381" s="56"/>
      <c r="W381" s="56"/>
      <c r="X381" s="56"/>
      <c r="Y381" s="56"/>
      <c r="Z381" s="56"/>
      <c r="AA381" s="56"/>
      <c r="AB381" s="56"/>
      <c r="AC381" s="56"/>
      <c r="AD381" s="56"/>
      <c r="AE381" s="56"/>
      <c r="AF381" s="57">
        <v>27</v>
      </c>
      <c r="AG381" s="57">
        <v>10</v>
      </c>
      <c r="AH381" s="57">
        <v>2011</v>
      </c>
      <c r="AI381" s="93"/>
      <c r="AJ381" s="57"/>
      <c r="AK381" s="57"/>
      <c r="AL381" s="57"/>
      <c r="AM381" s="93"/>
      <c r="AN381" s="57">
        <v>24</v>
      </c>
      <c r="AO381" s="57">
        <v>12</v>
      </c>
      <c r="AP381" s="57">
        <v>2011</v>
      </c>
      <c r="AQ381" s="93"/>
      <c r="AR381" s="272">
        <v>23</v>
      </c>
      <c r="AS381" s="273" t="s">
        <v>1608</v>
      </c>
      <c r="AT381" s="60">
        <f t="shared" si="60"/>
        <v>177.1</v>
      </c>
      <c r="AU381" s="60">
        <f t="shared" si="61"/>
        <v>276.42999999999995</v>
      </c>
      <c r="AV381" s="60">
        <v>62.1</v>
      </c>
      <c r="AW381" s="60">
        <v>32</v>
      </c>
      <c r="AX381" s="60"/>
      <c r="AY381" s="60">
        <f t="shared" si="62"/>
        <v>27.369999999999997</v>
      </c>
      <c r="AZ381" s="60">
        <f t="shared" si="63"/>
        <v>575</v>
      </c>
      <c r="BA381" s="60"/>
      <c r="BB381" s="60"/>
    </row>
    <row r="382" spans="1:54" s="73" customFormat="1" ht="17.25" customHeight="1">
      <c r="A382" s="27" t="s">
        <v>1545</v>
      </c>
      <c r="B382" s="281">
        <v>8</v>
      </c>
      <c r="C382" s="53">
        <v>2161345386</v>
      </c>
      <c r="D382" s="23" t="s">
        <v>1586</v>
      </c>
      <c r="E382" s="23" t="s">
        <v>703</v>
      </c>
      <c r="F382" s="53">
        <v>61006033860</v>
      </c>
      <c r="G382" s="53"/>
      <c r="H382" s="87">
        <v>18</v>
      </c>
      <c r="I382" s="87">
        <v>7</v>
      </c>
      <c r="J382" s="87">
        <v>1947</v>
      </c>
      <c r="K382" s="87">
        <v>64</v>
      </c>
      <c r="L382" s="1" t="s">
        <v>1539</v>
      </c>
      <c r="M382" s="270"/>
      <c r="N382" s="270"/>
      <c r="O382" s="270"/>
      <c r="P382" s="53"/>
      <c r="Q382" s="53">
        <v>204</v>
      </c>
      <c r="R382" s="53"/>
      <c r="S382" s="53" t="s">
        <v>58</v>
      </c>
      <c r="T382" s="56">
        <v>11030021</v>
      </c>
      <c r="U382" s="56"/>
      <c r="V382" s="56"/>
      <c r="W382" s="56"/>
      <c r="X382" s="56"/>
      <c r="Y382" s="56"/>
      <c r="Z382" s="56"/>
      <c r="AA382" s="56"/>
      <c r="AB382" s="56"/>
      <c r="AC382" s="56"/>
      <c r="AD382" s="56"/>
      <c r="AE382" s="56"/>
      <c r="AF382" s="57">
        <v>1</v>
      </c>
      <c r="AG382" s="57">
        <v>11</v>
      </c>
      <c r="AH382" s="57">
        <v>2011</v>
      </c>
      <c r="AI382" s="93"/>
      <c r="AJ382" s="57"/>
      <c r="AK382" s="57"/>
      <c r="AL382" s="57"/>
      <c r="AM382" s="93"/>
      <c r="AN382" s="57">
        <v>31</v>
      </c>
      <c r="AO382" s="57">
        <v>12</v>
      </c>
      <c r="AP382" s="57">
        <v>2011</v>
      </c>
      <c r="AQ382" s="93"/>
      <c r="AR382" s="272">
        <v>30</v>
      </c>
      <c r="AS382" s="273" t="s">
        <v>1608</v>
      </c>
      <c r="AT382" s="60">
        <f t="shared" si="60"/>
        <v>231</v>
      </c>
      <c r="AU382" s="60">
        <f t="shared" si="61"/>
        <v>373.06</v>
      </c>
      <c r="AV382" s="60">
        <v>78.239999999999995</v>
      </c>
      <c r="AW382" s="60">
        <v>32</v>
      </c>
      <c r="AX382" s="60"/>
      <c r="AY382" s="60">
        <f t="shared" si="62"/>
        <v>35.699999999999996</v>
      </c>
      <c r="AZ382" s="60">
        <f t="shared" si="63"/>
        <v>750</v>
      </c>
      <c r="BA382" s="60"/>
      <c r="BB382" s="60"/>
    </row>
    <row r="383" spans="1:54" s="73" customFormat="1" ht="17.25" customHeight="1">
      <c r="A383" s="27" t="s">
        <v>1545</v>
      </c>
      <c r="B383" s="281">
        <v>9</v>
      </c>
      <c r="C383" s="53">
        <v>1222322700</v>
      </c>
      <c r="D383" s="23" t="s">
        <v>1587</v>
      </c>
      <c r="E383" s="23" t="s">
        <v>717</v>
      </c>
      <c r="F383" s="53">
        <v>61002005182</v>
      </c>
      <c r="G383" s="53"/>
      <c r="H383" s="87">
        <v>25</v>
      </c>
      <c r="I383" s="87">
        <v>9</v>
      </c>
      <c r="J383" s="87">
        <v>1959</v>
      </c>
      <c r="K383" s="87">
        <v>52</v>
      </c>
      <c r="L383" s="1" t="s">
        <v>1539</v>
      </c>
      <c r="M383" s="270"/>
      <c r="N383" s="270"/>
      <c r="O383" s="270"/>
      <c r="P383" s="53"/>
      <c r="Q383" s="53">
        <v>205</v>
      </c>
      <c r="R383" s="53"/>
      <c r="S383" s="53" t="s">
        <v>58</v>
      </c>
      <c r="T383" s="56">
        <v>11030021</v>
      </c>
      <c r="U383" s="56"/>
      <c r="V383" s="56"/>
      <c r="W383" s="56"/>
      <c r="X383" s="56"/>
      <c r="Y383" s="56"/>
      <c r="Z383" s="56"/>
      <c r="AA383" s="56"/>
      <c r="AB383" s="56"/>
      <c r="AC383" s="56"/>
      <c r="AD383" s="56"/>
      <c r="AE383" s="56"/>
      <c r="AF383" s="57">
        <v>7</v>
      </c>
      <c r="AG383" s="57">
        <v>11</v>
      </c>
      <c r="AH383" s="57">
        <v>2011</v>
      </c>
      <c r="AI383" s="93"/>
      <c r="AJ383" s="57"/>
      <c r="AK383" s="57"/>
      <c r="AL383" s="57"/>
      <c r="AM383" s="93"/>
      <c r="AN383" s="57">
        <v>31</v>
      </c>
      <c r="AO383" s="57">
        <v>12</v>
      </c>
      <c r="AP383" s="57">
        <v>2011</v>
      </c>
      <c r="AQ383" s="93"/>
      <c r="AR383" s="272">
        <v>31</v>
      </c>
      <c r="AS383" s="273" t="s">
        <v>1609</v>
      </c>
      <c r="AT383" s="60">
        <f t="shared" si="60"/>
        <v>238.70000000000002</v>
      </c>
      <c r="AU383" s="60">
        <f t="shared" si="61"/>
        <v>451.26</v>
      </c>
      <c r="AV383" s="60">
        <v>43.15</v>
      </c>
      <c r="AW383" s="60">
        <v>5</v>
      </c>
      <c r="AX383" s="60"/>
      <c r="AY383" s="60">
        <f t="shared" si="62"/>
        <v>36.89</v>
      </c>
      <c r="AZ383" s="60">
        <f t="shared" si="63"/>
        <v>775</v>
      </c>
      <c r="BA383" s="60"/>
      <c r="BB383" s="60"/>
    </row>
    <row r="384" spans="1:54" s="73" customFormat="1" ht="17.25" customHeight="1">
      <c r="A384" s="27" t="s">
        <v>1545</v>
      </c>
      <c r="B384" s="281">
        <v>10</v>
      </c>
      <c r="C384" s="53">
        <v>2253882094</v>
      </c>
      <c r="D384" s="23" t="s">
        <v>237</v>
      </c>
      <c r="E384" s="23" t="s">
        <v>1551</v>
      </c>
      <c r="F384" s="53">
        <v>61006018194</v>
      </c>
      <c r="G384" s="53"/>
      <c r="H384" s="87">
        <v>15</v>
      </c>
      <c r="I384" s="87">
        <v>5</v>
      </c>
      <c r="J384" s="87">
        <v>1984</v>
      </c>
      <c r="K384" s="87">
        <v>27</v>
      </c>
      <c r="L384" s="1" t="s">
        <v>1539</v>
      </c>
      <c r="M384" s="270"/>
      <c r="N384" s="270"/>
      <c r="O384" s="270"/>
      <c r="P384" s="53"/>
      <c r="Q384" s="53">
        <v>206</v>
      </c>
      <c r="R384" s="53"/>
      <c r="S384" s="53" t="s">
        <v>58</v>
      </c>
      <c r="T384" s="56">
        <v>11030021</v>
      </c>
      <c r="U384" s="56"/>
      <c r="V384" s="56"/>
      <c r="W384" s="56"/>
      <c r="X384" s="56"/>
      <c r="Y384" s="56"/>
      <c r="Z384" s="56"/>
      <c r="AA384" s="56"/>
      <c r="AB384" s="56"/>
      <c r="AC384" s="56"/>
      <c r="AD384" s="56"/>
      <c r="AE384" s="56"/>
      <c r="AF384" s="57">
        <v>8</v>
      </c>
      <c r="AG384" s="57">
        <v>11</v>
      </c>
      <c r="AH384" s="57">
        <v>2011</v>
      </c>
      <c r="AI384" s="93"/>
      <c r="AJ384" s="57"/>
      <c r="AK384" s="57"/>
      <c r="AL384" s="57"/>
      <c r="AM384" s="93"/>
      <c r="AN384" s="57">
        <v>1</v>
      </c>
      <c r="AO384" s="57">
        <v>12</v>
      </c>
      <c r="AP384" s="57">
        <v>2011</v>
      </c>
      <c r="AQ384" s="93"/>
      <c r="AR384" s="272">
        <v>0</v>
      </c>
      <c r="AS384" s="273" t="s">
        <v>1608</v>
      </c>
      <c r="AT384" s="60">
        <f t="shared" si="60"/>
        <v>0</v>
      </c>
      <c r="AU384" s="60">
        <f t="shared" si="61"/>
        <v>-19.399999999999999</v>
      </c>
      <c r="AV384" s="60">
        <v>2.4</v>
      </c>
      <c r="AW384" s="60">
        <v>17</v>
      </c>
      <c r="AX384" s="60"/>
      <c r="AY384" s="60">
        <f t="shared" si="62"/>
        <v>0</v>
      </c>
      <c r="AZ384" s="60">
        <f t="shared" si="63"/>
        <v>0</v>
      </c>
      <c r="BA384" s="60"/>
      <c r="BB384" s="60"/>
    </row>
    <row r="385" spans="1:54" s="73" customFormat="1" ht="17.25" customHeight="1">
      <c r="A385" s="27" t="s">
        <v>1545</v>
      </c>
      <c r="B385" s="281">
        <v>11</v>
      </c>
      <c r="C385" s="53">
        <v>3170861514</v>
      </c>
      <c r="D385" s="23" t="s">
        <v>103</v>
      </c>
      <c r="E385" s="23" t="s">
        <v>1552</v>
      </c>
      <c r="F385" s="53">
        <v>61004046484</v>
      </c>
      <c r="G385" s="53"/>
      <c r="H385" s="87">
        <v>22</v>
      </c>
      <c r="I385" s="87">
        <v>5</v>
      </c>
      <c r="J385" s="87">
        <v>1989</v>
      </c>
      <c r="K385" s="87">
        <v>22</v>
      </c>
      <c r="L385" s="1" t="s">
        <v>1539</v>
      </c>
      <c r="M385" s="270"/>
      <c r="N385" s="270"/>
      <c r="O385" s="270"/>
      <c r="P385" s="53"/>
      <c r="Q385" s="53">
        <v>207</v>
      </c>
      <c r="R385" s="53"/>
      <c r="S385" s="53" t="s">
        <v>94</v>
      </c>
      <c r="T385" s="56">
        <v>11030021</v>
      </c>
      <c r="U385" s="56"/>
      <c r="V385" s="56"/>
      <c r="W385" s="56"/>
      <c r="X385" s="56"/>
      <c r="Y385" s="56"/>
      <c r="Z385" s="56"/>
      <c r="AA385" s="56"/>
      <c r="AB385" s="56"/>
      <c r="AC385" s="56"/>
      <c r="AD385" s="56"/>
      <c r="AE385" s="56"/>
      <c r="AF385" s="57">
        <v>8</v>
      </c>
      <c r="AG385" s="57">
        <v>11</v>
      </c>
      <c r="AH385" s="57">
        <v>2011</v>
      </c>
      <c r="AI385" s="93"/>
      <c r="AJ385" s="57"/>
      <c r="AK385" s="57"/>
      <c r="AL385" s="57"/>
      <c r="AM385" s="93"/>
      <c r="AN385" s="57">
        <v>24</v>
      </c>
      <c r="AO385" s="57">
        <v>12</v>
      </c>
      <c r="AP385" s="57">
        <v>2011</v>
      </c>
      <c r="AQ385" s="93"/>
      <c r="AR385" s="272">
        <v>23</v>
      </c>
      <c r="AS385" s="273" t="s">
        <v>1608</v>
      </c>
      <c r="AT385" s="60">
        <f t="shared" si="60"/>
        <v>177.1</v>
      </c>
      <c r="AU385" s="60">
        <f t="shared" si="61"/>
        <v>298.64</v>
      </c>
      <c r="AV385" s="60">
        <v>34.89</v>
      </c>
      <c r="AW385" s="60">
        <v>37</v>
      </c>
      <c r="AX385" s="60"/>
      <c r="AY385" s="60">
        <f t="shared" si="62"/>
        <v>27.369999999999997</v>
      </c>
      <c r="AZ385" s="60">
        <f t="shared" si="63"/>
        <v>575</v>
      </c>
      <c r="BA385" s="60"/>
      <c r="BB385" s="60"/>
    </row>
    <row r="386" spans="1:54" s="73" customFormat="1" ht="17.25" customHeight="1">
      <c r="A386" s="27" t="s">
        <v>1545</v>
      </c>
      <c r="B386" s="281">
        <v>12</v>
      </c>
      <c r="C386" s="53">
        <v>1960338260</v>
      </c>
      <c r="D386" s="23" t="s">
        <v>1588</v>
      </c>
      <c r="E386" s="23" t="s">
        <v>1550</v>
      </c>
      <c r="F386" s="53">
        <v>61009001751</v>
      </c>
      <c r="G386" s="53"/>
      <c r="H386" s="87">
        <v>30</v>
      </c>
      <c r="I386" s="87">
        <v>1</v>
      </c>
      <c r="J386" s="87">
        <v>1977</v>
      </c>
      <c r="K386" s="87">
        <v>34</v>
      </c>
      <c r="L386" s="1" t="s">
        <v>100</v>
      </c>
      <c r="M386" s="270"/>
      <c r="N386" s="270"/>
      <c r="O386" s="270"/>
      <c r="P386" s="53"/>
      <c r="Q386" s="53">
        <v>208</v>
      </c>
      <c r="R386" s="53"/>
      <c r="S386" s="53" t="s">
        <v>58</v>
      </c>
      <c r="T386" s="56">
        <v>11030021</v>
      </c>
      <c r="U386" s="56"/>
      <c r="V386" s="56"/>
      <c r="W386" s="56"/>
      <c r="X386" s="56"/>
      <c r="Y386" s="56"/>
      <c r="Z386" s="56"/>
      <c r="AA386" s="56"/>
      <c r="AB386" s="56"/>
      <c r="AC386" s="56"/>
      <c r="AD386" s="56"/>
      <c r="AE386" s="56"/>
      <c r="AF386" s="57">
        <v>9</v>
      </c>
      <c r="AG386" s="57">
        <v>11</v>
      </c>
      <c r="AH386" s="57">
        <v>2011</v>
      </c>
      <c r="AI386" s="93"/>
      <c r="AJ386" s="57"/>
      <c r="AK386" s="57"/>
      <c r="AL386" s="57"/>
      <c r="AM386" s="93"/>
      <c r="AN386" s="57">
        <v>31</v>
      </c>
      <c r="AO386" s="57">
        <v>12</v>
      </c>
      <c r="AP386" s="57">
        <v>2011</v>
      </c>
      <c r="AQ386" s="93"/>
      <c r="AR386" s="272">
        <v>30</v>
      </c>
      <c r="AS386" s="273" t="s">
        <v>1608</v>
      </c>
      <c r="AT386" s="60">
        <f t="shared" si="60"/>
        <v>231</v>
      </c>
      <c r="AU386" s="60">
        <f t="shared" si="61"/>
        <v>399.55</v>
      </c>
      <c r="AV386" s="60">
        <v>78.75</v>
      </c>
      <c r="AW386" s="60">
        <v>5</v>
      </c>
      <c r="AX386" s="60"/>
      <c r="AY386" s="60">
        <f t="shared" si="62"/>
        <v>35.699999999999996</v>
      </c>
      <c r="AZ386" s="60">
        <f t="shared" si="63"/>
        <v>750</v>
      </c>
      <c r="BA386" s="60"/>
      <c r="BB386" s="60"/>
    </row>
    <row r="387" spans="1:54" s="73" customFormat="1" ht="17.25" customHeight="1">
      <c r="A387" s="27" t="s">
        <v>1545</v>
      </c>
      <c r="B387" s="281">
        <v>13</v>
      </c>
      <c r="C387" s="53">
        <v>3712404263</v>
      </c>
      <c r="D387" s="23" t="s">
        <v>1025</v>
      </c>
      <c r="E387" s="23" t="s">
        <v>271</v>
      </c>
      <c r="F387" s="53">
        <v>61006065186</v>
      </c>
      <c r="G387" s="53"/>
      <c r="H387" s="87">
        <v>21</v>
      </c>
      <c r="I387" s="87">
        <v>3</v>
      </c>
      <c r="J387" s="87">
        <v>1992</v>
      </c>
      <c r="K387" s="87">
        <v>19</v>
      </c>
      <c r="L387" s="1" t="s">
        <v>1539</v>
      </c>
      <c r="M387" s="270"/>
      <c r="N387" s="270"/>
      <c r="O387" s="270"/>
      <c r="P387" s="53"/>
      <c r="Q387" s="53">
        <v>209</v>
      </c>
      <c r="R387" s="53"/>
      <c r="S387" s="53" t="s">
        <v>58</v>
      </c>
      <c r="T387" s="56">
        <v>11030021</v>
      </c>
      <c r="U387" s="56"/>
      <c r="V387" s="56"/>
      <c r="W387" s="56"/>
      <c r="X387" s="56"/>
      <c r="Y387" s="56"/>
      <c r="Z387" s="56"/>
      <c r="AA387" s="56"/>
      <c r="AB387" s="56"/>
      <c r="AC387" s="56"/>
      <c r="AD387" s="56"/>
      <c r="AE387" s="56"/>
      <c r="AF387" s="57">
        <v>10</v>
      </c>
      <c r="AG387" s="57">
        <v>11</v>
      </c>
      <c r="AH387" s="57">
        <v>2011</v>
      </c>
      <c r="AI387" s="93"/>
      <c r="AJ387" s="57"/>
      <c r="AK387" s="57"/>
      <c r="AL387" s="57"/>
      <c r="AM387" s="93"/>
      <c r="AN387" s="57">
        <v>31</v>
      </c>
      <c r="AO387" s="57">
        <v>12</v>
      </c>
      <c r="AP387" s="57">
        <v>2011</v>
      </c>
      <c r="AQ387" s="93"/>
      <c r="AR387" s="272">
        <v>31</v>
      </c>
      <c r="AS387" s="273" t="s">
        <v>1609</v>
      </c>
      <c r="AT387" s="60">
        <f t="shared" si="60"/>
        <v>238.70000000000002</v>
      </c>
      <c r="AU387" s="60">
        <f t="shared" si="61"/>
        <v>455.73999999999995</v>
      </c>
      <c r="AV387" s="60">
        <v>43.67</v>
      </c>
      <c r="AW387" s="60"/>
      <c r="AX387" s="60"/>
      <c r="AY387" s="60">
        <f t="shared" si="62"/>
        <v>36.89</v>
      </c>
      <c r="AZ387" s="60">
        <f t="shared" si="63"/>
        <v>775</v>
      </c>
      <c r="BA387" s="60"/>
      <c r="BB387" s="60"/>
    </row>
    <row r="388" spans="1:54" s="73" customFormat="1" ht="17.25" customHeight="1">
      <c r="A388" s="27" t="s">
        <v>1545</v>
      </c>
      <c r="B388" s="281">
        <v>14</v>
      </c>
      <c r="C388" s="53">
        <v>394369752</v>
      </c>
      <c r="D388" s="23" t="s">
        <v>1287</v>
      </c>
      <c r="E388" s="23" t="s">
        <v>1553</v>
      </c>
      <c r="F388" s="53">
        <v>61001066715</v>
      </c>
      <c r="G388" s="53"/>
      <c r="H388" s="87">
        <v>1</v>
      </c>
      <c r="I388" s="87">
        <v>1</v>
      </c>
      <c r="J388" s="87">
        <v>1992</v>
      </c>
      <c r="K388" s="87">
        <v>19</v>
      </c>
      <c r="L388" s="1" t="s">
        <v>1539</v>
      </c>
      <c r="M388" s="270"/>
      <c r="N388" s="270"/>
      <c r="O388" s="270"/>
      <c r="P388" s="53"/>
      <c r="Q388" s="53">
        <v>210</v>
      </c>
      <c r="R388" s="53"/>
      <c r="S388" s="53" t="s">
        <v>58</v>
      </c>
      <c r="T388" s="56">
        <v>11030021</v>
      </c>
      <c r="U388" s="56"/>
      <c r="V388" s="56"/>
      <c r="W388" s="56"/>
      <c r="X388" s="56"/>
      <c r="Y388" s="56"/>
      <c r="Z388" s="56"/>
      <c r="AA388" s="56"/>
      <c r="AB388" s="56"/>
      <c r="AC388" s="56"/>
      <c r="AD388" s="56"/>
      <c r="AE388" s="56"/>
      <c r="AF388" s="57">
        <v>11</v>
      </c>
      <c r="AG388" s="57">
        <v>11</v>
      </c>
      <c r="AH388" s="57">
        <v>2011</v>
      </c>
      <c r="AI388" s="93"/>
      <c r="AJ388" s="57"/>
      <c r="AK388" s="57"/>
      <c r="AL388" s="57"/>
      <c r="AM388" s="93"/>
      <c r="AN388" s="57">
        <v>21</v>
      </c>
      <c r="AO388" s="57">
        <v>12</v>
      </c>
      <c r="AP388" s="57">
        <v>2011</v>
      </c>
      <c r="AQ388" s="93"/>
      <c r="AR388" s="272">
        <v>20</v>
      </c>
      <c r="AS388" s="273" t="s">
        <v>1608</v>
      </c>
      <c r="AT388" s="60">
        <f t="shared" si="60"/>
        <v>154</v>
      </c>
      <c r="AU388" s="60">
        <f t="shared" si="61"/>
        <v>281.33</v>
      </c>
      <c r="AV388" s="60">
        <v>40.869999999999997</v>
      </c>
      <c r="AW388" s="60"/>
      <c r="AX388" s="60"/>
      <c r="AY388" s="60">
        <f t="shared" si="62"/>
        <v>23.799999999999997</v>
      </c>
      <c r="AZ388" s="60">
        <f t="shared" si="63"/>
        <v>500</v>
      </c>
      <c r="BA388" s="60"/>
      <c r="BB388" s="60"/>
    </row>
    <row r="389" spans="1:54" s="73" customFormat="1" ht="17.25" customHeight="1">
      <c r="A389" s="27" t="s">
        <v>1545</v>
      </c>
      <c r="B389" s="281">
        <v>15</v>
      </c>
      <c r="C389" s="53">
        <v>1174798124</v>
      </c>
      <c r="D389" s="23" t="s">
        <v>1589</v>
      </c>
      <c r="E389" s="23" t="s">
        <v>1554</v>
      </c>
      <c r="F389" s="53">
        <v>61006066087</v>
      </c>
      <c r="G389" s="53"/>
      <c r="H389" s="87">
        <v>10</v>
      </c>
      <c r="I389" s="87">
        <v>6</v>
      </c>
      <c r="J389" s="87">
        <v>1986</v>
      </c>
      <c r="K389" s="87">
        <v>25</v>
      </c>
      <c r="L389" s="1" t="s">
        <v>100</v>
      </c>
      <c r="M389" s="270"/>
      <c r="N389" s="270"/>
      <c r="O389" s="270"/>
      <c r="P389" s="53"/>
      <c r="Q389" s="53">
        <v>212</v>
      </c>
      <c r="R389" s="53"/>
      <c r="S389" s="53" t="s">
        <v>58</v>
      </c>
      <c r="T389" s="56">
        <v>11030021</v>
      </c>
      <c r="U389" s="56"/>
      <c r="V389" s="56"/>
      <c r="W389" s="56"/>
      <c r="X389" s="56"/>
      <c r="Y389" s="56"/>
      <c r="Z389" s="56"/>
      <c r="AA389" s="56"/>
      <c r="AB389" s="56"/>
      <c r="AC389" s="56"/>
      <c r="AD389" s="56"/>
      <c r="AE389" s="56"/>
      <c r="AF389" s="57">
        <v>15</v>
      </c>
      <c r="AG389" s="57">
        <v>11</v>
      </c>
      <c r="AH389" s="57">
        <v>2011</v>
      </c>
      <c r="AI389" s="93"/>
      <c r="AJ389" s="57"/>
      <c r="AK389" s="57"/>
      <c r="AL389" s="57"/>
      <c r="AM389" s="93"/>
      <c r="AN389" s="57">
        <v>31</v>
      </c>
      <c r="AO389" s="57">
        <v>12</v>
      </c>
      <c r="AP389" s="57">
        <v>2011</v>
      </c>
      <c r="AQ389" s="93"/>
      <c r="AR389" s="272">
        <v>31</v>
      </c>
      <c r="AS389" s="273" t="s">
        <v>1609</v>
      </c>
      <c r="AT389" s="60">
        <f t="shared" si="60"/>
        <v>238.70000000000002</v>
      </c>
      <c r="AU389" s="60">
        <f t="shared" si="61"/>
        <v>439.55999999999995</v>
      </c>
      <c r="AV389" s="60">
        <v>54.85</v>
      </c>
      <c r="AW389" s="60">
        <v>5</v>
      </c>
      <c r="AX389" s="60"/>
      <c r="AY389" s="60">
        <f t="shared" si="62"/>
        <v>36.89</v>
      </c>
      <c r="AZ389" s="60">
        <f t="shared" si="63"/>
        <v>775</v>
      </c>
      <c r="BA389" s="60"/>
      <c r="BB389" s="60"/>
    </row>
    <row r="390" spans="1:54" s="73" customFormat="1" ht="17.25" customHeight="1">
      <c r="A390" s="27" t="s">
        <v>1545</v>
      </c>
      <c r="B390" s="281">
        <v>16</v>
      </c>
      <c r="C390" s="53">
        <v>3000669624</v>
      </c>
      <c r="D390" s="23" t="s">
        <v>1590</v>
      </c>
      <c r="E390" s="23" t="s">
        <v>1552</v>
      </c>
      <c r="F390" s="53">
        <v>61002011494</v>
      </c>
      <c r="G390" s="53"/>
      <c r="H390" s="87">
        <v>19</v>
      </c>
      <c r="I390" s="87">
        <v>2</v>
      </c>
      <c r="J390" s="87">
        <v>1963</v>
      </c>
      <c r="K390" s="87">
        <v>48</v>
      </c>
      <c r="L390" s="1" t="s">
        <v>1539</v>
      </c>
      <c r="M390" s="270"/>
      <c r="N390" s="270"/>
      <c r="O390" s="270"/>
      <c r="P390" s="53"/>
      <c r="Q390" s="53">
        <v>213</v>
      </c>
      <c r="R390" s="53"/>
      <c r="S390" s="53" t="s">
        <v>58</v>
      </c>
      <c r="T390" s="56">
        <v>11030021</v>
      </c>
      <c r="U390" s="56"/>
      <c r="V390" s="56"/>
      <c r="W390" s="56"/>
      <c r="X390" s="56"/>
      <c r="Y390" s="56"/>
      <c r="Z390" s="56"/>
      <c r="AA390" s="56"/>
      <c r="AB390" s="56"/>
      <c r="AC390" s="56"/>
      <c r="AD390" s="56"/>
      <c r="AE390" s="56"/>
      <c r="AF390" s="57">
        <v>16</v>
      </c>
      <c r="AG390" s="57">
        <v>11</v>
      </c>
      <c r="AH390" s="57">
        <v>2011</v>
      </c>
      <c r="AI390" s="93"/>
      <c r="AJ390" s="57"/>
      <c r="AK390" s="57"/>
      <c r="AL390" s="57"/>
      <c r="AM390" s="93"/>
      <c r="AN390" s="57">
        <v>20</v>
      </c>
      <c r="AO390" s="57">
        <v>12</v>
      </c>
      <c r="AP390" s="57">
        <v>2011</v>
      </c>
      <c r="AQ390" s="93"/>
      <c r="AR390" s="272">
        <v>19</v>
      </c>
      <c r="AS390" s="273" t="s">
        <v>1608</v>
      </c>
      <c r="AT390" s="60">
        <f t="shared" si="60"/>
        <v>146.30000000000001</v>
      </c>
      <c r="AU390" s="60">
        <f t="shared" si="61"/>
        <v>283.96999999999997</v>
      </c>
      <c r="AV390" s="60">
        <v>22.12</v>
      </c>
      <c r="AW390" s="60"/>
      <c r="AX390" s="60"/>
      <c r="AY390" s="60">
        <f t="shared" si="62"/>
        <v>22.61</v>
      </c>
      <c r="AZ390" s="60">
        <f t="shared" si="63"/>
        <v>475</v>
      </c>
      <c r="BA390" s="60"/>
      <c r="BB390" s="60"/>
    </row>
    <row r="391" spans="1:54" s="73" customFormat="1" ht="17.25" customHeight="1">
      <c r="A391" s="27" t="s">
        <v>1545</v>
      </c>
      <c r="B391" s="281">
        <v>17</v>
      </c>
      <c r="C391" s="53">
        <v>2100991407</v>
      </c>
      <c r="D391" s="23" t="s">
        <v>1591</v>
      </c>
      <c r="E391" s="23" t="s">
        <v>935</v>
      </c>
      <c r="F391" s="53">
        <v>61010005162</v>
      </c>
      <c r="G391" s="53"/>
      <c r="H391" s="87">
        <v>1</v>
      </c>
      <c r="I391" s="87">
        <v>1</v>
      </c>
      <c r="J391" s="87">
        <v>1980</v>
      </c>
      <c r="K391" s="87">
        <v>31</v>
      </c>
      <c r="L391" s="1" t="s">
        <v>1539</v>
      </c>
      <c r="M391" s="270"/>
      <c r="N391" s="270"/>
      <c r="O391" s="270"/>
      <c r="P391" s="53"/>
      <c r="Q391" s="53">
        <v>214</v>
      </c>
      <c r="R391" s="53"/>
      <c r="S391" s="53" t="s">
        <v>58</v>
      </c>
      <c r="T391" s="56">
        <v>11030021</v>
      </c>
      <c r="U391" s="56"/>
      <c r="V391" s="56"/>
      <c r="W391" s="56"/>
      <c r="X391" s="56"/>
      <c r="Y391" s="56"/>
      <c r="Z391" s="56"/>
      <c r="AA391" s="56"/>
      <c r="AB391" s="56"/>
      <c r="AC391" s="56"/>
      <c r="AD391" s="56"/>
      <c r="AE391" s="56"/>
      <c r="AF391" s="57">
        <v>17</v>
      </c>
      <c r="AG391" s="57">
        <v>11</v>
      </c>
      <c r="AH391" s="57">
        <v>2011</v>
      </c>
      <c r="AI391" s="93"/>
      <c r="AJ391" s="57"/>
      <c r="AK391" s="57"/>
      <c r="AL391" s="57">
        <v>2011</v>
      </c>
      <c r="AM391" s="93"/>
      <c r="AN391" s="57">
        <v>31</v>
      </c>
      <c r="AO391" s="57">
        <v>12</v>
      </c>
      <c r="AP391" s="57">
        <v>2011</v>
      </c>
      <c r="AQ391" s="93"/>
      <c r="AR391" s="272">
        <v>31</v>
      </c>
      <c r="AS391" s="273" t="s">
        <v>1609</v>
      </c>
      <c r="AT391" s="60">
        <f t="shared" si="60"/>
        <v>238.70000000000002</v>
      </c>
      <c r="AU391" s="60">
        <f t="shared" si="61"/>
        <v>447.16999999999996</v>
      </c>
      <c r="AV391" s="60">
        <v>47.24</v>
      </c>
      <c r="AW391" s="60">
        <v>5</v>
      </c>
      <c r="AX391" s="60"/>
      <c r="AY391" s="60">
        <f t="shared" si="62"/>
        <v>36.89</v>
      </c>
      <c r="AZ391" s="60">
        <f t="shared" si="63"/>
        <v>775</v>
      </c>
      <c r="BA391" s="60"/>
      <c r="BB391" s="60"/>
    </row>
    <row r="392" spans="1:54" s="73" customFormat="1" ht="17.25" customHeight="1">
      <c r="A392" s="27" t="s">
        <v>1545</v>
      </c>
      <c r="B392" s="281">
        <v>18</v>
      </c>
      <c r="C392" s="53">
        <v>2963648905</v>
      </c>
      <c r="D392" s="23" t="s">
        <v>1592</v>
      </c>
      <c r="E392" s="23" t="s">
        <v>1555</v>
      </c>
      <c r="F392" s="53">
        <v>61005010264</v>
      </c>
      <c r="G392" s="53"/>
      <c r="H392" s="87">
        <v>11</v>
      </c>
      <c r="I392" s="87">
        <v>7</v>
      </c>
      <c r="J392" s="87">
        <v>1968</v>
      </c>
      <c r="K392" s="87">
        <v>43</v>
      </c>
      <c r="L392" s="1" t="s">
        <v>1539</v>
      </c>
      <c r="M392" s="270"/>
      <c r="N392" s="270"/>
      <c r="O392" s="270"/>
      <c r="P392" s="53"/>
      <c r="Q392" s="53">
        <v>215</v>
      </c>
      <c r="R392" s="53"/>
      <c r="S392" s="53" t="s">
        <v>94</v>
      </c>
      <c r="T392" s="56">
        <v>11030021</v>
      </c>
      <c r="U392" s="56"/>
      <c r="V392" s="56"/>
      <c r="W392" s="56"/>
      <c r="X392" s="56"/>
      <c r="Y392" s="56"/>
      <c r="Z392" s="56"/>
      <c r="AA392" s="56"/>
      <c r="AB392" s="56"/>
      <c r="AC392" s="56"/>
      <c r="AD392" s="56"/>
      <c r="AE392" s="56"/>
      <c r="AF392" s="57">
        <v>18</v>
      </c>
      <c r="AG392" s="57">
        <v>11</v>
      </c>
      <c r="AH392" s="57">
        <v>2011</v>
      </c>
      <c r="AI392" s="93"/>
      <c r="AJ392" s="57"/>
      <c r="AK392" s="57"/>
      <c r="AL392" s="57"/>
      <c r="AM392" s="93"/>
      <c r="AN392" s="57">
        <v>31</v>
      </c>
      <c r="AO392" s="57">
        <v>12</v>
      </c>
      <c r="AP392" s="57">
        <v>2011</v>
      </c>
      <c r="AQ392" s="93"/>
      <c r="AR392" s="272">
        <v>31</v>
      </c>
      <c r="AS392" s="273" t="s">
        <v>1609</v>
      </c>
      <c r="AT392" s="60">
        <f t="shared" si="60"/>
        <v>238.70000000000002</v>
      </c>
      <c r="AU392" s="60">
        <f t="shared" si="61"/>
        <v>450.86999999999995</v>
      </c>
      <c r="AV392" s="60">
        <v>43.54</v>
      </c>
      <c r="AW392" s="60">
        <v>5</v>
      </c>
      <c r="AX392" s="60"/>
      <c r="AY392" s="60">
        <f t="shared" si="62"/>
        <v>36.89</v>
      </c>
      <c r="AZ392" s="60">
        <f t="shared" si="63"/>
        <v>775</v>
      </c>
      <c r="BA392" s="60"/>
      <c r="BB392" s="60"/>
    </row>
    <row r="393" spans="1:54" s="73" customFormat="1" ht="17.25" customHeight="1">
      <c r="A393" s="27" t="s">
        <v>1545</v>
      </c>
      <c r="B393" s="281">
        <v>19</v>
      </c>
      <c r="C393" s="53">
        <v>2571537317</v>
      </c>
      <c r="D393" s="23" t="s">
        <v>1356</v>
      </c>
      <c r="E393" s="23" t="s">
        <v>1357</v>
      </c>
      <c r="F393" s="53">
        <v>33001005955</v>
      </c>
      <c r="G393" s="53"/>
      <c r="H393" s="87">
        <v>25</v>
      </c>
      <c r="I393" s="87">
        <v>2</v>
      </c>
      <c r="J393" s="87">
        <v>1957</v>
      </c>
      <c r="K393" s="87">
        <v>54</v>
      </c>
      <c r="L393" s="1" t="s">
        <v>1539</v>
      </c>
      <c r="M393" s="270"/>
      <c r="N393" s="270"/>
      <c r="O393" s="270"/>
      <c r="P393" s="53"/>
      <c r="Q393" s="53">
        <v>216</v>
      </c>
      <c r="R393" s="53"/>
      <c r="S393" s="53" t="s">
        <v>94</v>
      </c>
      <c r="T393" s="56">
        <v>11030021</v>
      </c>
      <c r="U393" s="56"/>
      <c r="V393" s="56"/>
      <c r="W393" s="56"/>
      <c r="X393" s="56"/>
      <c r="Y393" s="56"/>
      <c r="Z393" s="56"/>
      <c r="AA393" s="56"/>
      <c r="AB393" s="56"/>
      <c r="AC393" s="56"/>
      <c r="AD393" s="56"/>
      <c r="AE393" s="56"/>
      <c r="AF393" s="57">
        <v>19</v>
      </c>
      <c r="AG393" s="57">
        <v>11</v>
      </c>
      <c r="AH393" s="57">
        <v>2011</v>
      </c>
      <c r="AI393" s="93"/>
      <c r="AJ393" s="57"/>
      <c r="AK393" s="57"/>
      <c r="AL393" s="57"/>
      <c r="AM393" s="93"/>
      <c r="AN393" s="57">
        <v>2</v>
      </c>
      <c r="AO393" s="57">
        <v>12</v>
      </c>
      <c r="AP393" s="57">
        <v>2011</v>
      </c>
      <c r="AQ393" s="93"/>
      <c r="AR393" s="272">
        <v>1</v>
      </c>
      <c r="AS393" s="273" t="s">
        <v>1608</v>
      </c>
      <c r="AT393" s="60">
        <f t="shared" si="60"/>
        <v>7.7</v>
      </c>
      <c r="AU393" s="60">
        <f t="shared" si="61"/>
        <v>0</v>
      </c>
      <c r="AV393" s="60">
        <v>1.1100000000000001</v>
      </c>
      <c r="AW393" s="60">
        <v>15</v>
      </c>
      <c r="AX393" s="60"/>
      <c r="AY393" s="60">
        <f t="shared" si="62"/>
        <v>1.19</v>
      </c>
      <c r="AZ393" s="60">
        <f t="shared" si="63"/>
        <v>25</v>
      </c>
      <c r="BA393" s="60"/>
      <c r="BB393" s="60"/>
    </row>
    <row r="394" spans="1:54" s="73" customFormat="1" ht="17.25" customHeight="1">
      <c r="A394" s="27" t="s">
        <v>1545</v>
      </c>
      <c r="B394" s="281">
        <v>20</v>
      </c>
      <c r="C394" s="53">
        <v>2716974138</v>
      </c>
      <c r="D394" s="23" t="s">
        <v>1593</v>
      </c>
      <c r="E394" s="23" t="s">
        <v>1556</v>
      </c>
      <c r="F394" s="53">
        <v>61006034281</v>
      </c>
      <c r="G394" s="53"/>
      <c r="H394" s="87">
        <v>9</v>
      </c>
      <c r="I394" s="87">
        <v>3</v>
      </c>
      <c r="J394" s="87">
        <v>1945</v>
      </c>
      <c r="K394" s="87">
        <v>66</v>
      </c>
      <c r="L394" s="1" t="s">
        <v>100</v>
      </c>
      <c r="M394" s="270"/>
      <c r="N394" s="270"/>
      <c r="O394" s="270"/>
      <c r="P394" s="53"/>
      <c r="Q394" s="53">
        <v>217</v>
      </c>
      <c r="R394" s="53"/>
      <c r="S394" s="53" t="s">
        <v>94</v>
      </c>
      <c r="T394" s="56">
        <v>11030021</v>
      </c>
      <c r="U394" s="56"/>
      <c r="V394" s="56"/>
      <c r="W394" s="56"/>
      <c r="X394" s="56"/>
      <c r="Y394" s="56"/>
      <c r="Z394" s="56"/>
      <c r="AA394" s="56"/>
      <c r="AB394" s="56"/>
      <c r="AC394" s="56"/>
      <c r="AD394" s="56"/>
      <c r="AE394" s="56"/>
      <c r="AF394" s="57">
        <v>22</v>
      </c>
      <c r="AG394" s="57">
        <v>11</v>
      </c>
      <c r="AH394" s="57">
        <v>2011</v>
      </c>
      <c r="AI394" s="93"/>
      <c r="AJ394" s="57"/>
      <c r="AK394" s="57"/>
      <c r="AL394" s="57"/>
      <c r="AM394" s="93"/>
      <c r="AN394" s="57">
        <v>31</v>
      </c>
      <c r="AO394" s="57">
        <v>12</v>
      </c>
      <c r="AP394" s="57">
        <v>2011</v>
      </c>
      <c r="AQ394" s="93"/>
      <c r="AR394" s="272">
        <v>31</v>
      </c>
      <c r="AS394" s="273" t="s">
        <v>1609</v>
      </c>
      <c r="AT394" s="60">
        <f t="shared" si="60"/>
        <v>238.70000000000002</v>
      </c>
      <c r="AU394" s="60">
        <f t="shared" si="61"/>
        <v>417.88</v>
      </c>
      <c r="AV394" s="60">
        <v>81.53</v>
      </c>
      <c r="AW394" s="60"/>
      <c r="AX394" s="60"/>
      <c r="AY394" s="60">
        <f t="shared" si="62"/>
        <v>36.89</v>
      </c>
      <c r="AZ394" s="60">
        <f t="shared" si="63"/>
        <v>775</v>
      </c>
      <c r="BA394" s="60"/>
      <c r="BB394" s="60"/>
    </row>
    <row r="395" spans="1:54" s="73" customFormat="1" ht="17.25" customHeight="1">
      <c r="A395" s="27" t="s">
        <v>1545</v>
      </c>
      <c r="B395" s="281">
        <v>21</v>
      </c>
      <c r="C395" s="53">
        <v>3740414758</v>
      </c>
      <c r="D395" s="23" t="s">
        <v>1594</v>
      </c>
      <c r="E395" s="23" t="s">
        <v>1557</v>
      </c>
      <c r="F395" s="53">
        <v>61001040765</v>
      </c>
      <c r="G395" s="53"/>
      <c r="H395" s="87">
        <v>10</v>
      </c>
      <c r="I395" s="87">
        <v>9</v>
      </c>
      <c r="J395" s="87">
        <v>1974</v>
      </c>
      <c r="K395" s="87">
        <v>37</v>
      </c>
      <c r="L395" s="1" t="s">
        <v>1539</v>
      </c>
      <c r="M395" s="270"/>
      <c r="N395" s="270"/>
      <c r="O395" s="270"/>
      <c r="P395" s="53"/>
      <c r="Q395" s="53">
        <v>218</v>
      </c>
      <c r="R395" s="53"/>
      <c r="S395" s="53" t="s">
        <v>58</v>
      </c>
      <c r="T395" s="56">
        <v>11030021</v>
      </c>
      <c r="U395" s="56"/>
      <c r="V395" s="56"/>
      <c r="W395" s="56"/>
      <c r="X395" s="56"/>
      <c r="Y395" s="56"/>
      <c r="Z395" s="56"/>
      <c r="AA395" s="56"/>
      <c r="AB395" s="56"/>
      <c r="AC395" s="56"/>
      <c r="AD395" s="56"/>
      <c r="AE395" s="56"/>
      <c r="AF395" s="57">
        <v>24</v>
      </c>
      <c r="AG395" s="57">
        <v>11</v>
      </c>
      <c r="AH395" s="57">
        <v>2011</v>
      </c>
      <c r="AI395" s="93"/>
      <c r="AJ395" s="57"/>
      <c r="AK395" s="57"/>
      <c r="AL395" s="57"/>
      <c r="AM395" s="93"/>
      <c r="AN395" s="57">
        <v>21</v>
      </c>
      <c r="AO395" s="57">
        <v>12</v>
      </c>
      <c r="AP395" s="57">
        <v>2011</v>
      </c>
      <c r="AQ395" s="93"/>
      <c r="AR395" s="272">
        <v>20</v>
      </c>
      <c r="AS395" s="273" t="s">
        <v>1608</v>
      </c>
      <c r="AT395" s="60">
        <f t="shared" si="60"/>
        <v>154</v>
      </c>
      <c r="AU395" s="60">
        <f t="shared" si="61"/>
        <v>293.78999999999996</v>
      </c>
      <c r="AV395" s="60">
        <v>28.41</v>
      </c>
      <c r="AW395" s="60"/>
      <c r="AX395" s="60"/>
      <c r="AY395" s="60">
        <f t="shared" si="62"/>
        <v>23.799999999999997</v>
      </c>
      <c r="AZ395" s="60">
        <f t="shared" si="63"/>
        <v>500</v>
      </c>
      <c r="BA395" s="60"/>
      <c r="BB395" s="60"/>
    </row>
    <row r="396" spans="1:54" s="73" customFormat="1" ht="17.25" customHeight="1">
      <c r="A396" s="27" t="s">
        <v>1545</v>
      </c>
      <c r="B396" s="281">
        <v>22</v>
      </c>
      <c r="C396" s="53">
        <v>356777830</v>
      </c>
      <c r="D396" s="23" t="s">
        <v>1595</v>
      </c>
      <c r="E396" s="23" t="s">
        <v>1558</v>
      </c>
      <c r="F396" s="53">
        <v>61006023994</v>
      </c>
      <c r="G396" s="53"/>
      <c r="H396" s="87">
        <v>13</v>
      </c>
      <c r="I396" s="87">
        <v>6</v>
      </c>
      <c r="J396" s="87">
        <v>1968</v>
      </c>
      <c r="K396" s="87">
        <v>43</v>
      </c>
      <c r="L396" s="1" t="s">
        <v>1539</v>
      </c>
      <c r="M396" s="270"/>
      <c r="N396" s="270"/>
      <c r="O396" s="270"/>
      <c r="P396" s="53"/>
      <c r="Q396" s="53">
        <v>219</v>
      </c>
      <c r="R396" s="53"/>
      <c r="S396" s="53" t="s">
        <v>58</v>
      </c>
      <c r="T396" s="56">
        <v>11030021</v>
      </c>
      <c r="U396" s="56"/>
      <c r="V396" s="56"/>
      <c r="W396" s="56"/>
      <c r="X396" s="56"/>
      <c r="Y396" s="56"/>
      <c r="Z396" s="56"/>
      <c r="AA396" s="56"/>
      <c r="AB396" s="56"/>
      <c r="AC396" s="56"/>
      <c r="AD396" s="56"/>
      <c r="AE396" s="56"/>
      <c r="AF396" s="57">
        <v>28</v>
      </c>
      <c r="AG396" s="57">
        <v>11</v>
      </c>
      <c r="AH396" s="57">
        <v>2011</v>
      </c>
      <c r="AI396" s="93"/>
      <c r="AJ396" s="57"/>
      <c r="AK396" s="57"/>
      <c r="AL396" s="57"/>
      <c r="AM396" s="93"/>
      <c r="AN396" s="57">
        <v>31</v>
      </c>
      <c r="AO396" s="57">
        <v>12</v>
      </c>
      <c r="AP396" s="57">
        <v>2011</v>
      </c>
      <c r="AQ396" s="93"/>
      <c r="AR396" s="272">
        <v>30</v>
      </c>
      <c r="AS396" s="273" t="s">
        <v>1608</v>
      </c>
      <c r="AT396" s="60">
        <f t="shared" si="60"/>
        <v>231</v>
      </c>
      <c r="AU396" s="60">
        <f t="shared" si="61"/>
        <v>426.59000000000003</v>
      </c>
      <c r="AV396" s="60">
        <v>51.71</v>
      </c>
      <c r="AW396" s="60">
        <v>5</v>
      </c>
      <c r="AX396" s="60"/>
      <c r="AY396" s="60">
        <f t="shared" si="62"/>
        <v>35.699999999999996</v>
      </c>
      <c r="AZ396" s="60">
        <f t="shared" si="63"/>
        <v>750</v>
      </c>
      <c r="BA396" s="60"/>
      <c r="BB396" s="60"/>
    </row>
    <row r="397" spans="1:54" s="73" customFormat="1" ht="17.25" customHeight="1">
      <c r="A397" s="27" t="s">
        <v>1545</v>
      </c>
      <c r="B397" s="281">
        <v>23</v>
      </c>
      <c r="C397" s="53">
        <v>417410318</v>
      </c>
      <c r="D397" s="23" t="s">
        <v>132</v>
      </c>
      <c r="E397" s="23" t="s">
        <v>271</v>
      </c>
      <c r="F397" s="53">
        <v>61006054052</v>
      </c>
      <c r="G397" s="53"/>
      <c r="H397" s="87">
        <v>5</v>
      </c>
      <c r="I397" s="87">
        <v>3</v>
      </c>
      <c r="J397" s="87">
        <v>1956</v>
      </c>
      <c r="K397" s="87">
        <v>55</v>
      </c>
      <c r="L397" s="1" t="s">
        <v>1539</v>
      </c>
      <c r="M397" s="270"/>
      <c r="N397" s="270"/>
      <c r="O397" s="270"/>
      <c r="P397" s="53"/>
      <c r="Q397" s="53">
        <v>220</v>
      </c>
      <c r="R397" s="53"/>
      <c r="S397" s="53" t="s">
        <v>58</v>
      </c>
      <c r="T397" s="56">
        <v>11030021</v>
      </c>
      <c r="U397" s="56"/>
      <c r="V397" s="56"/>
      <c r="W397" s="56"/>
      <c r="X397" s="56"/>
      <c r="Y397" s="56"/>
      <c r="Z397" s="56"/>
      <c r="AA397" s="56"/>
      <c r="AB397" s="56"/>
      <c r="AC397" s="56"/>
      <c r="AD397" s="56"/>
      <c r="AE397" s="56"/>
      <c r="AF397" s="57">
        <v>28</v>
      </c>
      <c r="AG397" s="57">
        <v>11</v>
      </c>
      <c r="AH397" s="57">
        <v>2011</v>
      </c>
      <c r="AI397" s="93"/>
      <c r="AJ397" s="57"/>
      <c r="AK397" s="57"/>
      <c r="AL397" s="57"/>
      <c r="AM397" s="93"/>
      <c r="AN397" s="57">
        <v>26</v>
      </c>
      <c r="AO397" s="57">
        <v>12</v>
      </c>
      <c r="AP397" s="57">
        <v>2011</v>
      </c>
      <c r="AQ397" s="93"/>
      <c r="AR397" s="272">
        <v>25</v>
      </c>
      <c r="AS397" s="273" t="s">
        <v>1608</v>
      </c>
      <c r="AT397" s="60">
        <f t="shared" si="60"/>
        <v>192.5</v>
      </c>
      <c r="AU397" s="60">
        <f t="shared" si="61"/>
        <v>303.73</v>
      </c>
      <c r="AV397" s="60">
        <v>74.02</v>
      </c>
      <c r="AW397" s="60">
        <v>25</v>
      </c>
      <c r="AX397" s="60"/>
      <c r="AY397" s="60">
        <f t="shared" si="62"/>
        <v>29.749999999999996</v>
      </c>
      <c r="AZ397" s="60">
        <f t="shared" si="63"/>
        <v>625</v>
      </c>
      <c r="BA397" s="60"/>
      <c r="BB397" s="60"/>
    </row>
    <row r="398" spans="1:54" s="73" customFormat="1" ht="17.25" customHeight="1">
      <c r="A398" s="27" t="s">
        <v>1545</v>
      </c>
      <c r="B398" s="281">
        <v>24</v>
      </c>
      <c r="C398" s="53">
        <v>773645528</v>
      </c>
      <c r="D398" s="23" t="s">
        <v>1596</v>
      </c>
      <c r="E398" s="23" t="s">
        <v>1559</v>
      </c>
      <c r="F398" s="53">
        <v>61001072607</v>
      </c>
      <c r="G398" s="53"/>
      <c r="H398" s="87">
        <v>12</v>
      </c>
      <c r="I398" s="87">
        <v>6</v>
      </c>
      <c r="J398" s="87">
        <v>1992</v>
      </c>
      <c r="K398" s="87">
        <v>19</v>
      </c>
      <c r="L398" s="1" t="s">
        <v>1539</v>
      </c>
      <c r="M398" s="270"/>
      <c r="N398" s="270"/>
      <c r="O398" s="270"/>
      <c r="P398" s="53"/>
      <c r="Q398" s="53">
        <v>221</v>
      </c>
      <c r="R398" s="53"/>
      <c r="S398" s="53" t="s">
        <v>58</v>
      </c>
      <c r="T398" s="56">
        <v>11030021</v>
      </c>
      <c r="U398" s="56"/>
      <c r="V398" s="56"/>
      <c r="W398" s="56"/>
      <c r="X398" s="56"/>
      <c r="Y398" s="56"/>
      <c r="Z398" s="56"/>
      <c r="AA398" s="56"/>
      <c r="AB398" s="56"/>
      <c r="AC398" s="56"/>
      <c r="AD398" s="56"/>
      <c r="AE398" s="56"/>
      <c r="AF398" s="57">
        <v>30</v>
      </c>
      <c r="AG398" s="57">
        <v>11</v>
      </c>
      <c r="AH398" s="57">
        <v>2011</v>
      </c>
      <c r="AI398" s="93"/>
      <c r="AJ398" s="57"/>
      <c r="AK398" s="57"/>
      <c r="AL398" s="57"/>
      <c r="AM398" s="93"/>
      <c r="AN398" s="57">
        <v>31</v>
      </c>
      <c r="AO398" s="57">
        <v>12</v>
      </c>
      <c r="AP398" s="57">
        <v>2011</v>
      </c>
      <c r="AQ398" s="93"/>
      <c r="AR398" s="272">
        <v>30</v>
      </c>
      <c r="AS398" s="273" t="s">
        <v>1608</v>
      </c>
      <c r="AT398" s="60">
        <f t="shared" si="60"/>
        <v>231</v>
      </c>
      <c r="AU398" s="60">
        <f t="shared" si="61"/>
        <v>367.74</v>
      </c>
      <c r="AV398" s="60">
        <v>98.56</v>
      </c>
      <c r="AW398" s="60">
        <v>17</v>
      </c>
      <c r="AX398" s="60"/>
      <c r="AY398" s="60">
        <f t="shared" si="62"/>
        <v>35.699999999999996</v>
      </c>
      <c r="AZ398" s="60">
        <f t="shared" si="63"/>
        <v>750</v>
      </c>
      <c r="BA398" s="60"/>
      <c r="BB398" s="60"/>
    </row>
    <row r="399" spans="1:54" s="73" customFormat="1" ht="17.25" customHeight="1">
      <c r="A399" s="27" t="s">
        <v>1545</v>
      </c>
      <c r="B399" s="281">
        <v>25</v>
      </c>
      <c r="C399" s="53">
        <v>3606418828</v>
      </c>
      <c r="D399" s="23" t="s">
        <v>1597</v>
      </c>
      <c r="E399" s="23" t="s">
        <v>1560</v>
      </c>
      <c r="F399" s="53">
        <v>33001045138</v>
      </c>
      <c r="G399" s="53"/>
      <c r="H399" s="87">
        <v>26</v>
      </c>
      <c r="I399" s="87">
        <v>9</v>
      </c>
      <c r="J399" s="87">
        <v>1967</v>
      </c>
      <c r="K399" s="87">
        <v>44</v>
      </c>
      <c r="L399" s="1" t="s">
        <v>1539</v>
      </c>
      <c r="M399" s="270"/>
      <c r="N399" s="270"/>
      <c r="O399" s="270"/>
      <c r="P399" s="53"/>
      <c r="Q399" s="53">
        <v>222</v>
      </c>
      <c r="R399" s="53"/>
      <c r="S399" s="53" t="s">
        <v>58</v>
      </c>
      <c r="T399" s="56">
        <v>11030021</v>
      </c>
      <c r="U399" s="56"/>
      <c r="V399" s="56"/>
      <c r="W399" s="56"/>
      <c r="X399" s="56"/>
      <c r="Y399" s="56"/>
      <c r="Z399" s="56"/>
      <c r="AA399" s="56"/>
      <c r="AB399" s="56"/>
      <c r="AC399" s="56"/>
      <c r="AD399" s="56"/>
      <c r="AE399" s="56"/>
      <c r="AF399" s="57">
        <v>2</v>
      </c>
      <c r="AG399" s="57">
        <v>12</v>
      </c>
      <c r="AH399" s="57">
        <v>2011</v>
      </c>
      <c r="AI399" s="93"/>
      <c r="AJ399" s="57"/>
      <c r="AK399" s="57"/>
      <c r="AL399" s="57"/>
      <c r="AM399" s="93"/>
      <c r="AN399" s="57">
        <v>31</v>
      </c>
      <c r="AO399" s="57">
        <v>12</v>
      </c>
      <c r="AP399" s="57">
        <v>2011</v>
      </c>
      <c r="AQ399" s="93"/>
      <c r="AR399" s="272">
        <v>30</v>
      </c>
      <c r="AS399" s="273" t="s">
        <v>1609</v>
      </c>
      <c r="AT399" s="60">
        <f t="shared" si="60"/>
        <v>231</v>
      </c>
      <c r="AU399" s="60">
        <f t="shared" si="61"/>
        <v>428.96</v>
      </c>
      <c r="AV399" s="60">
        <v>49.34</v>
      </c>
      <c r="AW399" s="60">
        <v>5</v>
      </c>
      <c r="AX399" s="60"/>
      <c r="AY399" s="60">
        <f t="shared" si="62"/>
        <v>35.699999999999996</v>
      </c>
      <c r="AZ399" s="60">
        <f t="shared" si="63"/>
        <v>750</v>
      </c>
      <c r="BA399" s="60"/>
      <c r="BB399" s="60"/>
    </row>
    <row r="400" spans="1:54" s="73" customFormat="1" ht="17.25" customHeight="1">
      <c r="A400" s="27" t="s">
        <v>1545</v>
      </c>
      <c r="B400" s="281">
        <v>26</v>
      </c>
      <c r="C400" s="53">
        <v>3094179268</v>
      </c>
      <c r="D400" s="23" t="s">
        <v>132</v>
      </c>
      <c r="E400" s="23" t="s">
        <v>271</v>
      </c>
      <c r="F400" s="53">
        <v>61008001906</v>
      </c>
      <c r="G400" s="53"/>
      <c r="H400" s="87">
        <v>25</v>
      </c>
      <c r="I400" s="87">
        <v>11</v>
      </c>
      <c r="J400" s="87">
        <v>1974</v>
      </c>
      <c r="K400" s="87">
        <v>37</v>
      </c>
      <c r="L400" s="1" t="s">
        <v>1539</v>
      </c>
      <c r="M400" s="270"/>
      <c r="N400" s="270"/>
      <c r="O400" s="270"/>
      <c r="P400" s="53"/>
      <c r="Q400" s="53">
        <v>223</v>
      </c>
      <c r="R400" s="53"/>
      <c r="S400" s="53" t="s">
        <v>94</v>
      </c>
      <c r="T400" s="56">
        <v>11030021</v>
      </c>
      <c r="U400" s="56"/>
      <c r="V400" s="56"/>
      <c r="W400" s="56"/>
      <c r="X400" s="56"/>
      <c r="Y400" s="56"/>
      <c r="Z400" s="56"/>
      <c r="AA400" s="56"/>
      <c r="AB400" s="56"/>
      <c r="AC400" s="56"/>
      <c r="AD400" s="56"/>
      <c r="AE400" s="56"/>
      <c r="AF400" s="57">
        <v>4</v>
      </c>
      <c r="AG400" s="57">
        <v>12</v>
      </c>
      <c r="AH400" s="57">
        <v>2011</v>
      </c>
      <c r="AI400" s="93"/>
      <c r="AJ400" s="57"/>
      <c r="AK400" s="57"/>
      <c r="AL400" s="57"/>
      <c r="AM400" s="93"/>
      <c r="AN400" s="57">
        <v>31</v>
      </c>
      <c r="AO400" s="57">
        <v>12</v>
      </c>
      <c r="AP400" s="57">
        <v>2011</v>
      </c>
      <c r="AQ400" s="93"/>
      <c r="AR400" s="272">
        <v>28</v>
      </c>
      <c r="AS400" s="273" t="s">
        <v>1609</v>
      </c>
      <c r="AT400" s="60">
        <f t="shared" si="60"/>
        <v>215.6</v>
      </c>
      <c r="AU400" s="60">
        <f t="shared" si="61"/>
        <v>351.59</v>
      </c>
      <c r="AV400" s="60">
        <v>72.489999999999995</v>
      </c>
      <c r="AW400" s="60">
        <v>27</v>
      </c>
      <c r="AX400" s="60"/>
      <c r="AY400" s="60">
        <f t="shared" si="62"/>
        <v>33.32</v>
      </c>
      <c r="AZ400" s="60">
        <f t="shared" si="63"/>
        <v>700</v>
      </c>
      <c r="BA400" s="60"/>
      <c r="BB400" s="60"/>
    </row>
    <row r="401" spans="1:54" s="73" customFormat="1" ht="17.25" customHeight="1">
      <c r="A401" s="27" t="s">
        <v>1545</v>
      </c>
      <c r="B401" s="281">
        <v>27</v>
      </c>
      <c r="C401" s="53">
        <v>2656402699</v>
      </c>
      <c r="D401" s="23" t="s">
        <v>1598</v>
      </c>
      <c r="E401" s="23" t="s">
        <v>1561</v>
      </c>
      <c r="F401" s="53">
        <v>61001059893</v>
      </c>
      <c r="G401" s="53"/>
      <c r="H401" s="87">
        <v>14</v>
      </c>
      <c r="I401" s="87">
        <v>9</v>
      </c>
      <c r="J401" s="87">
        <v>1988</v>
      </c>
      <c r="K401" s="87">
        <v>23</v>
      </c>
      <c r="L401" s="1" t="s">
        <v>1539</v>
      </c>
      <c r="M401" s="270"/>
      <c r="N401" s="270"/>
      <c r="O401" s="270"/>
      <c r="P401" s="53"/>
      <c r="Q401" s="53">
        <v>224</v>
      </c>
      <c r="R401" s="53"/>
      <c r="S401" s="53" t="s">
        <v>58</v>
      </c>
      <c r="T401" s="56">
        <v>11030021</v>
      </c>
      <c r="U401" s="56"/>
      <c r="V401" s="56"/>
      <c r="W401" s="56"/>
      <c r="X401" s="56"/>
      <c r="Y401" s="56"/>
      <c r="Z401" s="56"/>
      <c r="AA401" s="56"/>
      <c r="AB401" s="56"/>
      <c r="AC401" s="56"/>
      <c r="AD401" s="56"/>
      <c r="AE401" s="56"/>
      <c r="AF401" s="57">
        <v>5</v>
      </c>
      <c r="AG401" s="57">
        <v>12</v>
      </c>
      <c r="AH401" s="57">
        <v>2011</v>
      </c>
      <c r="AI401" s="93"/>
      <c r="AJ401" s="57"/>
      <c r="AK401" s="57"/>
      <c r="AL401" s="57"/>
      <c r="AM401" s="93"/>
      <c r="AN401" s="57">
        <v>31</v>
      </c>
      <c r="AO401" s="57">
        <v>12</v>
      </c>
      <c r="AP401" s="57">
        <v>2011</v>
      </c>
      <c r="AQ401" s="93"/>
      <c r="AR401" s="272">
        <v>27</v>
      </c>
      <c r="AS401" s="273" t="s">
        <v>1608</v>
      </c>
      <c r="AT401" s="60">
        <f t="shared" si="60"/>
        <v>207.9</v>
      </c>
      <c r="AU401" s="60">
        <f t="shared" si="61"/>
        <v>345.35</v>
      </c>
      <c r="AV401" s="60">
        <v>77.62</v>
      </c>
      <c r="AW401" s="60">
        <v>12</v>
      </c>
      <c r="AX401" s="60"/>
      <c r="AY401" s="60">
        <f t="shared" si="62"/>
        <v>32.129999999999995</v>
      </c>
      <c r="AZ401" s="60">
        <f t="shared" si="63"/>
        <v>675</v>
      </c>
      <c r="BA401" s="60"/>
      <c r="BB401" s="60"/>
    </row>
    <row r="402" spans="1:54" s="73" customFormat="1" ht="17.25" customHeight="1">
      <c r="A402" s="27" t="s">
        <v>1545</v>
      </c>
      <c r="B402" s="281">
        <v>28</v>
      </c>
      <c r="C402" s="53">
        <v>2628055713</v>
      </c>
      <c r="D402" s="23" t="s">
        <v>1599</v>
      </c>
      <c r="E402" s="23" t="s">
        <v>1562</v>
      </c>
      <c r="F402" s="53">
        <v>61108021579</v>
      </c>
      <c r="G402" s="53"/>
      <c r="H402" s="87">
        <v>2</v>
      </c>
      <c r="I402" s="87">
        <v>5</v>
      </c>
      <c r="J402" s="87">
        <v>1947</v>
      </c>
      <c r="K402" s="87">
        <v>64</v>
      </c>
      <c r="L402" s="1" t="s">
        <v>1539</v>
      </c>
      <c r="M402" s="270"/>
      <c r="N402" s="270"/>
      <c r="O402" s="270"/>
      <c r="P402" s="53"/>
      <c r="Q402" s="53">
        <v>225</v>
      </c>
      <c r="R402" s="53"/>
      <c r="S402" s="53" t="s">
        <v>94</v>
      </c>
      <c r="T402" s="56">
        <v>11030021</v>
      </c>
      <c r="U402" s="56"/>
      <c r="V402" s="56"/>
      <c r="W402" s="56"/>
      <c r="X402" s="56"/>
      <c r="Y402" s="56"/>
      <c r="Z402" s="56"/>
      <c r="AA402" s="56"/>
      <c r="AB402" s="56"/>
      <c r="AC402" s="56"/>
      <c r="AD402" s="56"/>
      <c r="AE402" s="56"/>
      <c r="AF402" s="57">
        <v>5</v>
      </c>
      <c r="AG402" s="57">
        <v>12</v>
      </c>
      <c r="AH402" s="57">
        <v>2011</v>
      </c>
      <c r="AI402" s="93"/>
      <c r="AJ402" s="57"/>
      <c r="AK402" s="57"/>
      <c r="AL402" s="57"/>
      <c r="AM402" s="93"/>
      <c r="AN402" s="57">
        <v>22</v>
      </c>
      <c r="AO402" s="57">
        <v>12</v>
      </c>
      <c r="AP402" s="57">
        <v>2011</v>
      </c>
      <c r="AQ402" s="93"/>
      <c r="AR402" s="272">
        <v>17</v>
      </c>
      <c r="AS402" s="273" t="s">
        <v>1608</v>
      </c>
      <c r="AT402" s="60">
        <f t="shared" si="60"/>
        <v>130.9</v>
      </c>
      <c r="AU402" s="60">
        <f t="shared" si="61"/>
        <v>153.43000000000004</v>
      </c>
      <c r="AV402" s="60">
        <v>68.44</v>
      </c>
      <c r="AW402" s="60">
        <v>52</v>
      </c>
      <c r="AX402" s="60"/>
      <c r="AY402" s="60">
        <f t="shared" si="62"/>
        <v>20.229999999999997</v>
      </c>
      <c r="AZ402" s="60">
        <f t="shared" si="63"/>
        <v>425</v>
      </c>
      <c r="BA402" s="60"/>
      <c r="BB402" s="60"/>
    </row>
    <row r="403" spans="1:54" s="73" customFormat="1" ht="17.25" customHeight="1">
      <c r="A403" s="27" t="s">
        <v>1545</v>
      </c>
      <c r="B403" s="281">
        <v>29</v>
      </c>
      <c r="C403" s="53">
        <v>3245976030</v>
      </c>
      <c r="D403" s="23" t="s">
        <v>61</v>
      </c>
      <c r="E403" s="23" t="s">
        <v>1563</v>
      </c>
      <c r="F403" s="53">
        <v>61009000623</v>
      </c>
      <c r="G403" s="53"/>
      <c r="H403" s="87">
        <v>25</v>
      </c>
      <c r="I403" s="87">
        <v>7</v>
      </c>
      <c r="J403" s="87">
        <v>1958</v>
      </c>
      <c r="K403" s="87">
        <v>53</v>
      </c>
      <c r="L403" s="1" t="s">
        <v>1539</v>
      </c>
      <c r="M403" s="270"/>
      <c r="N403" s="270"/>
      <c r="O403" s="270"/>
      <c r="P403" s="53"/>
      <c r="Q403" s="53">
        <v>226</v>
      </c>
      <c r="R403" s="53"/>
      <c r="S403" s="53" t="s">
        <v>94</v>
      </c>
      <c r="T403" s="56">
        <v>11030021</v>
      </c>
      <c r="U403" s="56"/>
      <c r="V403" s="56"/>
      <c r="W403" s="56"/>
      <c r="X403" s="56"/>
      <c r="Y403" s="56"/>
      <c r="Z403" s="56"/>
      <c r="AA403" s="56"/>
      <c r="AB403" s="56"/>
      <c r="AC403" s="56"/>
      <c r="AD403" s="56"/>
      <c r="AE403" s="56"/>
      <c r="AF403" s="57">
        <v>5</v>
      </c>
      <c r="AG403" s="57">
        <v>12</v>
      </c>
      <c r="AH403" s="57">
        <v>2011</v>
      </c>
      <c r="AI403" s="93"/>
      <c r="AJ403" s="57"/>
      <c r="AK403" s="57"/>
      <c r="AL403" s="57"/>
      <c r="AM403" s="93"/>
      <c r="AN403" s="57">
        <v>31</v>
      </c>
      <c r="AO403" s="57">
        <v>12</v>
      </c>
      <c r="AP403" s="57">
        <v>2011</v>
      </c>
      <c r="AQ403" s="93"/>
      <c r="AR403" s="272">
        <v>27</v>
      </c>
      <c r="AS403" s="273" t="s">
        <v>1609</v>
      </c>
      <c r="AT403" s="60">
        <f t="shared" si="60"/>
        <v>207.9</v>
      </c>
      <c r="AU403" s="60">
        <f t="shared" si="61"/>
        <v>274.33000000000004</v>
      </c>
      <c r="AV403" s="60">
        <v>133.63999999999999</v>
      </c>
      <c r="AW403" s="60">
        <v>27</v>
      </c>
      <c r="AX403" s="60"/>
      <c r="AY403" s="60">
        <f t="shared" si="62"/>
        <v>32.129999999999995</v>
      </c>
      <c r="AZ403" s="60">
        <f t="shared" si="63"/>
        <v>675</v>
      </c>
      <c r="BA403" s="60"/>
      <c r="BB403" s="60"/>
    </row>
    <row r="404" spans="1:54" s="73" customFormat="1" ht="17.25" customHeight="1">
      <c r="A404" s="27" t="s">
        <v>1545</v>
      </c>
      <c r="B404" s="281">
        <v>30</v>
      </c>
      <c r="C404" s="53">
        <v>1173469870</v>
      </c>
      <c r="D404" s="23" t="s">
        <v>453</v>
      </c>
      <c r="E404" s="23" t="s">
        <v>1564</v>
      </c>
      <c r="F404" s="53">
        <v>61004047814</v>
      </c>
      <c r="G404" s="53"/>
      <c r="H404" s="87">
        <v>6</v>
      </c>
      <c r="I404" s="87">
        <v>12</v>
      </c>
      <c r="J404" s="87">
        <v>1969</v>
      </c>
      <c r="K404" s="87">
        <v>42</v>
      </c>
      <c r="L404" s="1" t="s">
        <v>1539</v>
      </c>
      <c r="M404" s="270"/>
      <c r="N404" s="270"/>
      <c r="O404" s="270"/>
      <c r="P404" s="53"/>
      <c r="Q404" s="53">
        <v>227</v>
      </c>
      <c r="R404" s="53"/>
      <c r="S404" s="53" t="s">
        <v>94</v>
      </c>
      <c r="T404" s="56">
        <v>11030021</v>
      </c>
      <c r="U404" s="56"/>
      <c r="V404" s="56"/>
      <c r="W404" s="56"/>
      <c r="X404" s="56"/>
      <c r="Y404" s="56"/>
      <c r="Z404" s="56"/>
      <c r="AA404" s="56"/>
      <c r="AB404" s="56"/>
      <c r="AC404" s="56"/>
      <c r="AD404" s="56"/>
      <c r="AE404" s="56"/>
      <c r="AF404" s="57">
        <v>7</v>
      </c>
      <c r="AG404" s="57">
        <v>12</v>
      </c>
      <c r="AH404" s="57">
        <v>2011</v>
      </c>
      <c r="AI404" s="93"/>
      <c r="AJ404" s="57"/>
      <c r="AK404" s="57"/>
      <c r="AL404" s="57"/>
      <c r="AM404" s="93"/>
      <c r="AN404" s="57">
        <v>29</v>
      </c>
      <c r="AO404" s="57">
        <v>12</v>
      </c>
      <c r="AP404" s="57">
        <v>2011</v>
      </c>
      <c r="AQ404" s="93"/>
      <c r="AR404" s="272">
        <v>22</v>
      </c>
      <c r="AS404" s="273" t="s">
        <v>1608</v>
      </c>
      <c r="AT404" s="60">
        <f t="shared" si="60"/>
        <v>169.4</v>
      </c>
      <c r="AU404" s="60">
        <f t="shared" si="61"/>
        <v>223.07999999999998</v>
      </c>
      <c r="AV404" s="60">
        <v>89.34</v>
      </c>
      <c r="AW404" s="60">
        <v>42</v>
      </c>
      <c r="AX404" s="60"/>
      <c r="AY404" s="60">
        <f t="shared" si="62"/>
        <v>26.18</v>
      </c>
      <c r="AZ404" s="60">
        <f t="shared" si="63"/>
        <v>550</v>
      </c>
      <c r="BA404" s="60"/>
      <c r="BB404" s="60"/>
    </row>
    <row r="405" spans="1:54" s="73" customFormat="1" ht="17.25" customHeight="1">
      <c r="A405" s="27" t="s">
        <v>1545</v>
      </c>
      <c r="B405" s="281">
        <v>31</v>
      </c>
      <c r="C405" s="53">
        <v>446857066</v>
      </c>
      <c r="D405" s="23" t="s">
        <v>1600</v>
      </c>
      <c r="E405" s="23" t="s">
        <v>1565</v>
      </c>
      <c r="F405" s="53">
        <v>61004050454</v>
      </c>
      <c r="G405" s="53"/>
      <c r="H405" s="87">
        <v>14</v>
      </c>
      <c r="I405" s="87">
        <v>4</v>
      </c>
      <c r="J405" s="87">
        <v>1969</v>
      </c>
      <c r="K405" s="87">
        <v>42</v>
      </c>
      <c r="L405" s="1" t="s">
        <v>1539</v>
      </c>
      <c r="M405" s="270"/>
      <c r="N405" s="270"/>
      <c r="O405" s="270"/>
      <c r="P405" s="53"/>
      <c r="Q405" s="53">
        <v>228</v>
      </c>
      <c r="R405" s="53"/>
      <c r="S405" s="53" t="s">
        <v>94</v>
      </c>
      <c r="T405" s="56">
        <v>11030021</v>
      </c>
      <c r="U405" s="56"/>
      <c r="V405" s="56"/>
      <c r="W405" s="56"/>
      <c r="X405" s="56"/>
      <c r="Y405" s="56"/>
      <c r="Z405" s="56"/>
      <c r="AA405" s="56"/>
      <c r="AB405" s="56"/>
      <c r="AC405" s="56"/>
      <c r="AD405" s="56"/>
      <c r="AE405" s="56"/>
      <c r="AF405" s="57">
        <v>7</v>
      </c>
      <c r="AG405" s="57">
        <v>12</v>
      </c>
      <c r="AH405" s="57">
        <v>2011</v>
      </c>
      <c r="AI405" s="93"/>
      <c r="AJ405" s="57"/>
      <c r="AK405" s="57"/>
      <c r="AL405" s="57"/>
      <c r="AM405" s="93"/>
      <c r="AN405" s="57">
        <v>31</v>
      </c>
      <c r="AO405" s="57">
        <v>12</v>
      </c>
      <c r="AP405" s="57">
        <v>2011</v>
      </c>
      <c r="AQ405" s="93"/>
      <c r="AR405" s="272">
        <v>25</v>
      </c>
      <c r="AS405" s="273" t="s">
        <v>1609</v>
      </c>
      <c r="AT405" s="60">
        <f t="shared" si="60"/>
        <v>192.5</v>
      </c>
      <c r="AU405" s="60">
        <f t="shared" si="61"/>
        <v>304.76</v>
      </c>
      <c r="AV405" s="60">
        <v>67.989999999999995</v>
      </c>
      <c r="AW405" s="60">
        <v>30</v>
      </c>
      <c r="AX405" s="60"/>
      <c r="AY405" s="60">
        <f t="shared" si="62"/>
        <v>29.749999999999996</v>
      </c>
      <c r="AZ405" s="60">
        <f t="shared" si="63"/>
        <v>625</v>
      </c>
      <c r="BA405" s="60"/>
      <c r="BB405" s="60"/>
    </row>
    <row r="406" spans="1:54" s="73" customFormat="1" ht="17.25" customHeight="1">
      <c r="A406" s="27" t="s">
        <v>1545</v>
      </c>
      <c r="B406" s="281">
        <v>32</v>
      </c>
      <c r="C406" s="53">
        <v>2985938511</v>
      </c>
      <c r="D406" s="23" t="s">
        <v>1601</v>
      </c>
      <c r="E406" s="23" t="s">
        <v>1566</v>
      </c>
      <c r="F406" s="53">
        <v>61001018984</v>
      </c>
      <c r="G406" s="53"/>
      <c r="H406" s="87">
        <v>12</v>
      </c>
      <c r="I406" s="87">
        <v>3</v>
      </c>
      <c r="J406" s="87">
        <v>1955</v>
      </c>
      <c r="K406" s="87">
        <v>56</v>
      </c>
      <c r="L406" s="1" t="s">
        <v>1539</v>
      </c>
      <c r="M406" s="270"/>
      <c r="N406" s="270"/>
      <c r="O406" s="270"/>
      <c r="P406" s="53"/>
      <c r="Q406" s="53">
        <v>229</v>
      </c>
      <c r="R406" s="53"/>
      <c r="S406" s="53" t="s">
        <v>94</v>
      </c>
      <c r="T406" s="56">
        <v>11030021</v>
      </c>
      <c r="U406" s="56"/>
      <c r="V406" s="56"/>
      <c r="W406" s="56"/>
      <c r="X406" s="56"/>
      <c r="Y406" s="56"/>
      <c r="Z406" s="56"/>
      <c r="AA406" s="56"/>
      <c r="AB406" s="56"/>
      <c r="AC406" s="56"/>
      <c r="AD406" s="56"/>
      <c r="AE406" s="56"/>
      <c r="AF406" s="57">
        <v>8</v>
      </c>
      <c r="AG406" s="57">
        <v>12</v>
      </c>
      <c r="AH406" s="57">
        <v>2011</v>
      </c>
      <c r="AI406" s="93"/>
      <c r="AJ406" s="57"/>
      <c r="AK406" s="57"/>
      <c r="AL406" s="57"/>
      <c r="AM406" s="93"/>
      <c r="AN406" s="57">
        <v>28</v>
      </c>
      <c r="AO406" s="57">
        <v>12</v>
      </c>
      <c r="AP406" s="57">
        <v>2011</v>
      </c>
      <c r="AQ406" s="93"/>
      <c r="AR406" s="272">
        <v>20</v>
      </c>
      <c r="AS406" s="273" t="s">
        <v>1608</v>
      </c>
      <c r="AT406" s="60">
        <f t="shared" si="60"/>
        <v>154</v>
      </c>
      <c r="AU406" s="60">
        <f t="shared" si="61"/>
        <v>247.14</v>
      </c>
      <c r="AV406" s="60">
        <v>65.06</v>
      </c>
      <c r="AW406" s="60">
        <v>10</v>
      </c>
      <c r="AX406" s="60"/>
      <c r="AY406" s="60">
        <f t="shared" si="62"/>
        <v>23.799999999999997</v>
      </c>
      <c r="AZ406" s="60">
        <f t="shared" si="63"/>
        <v>500</v>
      </c>
      <c r="BA406" s="60"/>
      <c r="BB406" s="60"/>
    </row>
    <row r="407" spans="1:54" s="73" customFormat="1" ht="17.25" customHeight="1">
      <c r="A407" s="27" t="s">
        <v>1545</v>
      </c>
      <c r="B407" s="281">
        <v>33</v>
      </c>
      <c r="C407" s="53">
        <v>1273434203</v>
      </c>
      <c r="D407" s="23" t="s">
        <v>266</v>
      </c>
      <c r="E407" s="23" t="s">
        <v>1567</v>
      </c>
      <c r="F407" s="53">
        <v>61002011888</v>
      </c>
      <c r="G407" s="53"/>
      <c r="H407" s="87">
        <v>8</v>
      </c>
      <c r="I407" s="87">
        <v>7</v>
      </c>
      <c r="J407" s="87">
        <v>1975</v>
      </c>
      <c r="K407" s="87">
        <v>36</v>
      </c>
      <c r="L407" s="1" t="s">
        <v>1539</v>
      </c>
      <c r="M407" s="270"/>
      <c r="N407" s="270"/>
      <c r="O407" s="270"/>
      <c r="P407" s="53"/>
      <c r="Q407" s="53">
        <v>230</v>
      </c>
      <c r="R407" s="53"/>
      <c r="S407" s="53" t="s">
        <v>58</v>
      </c>
      <c r="T407" s="56">
        <v>11030021</v>
      </c>
      <c r="U407" s="56"/>
      <c r="V407" s="56"/>
      <c r="W407" s="56"/>
      <c r="X407" s="56"/>
      <c r="Y407" s="56"/>
      <c r="Z407" s="56"/>
      <c r="AA407" s="56"/>
      <c r="AB407" s="56"/>
      <c r="AC407" s="56"/>
      <c r="AD407" s="56"/>
      <c r="AE407" s="56"/>
      <c r="AF407" s="57">
        <v>12</v>
      </c>
      <c r="AG407" s="57">
        <v>12</v>
      </c>
      <c r="AH407" s="57">
        <v>2011</v>
      </c>
      <c r="AI407" s="93"/>
      <c r="AJ407" s="57"/>
      <c r="AK407" s="57"/>
      <c r="AL407" s="57"/>
      <c r="AM407" s="93"/>
      <c r="AN407" s="57">
        <v>31</v>
      </c>
      <c r="AO407" s="57">
        <v>12</v>
      </c>
      <c r="AP407" s="57">
        <v>2011</v>
      </c>
      <c r="AQ407" s="93"/>
      <c r="AR407" s="272">
        <v>20</v>
      </c>
      <c r="AS407" s="273" t="s">
        <v>1609</v>
      </c>
      <c r="AT407" s="60">
        <f t="shared" si="60"/>
        <v>154</v>
      </c>
      <c r="AU407" s="60">
        <f t="shared" si="61"/>
        <v>259.89</v>
      </c>
      <c r="AV407" s="60">
        <v>57.31</v>
      </c>
      <c r="AW407" s="60">
        <v>5</v>
      </c>
      <c r="AX407" s="60"/>
      <c r="AY407" s="60">
        <f t="shared" si="62"/>
        <v>23.799999999999997</v>
      </c>
      <c r="AZ407" s="60">
        <f t="shared" si="63"/>
        <v>500</v>
      </c>
      <c r="BA407" s="60"/>
      <c r="BB407" s="60"/>
    </row>
    <row r="408" spans="1:54" s="73" customFormat="1" ht="17.25" customHeight="1">
      <c r="A408" s="27" t="s">
        <v>1545</v>
      </c>
      <c r="B408" s="281">
        <v>34</v>
      </c>
      <c r="C408" s="53">
        <v>1561182235</v>
      </c>
      <c r="D408" s="23" t="s">
        <v>1179</v>
      </c>
      <c r="E408" s="23" t="s">
        <v>1568</v>
      </c>
      <c r="F408" s="53">
        <v>61004031428</v>
      </c>
      <c r="G408" s="53"/>
      <c r="H408" s="87">
        <v>10</v>
      </c>
      <c r="I408" s="87">
        <v>12</v>
      </c>
      <c r="J408" s="87">
        <v>1946</v>
      </c>
      <c r="K408" s="87">
        <v>65</v>
      </c>
      <c r="L408" s="1" t="s">
        <v>100</v>
      </c>
      <c r="M408" s="270"/>
      <c r="N408" s="270"/>
      <c r="O408" s="270"/>
      <c r="P408" s="53"/>
      <c r="Q408" s="53">
        <v>231</v>
      </c>
      <c r="R408" s="53"/>
      <c r="S408" s="53" t="s">
        <v>58</v>
      </c>
      <c r="T408" s="56">
        <v>11030021</v>
      </c>
      <c r="U408" s="56"/>
      <c r="V408" s="56"/>
      <c r="W408" s="56"/>
      <c r="X408" s="56"/>
      <c r="Y408" s="56"/>
      <c r="Z408" s="56"/>
      <c r="AA408" s="56"/>
      <c r="AB408" s="56"/>
      <c r="AC408" s="56"/>
      <c r="AD408" s="56"/>
      <c r="AE408" s="56"/>
      <c r="AF408" s="57">
        <v>13</v>
      </c>
      <c r="AG408" s="57">
        <v>12</v>
      </c>
      <c r="AH408" s="57">
        <v>2011</v>
      </c>
      <c r="AI408" s="93"/>
      <c r="AJ408" s="57"/>
      <c r="AK408" s="57"/>
      <c r="AL408" s="57"/>
      <c r="AM408" s="93"/>
      <c r="AN408" s="57">
        <v>31</v>
      </c>
      <c r="AO408" s="57">
        <v>12</v>
      </c>
      <c r="AP408" s="57">
        <v>2011</v>
      </c>
      <c r="AQ408" s="93"/>
      <c r="AR408" s="272">
        <v>19</v>
      </c>
      <c r="AS408" s="273" t="s">
        <v>1609</v>
      </c>
      <c r="AT408" s="60">
        <f t="shared" si="60"/>
        <v>146.30000000000001</v>
      </c>
      <c r="AU408" s="60">
        <f t="shared" si="61"/>
        <v>248.7</v>
      </c>
      <c r="AV408" s="60">
        <v>52.39</v>
      </c>
      <c r="AW408" s="60">
        <v>5</v>
      </c>
      <c r="AX408" s="60"/>
      <c r="AY408" s="60">
        <f t="shared" si="62"/>
        <v>22.61</v>
      </c>
      <c r="AZ408" s="60">
        <f t="shared" si="63"/>
        <v>475</v>
      </c>
      <c r="BA408" s="60"/>
      <c r="BB408" s="60"/>
    </row>
    <row r="409" spans="1:54" s="73" customFormat="1" ht="17.25" customHeight="1">
      <c r="A409" s="27" t="s">
        <v>1545</v>
      </c>
      <c r="B409" s="281">
        <v>35</v>
      </c>
      <c r="C409" s="53">
        <v>1372020645</v>
      </c>
      <c r="D409" s="23" t="s">
        <v>588</v>
      </c>
      <c r="E409" s="23" t="s">
        <v>1569</v>
      </c>
      <c r="F409" s="53">
        <v>61206080820</v>
      </c>
      <c r="G409" s="53"/>
      <c r="H409" s="87">
        <v>25</v>
      </c>
      <c r="I409" s="87">
        <v>1</v>
      </c>
      <c r="J409" s="87">
        <v>1995</v>
      </c>
      <c r="K409" s="87">
        <v>16</v>
      </c>
      <c r="L409" s="1" t="s">
        <v>1539</v>
      </c>
      <c r="M409" s="270"/>
      <c r="N409" s="270"/>
      <c r="O409" s="270"/>
      <c r="P409" s="53"/>
      <c r="Q409" s="53">
        <v>232</v>
      </c>
      <c r="R409" s="53"/>
      <c r="S409" s="53" t="s">
        <v>94</v>
      </c>
      <c r="T409" s="56">
        <v>11030021</v>
      </c>
      <c r="U409" s="56"/>
      <c r="V409" s="56"/>
      <c r="W409" s="56"/>
      <c r="X409" s="56"/>
      <c r="Y409" s="56"/>
      <c r="Z409" s="56"/>
      <c r="AA409" s="56"/>
      <c r="AB409" s="56"/>
      <c r="AC409" s="56"/>
      <c r="AD409" s="56"/>
      <c r="AE409" s="56"/>
      <c r="AF409" s="57">
        <v>13</v>
      </c>
      <c r="AG409" s="57">
        <v>12</v>
      </c>
      <c r="AH409" s="57">
        <v>2011</v>
      </c>
      <c r="AI409" s="93"/>
      <c r="AJ409" s="57"/>
      <c r="AK409" s="57"/>
      <c r="AL409" s="57"/>
      <c r="AM409" s="93"/>
      <c r="AN409" s="57">
        <v>31</v>
      </c>
      <c r="AO409" s="57">
        <v>12</v>
      </c>
      <c r="AP409" s="57">
        <v>2011</v>
      </c>
      <c r="AQ409" s="93"/>
      <c r="AR409" s="272">
        <v>19</v>
      </c>
      <c r="AS409" s="273" t="s">
        <v>1609</v>
      </c>
      <c r="AT409" s="60">
        <f t="shared" si="60"/>
        <v>146.30000000000001</v>
      </c>
      <c r="AU409" s="60">
        <f t="shared" si="61"/>
        <v>248.76999999999998</v>
      </c>
      <c r="AV409" s="60">
        <v>27.32</v>
      </c>
      <c r="AW409" s="60">
        <v>30</v>
      </c>
      <c r="AX409" s="60"/>
      <c r="AY409" s="60">
        <f t="shared" si="62"/>
        <v>22.61</v>
      </c>
      <c r="AZ409" s="60">
        <f t="shared" si="63"/>
        <v>475</v>
      </c>
      <c r="BA409" s="60"/>
      <c r="BB409" s="60"/>
    </row>
    <row r="410" spans="1:54" s="73" customFormat="1" ht="17.25" customHeight="1">
      <c r="A410" s="27" t="s">
        <v>1545</v>
      </c>
      <c r="B410" s="281">
        <v>36</v>
      </c>
      <c r="C410" s="53">
        <v>1625626218</v>
      </c>
      <c r="D410" s="23" t="s">
        <v>166</v>
      </c>
      <c r="E410" s="23" t="s">
        <v>1570</v>
      </c>
      <c r="F410" s="53">
        <v>61003009069</v>
      </c>
      <c r="G410" s="53"/>
      <c r="H410" s="87">
        <v>3</v>
      </c>
      <c r="I410" s="87">
        <v>4</v>
      </c>
      <c r="J410" s="87">
        <v>1966</v>
      </c>
      <c r="K410" s="87">
        <v>45</v>
      </c>
      <c r="L410" s="1" t="s">
        <v>1539</v>
      </c>
      <c r="M410" s="270"/>
      <c r="N410" s="270"/>
      <c r="O410" s="270"/>
      <c r="P410" s="53"/>
      <c r="Q410" s="53">
        <v>233</v>
      </c>
      <c r="R410" s="53"/>
      <c r="S410" s="53"/>
      <c r="T410" s="56">
        <v>11030021</v>
      </c>
      <c r="U410" s="56"/>
      <c r="V410" s="56"/>
      <c r="W410" s="56"/>
      <c r="X410" s="56"/>
      <c r="Y410" s="56"/>
      <c r="Z410" s="56"/>
      <c r="AA410" s="56"/>
      <c r="AB410" s="56"/>
      <c r="AC410" s="56"/>
      <c r="AD410" s="56"/>
      <c r="AE410" s="56"/>
      <c r="AF410" s="57">
        <v>13</v>
      </c>
      <c r="AG410" s="57">
        <v>12</v>
      </c>
      <c r="AH410" s="57">
        <v>2011</v>
      </c>
      <c r="AI410" s="93"/>
      <c r="AJ410" s="57"/>
      <c r="AK410" s="57"/>
      <c r="AL410" s="57"/>
      <c r="AM410" s="93"/>
      <c r="AN410" s="57">
        <v>17</v>
      </c>
      <c r="AO410" s="57">
        <v>12</v>
      </c>
      <c r="AP410" s="57">
        <v>2011</v>
      </c>
      <c r="AQ410" s="93"/>
      <c r="AR410" s="272">
        <v>4</v>
      </c>
      <c r="AS410" s="273" t="s">
        <v>1608</v>
      </c>
      <c r="AT410" s="60">
        <f t="shared" si="60"/>
        <v>30.8</v>
      </c>
      <c r="AU410" s="60">
        <f t="shared" si="61"/>
        <v>12.920000000000007</v>
      </c>
      <c r="AV410" s="60">
        <v>24.52</v>
      </c>
      <c r="AW410" s="60">
        <v>27</v>
      </c>
      <c r="AX410" s="60"/>
      <c r="AY410" s="60">
        <f t="shared" si="62"/>
        <v>4.76</v>
      </c>
      <c r="AZ410" s="60">
        <f t="shared" si="63"/>
        <v>100</v>
      </c>
      <c r="BA410" s="60"/>
      <c r="BB410" s="60"/>
    </row>
    <row r="411" spans="1:54" s="73" customFormat="1" ht="17.25" customHeight="1">
      <c r="A411" s="27" t="s">
        <v>1545</v>
      </c>
      <c r="B411" s="281">
        <v>37</v>
      </c>
      <c r="C411" s="53">
        <v>2983929521</v>
      </c>
      <c r="D411" s="23" t="s">
        <v>204</v>
      </c>
      <c r="E411" s="23" t="s">
        <v>1571</v>
      </c>
      <c r="F411" s="53">
        <v>61002013914</v>
      </c>
      <c r="G411" s="53"/>
      <c r="H411" s="87">
        <v>27</v>
      </c>
      <c r="I411" s="87">
        <v>4</v>
      </c>
      <c r="J411" s="87">
        <v>1963</v>
      </c>
      <c r="K411" s="87">
        <v>48</v>
      </c>
      <c r="L411" s="1" t="s">
        <v>1539</v>
      </c>
      <c r="M411" s="270"/>
      <c r="N411" s="270"/>
      <c r="O411" s="270"/>
      <c r="P411" s="53"/>
      <c r="Q411" s="53">
        <v>234</v>
      </c>
      <c r="R411" s="53"/>
      <c r="S411" s="53" t="s">
        <v>94</v>
      </c>
      <c r="T411" s="56">
        <v>11030021</v>
      </c>
      <c r="U411" s="56"/>
      <c r="V411" s="56"/>
      <c r="W411" s="56"/>
      <c r="X411" s="56"/>
      <c r="Y411" s="56"/>
      <c r="Z411" s="56"/>
      <c r="AA411" s="56"/>
      <c r="AB411" s="56"/>
      <c r="AC411" s="56"/>
      <c r="AD411" s="56"/>
      <c r="AE411" s="56"/>
      <c r="AF411" s="57">
        <v>16</v>
      </c>
      <c r="AG411" s="57">
        <v>12</v>
      </c>
      <c r="AH411" s="57">
        <v>2011</v>
      </c>
      <c r="AI411" s="93"/>
      <c r="AJ411" s="57"/>
      <c r="AK411" s="57"/>
      <c r="AL411" s="57"/>
      <c r="AM411" s="93"/>
      <c r="AN411" s="57">
        <v>31</v>
      </c>
      <c r="AO411" s="57">
        <v>12</v>
      </c>
      <c r="AP411" s="57">
        <v>2011</v>
      </c>
      <c r="AQ411" s="93"/>
      <c r="AR411" s="272">
        <v>16</v>
      </c>
      <c r="AS411" s="273" t="s">
        <v>1609</v>
      </c>
      <c r="AT411" s="60">
        <f t="shared" si="60"/>
        <v>123.2</v>
      </c>
      <c r="AU411" s="60">
        <f t="shared" si="61"/>
        <v>176.54000000000002</v>
      </c>
      <c r="AV411" s="60">
        <v>81.22</v>
      </c>
      <c r="AW411" s="60"/>
      <c r="AX411" s="60"/>
      <c r="AY411" s="60">
        <f t="shared" si="62"/>
        <v>19.04</v>
      </c>
      <c r="AZ411" s="60">
        <f t="shared" si="63"/>
        <v>400</v>
      </c>
      <c r="BA411" s="60"/>
      <c r="BB411" s="60"/>
    </row>
    <row r="412" spans="1:54" s="73" customFormat="1" ht="17.25" customHeight="1">
      <c r="A412" s="27" t="s">
        <v>1545</v>
      </c>
      <c r="B412" s="281">
        <v>38</v>
      </c>
      <c r="C412" s="53">
        <v>2090073123</v>
      </c>
      <c r="D412" s="23" t="s">
        <v>588</v>
      </c>
      <c r="E412" s="23" t="s">
        <v>271</v>
      </c>
      <c r="F412" s="53">
        <v>61010015350</v>
      </c>
      <c r="G412" s="53"/>
      <c r="H412" s="87">
        <v>8</v>
      </c>
      <c r="I412" s="87">
        <v>3</v>
      </c>
      <c r="J412" s="87">
        <v>1990</v>
      </c>
      <c r="K412" s="87">
        <v>21</v>
      </c>
      <c r="L412" s="1" t="s">
        <v>1539</v>
      </c>
      <c r="M412" s="270"/>
      <c r="N412" s="270"/>
      <c r="O412" s="270"/>
      <c r="P412" s="53"/>
      <c r="Q412" s="53">
        <v>235</v>
      </c>
      <c r="R412" s="53"/>
      <c r="S412" s="53" t="s">
        <v>94</v>
      </c>
      <c r="T412" s="56">
        <v>11030021</v>
      </c>
      <c r="U412" s="56"/>
      <c r="V412" s="56"/>
      <c r="W412" s="56"/>
      <c r="X412" s="56"/>
      <c r="Y412" s="56"/>
      <c r="Z412" s="56"/>
      <c r="AA412" s="56"/>
      <c r="AB412" s="56"/>
      <c r="AC412" s="56"/>
      <c r="AD412" s="56"/>
      <c r="AE412" s="56"/>
      <c r="AF412" s="57">
        <v>19</v>
      </c>
      <c r="AG412" s="57">
        <v>12</v>
      </c>
      <c r="AH412" s="57">
        <v>2011</v>
      </c>
      <c r="AI412" s="93"/>
      <c r="AJ412" s="57"/>
      <c r="AK412" s="57"/>
      <c r="AL412" s="57"/>
      <c r="AM412" s="93"/>
      <c r="AN412" s="57">
        <v>31</v>
      </c>
      <c r="AO412" s="57">
        <v>12</v>
      </c>
      <c r="AP412" s="57">
        <v>2011</v>
      </c>
      <c r="AQ412" s="93"/>
      <c r="AR412" s="272">
        <v>13</v>
      </c>
      <c r="AS412" s="273" t="s">
        <v>1609</v>
      </c>
      <c r="AT412" s="60">
        <f t="shared" si="60"/>
        <v>100.10000000000001</v>
      </c>
      <c r="AU412" s="60">
        <f t="shared" si="61"/>
        <v>163.92</v>
      </c>
      <c r="AV412" s="60">
        <v>18.510000000000002</v>
      </c>
      <c r="AW412" s="60">
        <v>27</v>
      </c>
      <c r="AX412" s="60"/>
      <c r="AY412" s="60">
        <f t="shared" si="62"/>
        <v>15.469999999999999</v>
      </c>
      <c r="AZ412" s="60">
        <f t="shared" si="63"/>
        <v>325</v>
      </c>
      <c r="BA412" s="60"/>
      <c r="BB412" s="60"/>
    </row>
    <row r="413" spans="1:54" s="73" customFormat="1" ht="17.25" customHeight="1">
      <c r="A413" s="27" t="s">
        <v>1545</v>
      </c>
      <c r="B413" s="281">
        <v>39</v>
      </c>
      <c r="C413" s="53">
        <v>1313221588</v>
      </c>
      <c r="D413" s="23" t="s">
        <v>1602</v>
      </c>
      <c r="E413" s="23" t="s">
        <v>703</v>
      </c>
      <c r="F413" s="53">
        <v>61006021033</v>
      </c>
      <c r="G413" s="53"/>
      <c r="H413" s="87">
        <v>23</v>
      </c>
      <c r="I413" s="87">
        <v>8</v>
      </c>
      <c r="J413" s="87">
        <v>1968</v>
      </c>
      <c r="K413" s="87">
        <v>43</v>
      </c>
      <c r="L413" s="1" t="s">
        <v>1539</v>
      </c>
      <c r="M413" s="270"/>
      <c r="N413" s="270"/>
      <c r="O413" s="270"/>
      <c r="P413" s="53"/>
      <c r="Q413" s="53">
        <v>236</v>
      </c>
      <c r="R413" s="53"/>
      <c r="S413" s="53" t="s">
        <v>58</v>
      </c>
      <c r="T413" s="56">
        <v>11030021</v>
      </c>
      <c r="U413" s="56"/>
      <c r="V413" s="56"/>
      <c r="W413" s="56"/>
      <c r="X413" s="56"/>
      <c r="Y413" s="56"/>
      <c r="Z413" s="56"/>
      <c r="AA413" s="56"/>
      <c r="AB413" s="56"/>
      <c r="AC413" s="56"/>
      <c r="AD413" s="56"/>
      <c r="AE413" s="56"/>
      <c r="AF413" s="57">
        <v>19</v>
      </c>
      <c r="AG413" s="57">
        <v>12</v>
      </c>
      <c r="AH413" s="57">
        <v>2011</v>
      </c>
      <c r="AI413" s="93"/>
      <c r="AJ413" s="57"/>
      <c r="AK413" s="57"/>
      <c r="AL413" s="57"/>
      <c r="AM413" s="93"/>
      <c r="AN413" s="57">
        <v>31</v>
      </c>
      <c r="AO413" s="57">
        <v>12</v>
      </c>
      <c r="AP413" s="57">
        <v>2011</v>
      </c>
      <c r="AQ413" s="93"/>
      <c r="AR413" s="272">
        <v>13</v>
      </c>
      <c r="AS413" s="273" t="s">
        <v>1609</v>
      </c>
      <c r="AT413" s="60">
        <f t="shared" si="60"/>
        <v>100.10000000000001</v>
      </c>
      <c r="AU413" s="60">
        <f t="shared" si="61"/>
        <v>181.18999999999997</v>
      </c>
      <c r="AV413" s="60">
        <v>23.24</v>
      </c>
      <c r="AW413" s="60">
        <v>5</v>
      </c>
      <c r="AX413" s="60"/>
      <c r="AY413" s="60">
        <f t="shared" si="62"/>
        <v>15.469999999999999</v>
      </c>
      <c r="AZ413" s="60">
        <f t="shared" si="63"/>
        <v>325</v>
      </c>
      <c r="BA413" s="60"/>
      <c r="BB413" s="60"/>
    </row>
    <row r="414" spans="1:54" s="73" customFormat="1" ht="17.25" customHeight="1">
      <c r="A414" s="27" t="s">
        <v>1545</v>
      </c>
      <c r="B414" s="281">
        <v>40</v>
      </c>
      <c r="C414" s="53">
        <v>3904166912</v>
      </c>
      <c r="D414" s="23" t="s">
        <v>1603</v>
      </c>
      <c r="E414" s="23" t="s">
        <v>1572</v>
      </c>
      <c r="F414" s="53">
        <v>20001004000</v>
      </c>
      <c r="G414" s="53"/>
      <c r="H414" s="87">
        <v>29</v>
      </c>
      <c r="I414" s="87">
        <v>8</v>
      </c>
      <c r="J414" s="87">
        <v>1978</v>
      </c>
      <c r="K414" s="87">
        <v>33</v>
      </c>
      <c r="L414" s="1" t="s">
        <v>1539</v>
      </c>
      <c r="M414" s="270"/>
      <c r="N414" s="270"/>
      <c r="O414" s="270"/>
      <c r="P414" s="53"/>
      <c r="Q414" s="53">
        <v>237</v>
      </c>
      <c r="R414" s="53"/>
      <c r="S414" s="53" t="s">
        <v>58</v>
      </c>
      <c r="T414" s="56">
        <v>11030021</v>
      </c>
      <c r="U414" s="56"/>
      <c r="V414" s="56"/>
      <c r="W414" s="56"/>
      <c r="X414" s="56"/>
      <c r="Y414" s="56"/>
      <c r="Z414" s="56"/>
      <c r="AA414" s="56"/>
      <c r="AB414" s="56"/>
      <c r="AC414" s="56"/>
      <c r="AD414" s="56"/>
      <c r="AE414" s="56"/>
      <c r="AF414" s="57">
        <v>20</v>
      </c>
      <c r="AG414" s="57">
        <v>12</v>
      </c>
      <c r="AH414" s="57">
        <v>2011</v>
      </c>
      <c r="AI414" s="93"/>
      <c r="AJ414" s="57"/>
      <c r="AK414" s="57"/>
      <c r="AL414" s="57"/>
      <c r="AM414" s="93"/>
      <c r="AN414" s="57">
        <v>28</v>
      </c>
      <c r="AO414" s="57">
        <v>12</v>
      </c>
      <c r="AP414" s="57">
        <v>2011</v>
      </c>
      <c r="AQ414" s="93"/>
      <c r="AR414" s="272">
        <v>8</v>
      </c>
      <c r="AS414" s="273" t="s">
        <v>1608</v>
      </c>
      <c r="AT414" s="60">
        <f t="shared" si="60"/>
        <v>61.6</v>
      </c>
      <c r="AU414" s="60">
        <f t="shared" si="61"/>
        <v>114.80000000000001</v>
      </c>
      <c r="AV414" s="60">
        <v>14.08</v>
      </c>
      <c r="AW414" s="60"/>
      <c r="AX414" s="60"/>
      <c r="AY414" s="60">
        <f t="shared" si="62"/>
        <v>9.52</v>
      </c>
      <c r="AZ414" s="60">
        <f t="shared" si="63"/>
        <v>200</v>
      </c>
      <c r="BA414" s="60"/>
      <c r="BB414" s="60"/>
    </row>
    <row r="415" spans="1:54" s="73" customFormat="1" ht="17.25" customHeight="1">
      <c r="A415" s="27" t="s">
        <v>1545</v>
      </c>
      <c r="B415" s="281">
        <v>41</v>
      </c>
      <c r="C415" s="53">
        <v>3530393518</v>
      </c>
      <c r="D415" s="23" t="s">
        <v>453</v>
      </c>
      <c r="E415" s="23" t="s">
        <v>1573</v>
      </c>
      <c r="F415" s="53">
        <v>61004001407</v>
      </c>
      <c r="G415" s="53"/>
      <c r="H415" s="87">
        <v>9</v>
      </c>
      <c r="I415" s="87">
        <v>8</v>
      </c>
      <c r="J415" s="87">
        <v>1966</v>
      </c>
      <c r="K415" s="87">
        <v>45</v>
      </c>
      <c r="L415" s="1" t="s">
        <v>1539</v>
      </c>
      <c r="M415" s="270"/>
      <c r="N415" s="270"/>
      <c r="O415" s="270"/>
      <c r="P415" s="53"/>
      <c r="Q415" s="53">
        <v>238</v>
      </c>
      <c r="R415" s="53"/>
      <c r="S415" s="53" t="s">
        <v>94</v>
      </c>
      <c r="T415" s="56">
        <v>11030021</v>
      </c>
      <c r="U415" s="56"/>
      <c r="V415" s="56"/>
      <c r="W415" s="56"/>
      <c r="X415" s="56"/>
      <c r="Y415" s="56"/>
      <c r="Z415" s="56"/>
      <c r="AA415" s="56"/>
      <c r="AB415" s="56"/>
      <c r="AC415" s="56"/>
      <c r="AD415" s="56"/>
      <c r="AE415" s="56"/>
      <c r="AF415" s="57">
        <v>20</v>
      </c>
      <c r="AG415" s="57">
        <v>12</v>
      </c>
      <c r="AH415" s="57">
        <v>2011</v>
      </c>
      <c r="AI415" s="93"/>
      <c r="AJ415" s="57"/>
      <c r="AK415" s="57"/>
      <c r="AL415" s="57"/>
      <c r="AM415" s="93"/>
      <c r="AN415" s="57">
        <v>31</v>
      </c>
      <c r="AO415" s="57">
        <v>12</v>
      </c>
      <c r="AP415" s="57">
        <v>2011</v>
      </c>
      <c r="AQ415" s="93"/>
      <c r="AR415" s="272">
        <v>12</v>
      </c>
      <c r="AS415" s="273" t="s">
        <v>1609</v>
      </c>
      <c r="AT415" s="60">
        <f t="shared" si="60"/>
        <v>92.4</v>
      </c>
      <c r="AU415" s="60">
        <f t="shared" si="61"/>
        <v>160.15</v>
      </c>
      <c r="AV415" s="60">
        <v>18.170000000000002</v>
      </c>
      <c r="AW415" s="60">
        <v>15</v>
      </c>
      <c r="AX415" s="60"/>
      <c r="AY415" s="60">
        <f t="shared" si="62"/>
        <v>14.28</v>
      </c>
      <c r="AZ415" s="60">
        <f t="shared" si="63"/>
        <v>300</v>
      </c>
      <c r="BA415" s="60"/>
      <c r="BB415" s="60"/>
    </row>
    <row r="416" spans="1:54" s="73" customFormat="1" ht="17.25" customHeight="1">
      <c r="A416" s="27" t="s">
        <v>1545</v>
      </c>
      <c r="B416" s="281">
        <v>42</v>
      </c>
      <c r="C416" s="53">
        <v>4114483940</v>
      </c>
      <c r="D416" s="23" t="s">
        <v>97</v>
      </c>
      <c r="E416" s="23" t="s">
        <v>1574</v>
      </c>
      <c r="F416" s="53">
        <v>61004010424</v>
      </c>
      <c r="G416" s="53"/>
      <c r="H416" s="87">
        <v>18</v>
      </c>
      <c r="I416" s="87">
        <v>1</v>
      </c>
      <c r="J416" s="87">
        <v>1980</v>
      </c>
      <c r="K416" s="87">
        <v>31</v>
      </c>
      <c r="L416" s="1" t="s">
        <v>100</v>
      </c>
      <c r="M416" s="270"/>
      <c r="N416" s="270"/>
      <c r="O416" s="270"/>
      <c r="P416" s="53"/>
      <c r="Q416" s="53">
        <v>239</v>
      </c>
      <c r="R416" s="53"/>
      <c r="S416" s="53" t="s">
        <v>58</v>
      </c>
      <c r="T416" s="56">
        <v>11030021</v>
      </c>
      <c r="U416" s="56"/>
      <c r="V416" s="56"/>
      <c r="W416" s="56"/>
      <c r="X416" s="56"/>
      <c r="Y416" s="56"/>
      <c r="Z416" s="56"/>
      <c r="AA416" s="56"/>
      <c r="AB416" s="56"/>
      <c r="AC416" s="56"/>
      <c r="AD416" s="56"/>
      <c r="AE416" s="56"/>
      <c r="AF416" s="57">
        <v>20</v>
      </c>
      <c r="AG416" s="57">
        <v>12</v>
      </c>
      <c r="AH416" s="57">
        <v>2011</v>
      </c>
      <c r="AI416" s="93"/>
      <c r="AJ416" s="57"/>
      <c r="AK416" s="57"/>
      <c r="AL416" s="57"/>
      <c r="AM416" s="93"/>
      <c r="AN416" s="57">
        <v>31</v>
      </c>
      <c r="AO416" s="57">
        <v>12</v>
      </c>
      <c r="AP416" s="57">
        <v>2011</v>
      </c>
      <c r="AQ416" s="93"/>
      <c r="AR416" s="272">
        <v>12</v>
      </c>
      <c r="AS416" s="273" t="s">
        <v>1609</v>
      </c>
      <c r="AT416" s="60">
        <f t="shared" si="60"/>
        <v>92.4</v>
      </c>
      <c r="AU416" s="60">
        <f t="shared" si="61"/>
        <v>176.65</v>
      </c>
      <c r="AV416" s="60">
        <v>16.670000000000002</v>
      </c>
      <c r="AW416" s="60"/>
      <c r="AX416" s="60"/>
      <c r="AY416" s="60">
        <f t="shared" si="62"/>
        <v>14.28</v>
      </c>
      <c r="AZ416" s="60">
        <f t="shared" si="63"/>
        <v>300</v>
      </c>
      <c r="BA416" s="60"/>
      <c r="BB416" s="60"/>
    </row>
    <row r="417" spans="1:54" s="73" customFormat="1" ht="17.25" customHeight="1">
      <c r="A417" s="27" t="s">
        <v>1545</v>
      </c>
      <c r="B417" s="281">
        <v>43</v>
      </c>
      <c r="C417" s="53">
        <v>3862444866</v>
      </c>
      <c r="D417" s="23" t="s">
        <v>1322</v>
      </c>
      <c r="E417" s="23" t="s">
        <v>1575</v>
      </c>
      <c r="F417" s="53">
        <v>61104077436</v>
      </c>
      <c r="G417" s="53"/>
      <c r="H417" s="87">
        <v>16</v>
      </c>
      <c r="I417" s="87">
        <v>2</v>
      </c>
      <c r="J417" s="87">
        <v>1991</v>
      </c>
      <c r="K417" s="87">
        <v>20</v>
      </c>
      <c r="L417" s="1" t="s">
        <v>100</v>
      </c>
      <c r="M417" s="270"/>
      <c r="N417" s="270"/>
      <c r="O417" s="270"/>
      <c r="P417" s="53"/>
      <c r="Q417" s="53">
        <v>240</v>
      </c>
      <c r="R417" s="53"/>
      <c r="S417" s="53" t="s">
        <v>58</v>
      </c>
      <c r="T417" s="56">
        <v>11030021</v>
      </c>
      <c r="U417" s="56"/>
      <c r="V417" s="56"/>
      <c r="W417" s="56"/>
      <c r="X417" s="56"/>
      <c r="Y417" s="56"/>
      <c r="Z417" s="56"/>
      <c r="AA417" s="56"/>
      <c r="AB417" s="56"/>
      <c r="AC417" s="56"/>
      <c r="AD417" s="56"/>
      <c r="AE417" s="56"/>
      <c r="AF417" s="57">
        <v>20</v>
      </c>
      <c r="AG417" s="57">
        <v>12</v>
      </c>
      <c r="AH417" s="57">
        <v>2011</v>
      </c>
      <c r="AI417" s="93"/>
      <c r="AJ417" s="57"/>
      <c r="AK417" s="57"/>
      <c r="AL417" s="57"/>
      <c r="AM417" s="93"/>
      <c r="AN417" s="57">
        <v>31</v>
      </c>
      <c r="AO417" s="57">
        <v>12</v>
      </c>
      <c r="AP417" s="57">
        <v>2011</v>
      </c>
      <c r="AQ417" s="93"/>
      <c r="AR417" s="272">
        <v>12</v>
      </c>
      <c r="AS417" s="273" t="s">
        <v>1609</v>
      </c>
      <c r="AT417" s="60">
        <f t="shared" si="60"/>
        <v>92.4</v>
      </c>
      <c r="AU417" s="60">
        <f t="shared" si="61"/>
        <v>124.07</v>
      </c>
      <c r="AV417" s="60">
        <v>32.25</v>
      </c>
      <c r="AW417" s="60">
        <v>37</v>
      </c>
      <c r="AX417" s="60"/>
      <c r="AY417" s="60">
        <f t="shared" si="62"/>
        <v>14.28</v>
      </c>
      <c r="AZ417" s="60">
        <f t="shared" si="63"/>
        <v>300</v>
      </c>
      <c r="BA417" s="60"/>
      <c r="BB417" s="60"/>
    </row>
    <row r="418" spans="1:54" s="73" customFormat="1" ht="17.25" customHeight="1">
      <c r="A418" s="27" t="s">
        <v>1545</v>
      </c>
      <c r="B418" s="281">
        <v>44</v>
      </c>
      <c r="C418" s="53">
        <v>4062361775</v>
      </c>
      <c r="D418" s="23" t="s">
        <v>204</v>
      </c>
      <c r="E418" s="23" t="s">
        <v>1576</v>
      </c>
      <c r="F418" s="53">
        <v>61006064129</v>
      </c>
      <c r="G418" s="53"/>
      <c r="H418" s="87">
        <v>15</v>
      </c>
      <c r="I418" s="87">
        <v>7</v>
      </c>
      <c r="J418" s="87">
        <v>1962</v>
      </c>
      <c r="K418" s="87">
        <v>49</v>
      </c>
      <c r="L418" s="1" t="s">
        <v>1539</v>
      </c>
      <c r="M418" s="270"/>
      <c r="N418" s="270"/>
      <c r="O418" s="270"/>
      <c r="P418" s="53"/>
      <c r="Q418" s="53">
        <v>241</v>
      </c>
      <c r="R418" s="53"/>
      <c r="S418" s="53" t="s">
        <v>94</v>
      </c>
      <c r="T418" s="56">
        <v>11030021</v>
      </c>
      <c r="U418" s="56"/>
      <c r="V418" s="56"/>
      <c r="W418" s="56"/>
      <c r="X418" s="56"/>
      <c r="Y418" s="56"/>
      <c r="Z418" s="56"/>
      <c r="AA418" s="56"/>
      <c r="AB418" s="56"/>
      <c r="AC418" s="56"/>
      <c r="AD418" s="56"/>
      <c r="AE418" s="56"/>
      <c r="AF418" s="57">
        <v>21</v>
      </c>
      <c r="AG418" s="57">
        <v>12</v>
      </c>
      <c r="AH418" s="57">
        <v>2011</v>
      </c>
      <c r="AI418" s="93"/>
      <c r="AJ418" s="57"/>
      <c r="AK418" s="57"/>
      <c r="AL418" s="57"/>
      <c r="AM418" s="93"/>
      <c r="AN418" s="57">
        <v>31</v>
      </c>
      <c r="AO418" s="57">
        <v>12</v>
      </c>
      <c r="AP418" s="57">
        <v>2011</v>
      </c>
      <c r="AQ418" s="93"/>
      <c r="AR418" s="272">
        <v>11</v>
      </c>
      <c r="AS418" s="273" t="s">
        <v>1609</v>
      </c>
      <c r="AT418" s="60">
        <f t="shared" si="60"/>
        <v>84.7</v>
      </c>
      <c r="AU418" s="60">
        <f t="shared" si="61"/>
        <v>140.37</v>
      </c>
      <c r="AV418" s="60">
        <v>31.84</v>
      </c>
      <c r="AW418" s="60">
        <v>5</v>
      </c>
      <c r="AX418" s="60"/>
      <c r="AY418" s="60">
        <f t="shared" si="62"/>
        <v>13.09</v>
      </c>
      <c r="AZ418" s="60">
        <f t="shared" si="63"/>
        <v>275</v>
      </c>
      <c r="BA418" s="60"/>
      <c r="BB418" s="60"/>
    </row>
    <row r="419" spans="1:54" s="73" customFormat="1" ht="17.25" customHeight="1">
      <c r="A419" s="27" t="s">
        <v>1545</v>
      </c>
      <c r="B419" s="281">
        <v>45</v>
      </c>
      <c r="C419" s="53">
        <v>3635302782</v>
      </c>
      <c r="D419" s="23" t="s">
        <v>1604</v>
      </c>
      <c r="E419" s="23" t="s">
        <v>1577</v>
      </c>
      <c r="F419" s="53">
        <v>61009005794</v>
      </c>
      <c r="G419" s="53"/>
      <c r="H419" s="87">
        <v>7</v>
      </c>
      <c r="I419" s="87">
        <v>3</v>
      </c>
      <c r="J419" s="87">
        <v>1984</v>
      </c>
      <c r="K419" s="87">
        <v>27</v>
      </c>
      <c r="L419" s="1" t="s">
        <v>1539</v>
      </c>
      <c r="M419" s="270"/>
      <c r="N419" s="270"/>
      <c r="O419" s="270"/>
      <c r="P419" s="53"/>
      <c r="Q419" s="53">
        <v>242</v>
      </c>
      <c r="R419" s="53"/>
      <c r="S419" s="53" t="s">
        <v>94</v>
      </c>
      <c r="T419" s="56">
        <v>11030021</v>
      </c>
      <c r="U419" s="56"/>
      <c r="V419" s="56"/>
      <c r="W419" s="56"/>
      <c r="X419" s="56"/>
      <c r="Y419" s="56"/>
      <c r="Z419" s="56"/>
      <c r="AA419" s="56"/>
      <c r="AB419" s="56"/>
      <c r="AC419" s="56"/>
      <c r="AD419" s="56"/>
      <c r="AE419" s="56"/>
      <c r="AF419" s="57">
        <v>22</v>
      </c>
      <c r="AG419" s="57">
        <v>12</v>
      </c>
      <c r="AH419" s="57">
        <v>2011</v>
      </c>
      <c r="AI419" s="93"/>
      <c r="AJ419" s="57"/>
      <c r="AK419" s="57"/>
      <c r="AL419" s="57"/>
      <c r="AM419" s="93"/>
      <c r="AN419" s="57">
        <v>31</v>
      </c>
      <c r="AO419" s="57">
        <v>12</v>
      </c>
      <c r="AP419" s="57">
        <v>2011</v>
      </c>
      <c r="AQ419" s="93"/>
      <c r="AR419" s="272">
        <v>10</v>
      </c>
      <c r="AS419" s="273" t="s">
        <v>1609</v>
      </c>
      <c r="AT419" s="60">
        <f t="shared" si="60"/>
        <v>77</v>
      </c>
      <c r="AU419" s="60">
        <f t="shared" si="61"/>
        <v>125.32</v>
      </c>
      <c r="AV419" s="60">
        <v>15.78</v>
      </c>
      <c r="AW419" s="60">
        <v>20</v>
      </c>
      <c r="AX419" s="60"/>
      <c r="AY419" s="60">
        <f t="shared" si="62"/>
        <v>11.899999999999999</v>
      </c>
      <c r="AZ419" s="60">
        <f t="shared" si="63"/>
        <v>250</v>
      </c>
      <c r="BA419" s="60"/>
      <c r="BB419" s="60"/>
    </row>
    <row r="420" spans="1:54" s="73" customFormat="1" ht="17.25" customHeight="1">
      <c r="A420" s="27" t="s">
        <v>1545</v>
      </c>
      <c r="B420" s="281">
        <v>46</v>
      </c>
      <c r="C420" s="53">
        <v>4010903018</v>
      </c>
      <c r="D420" s="23" t="s">
        <v>1605</v>
      </c>
      <c r="E420" s="23" t="s">
        <v>1578</v>
      </c>
      <c r="F420" s="53">
        <v>61009020458</v>
      </c>
      <c r="G420" s="53"/>
      <c r="H420" s="87">
        <v>14</v>
      </c>
      <c r="I420" s="87">
        <v>7</v>
      </c>
      <c r="J420" s="87">
        <v>1982</v>
      </c>
      <c r="K420" s="87">
        <v>29</v>
      </c>
      <c r="L420" s="1" t="s">
        <v>100</v>
      </c>
      <c r="M420" s="270"/>
      <c r="N420" s="270"/>
      <c r="O420" s="270"/>
      <c r="P420" s="53"/>
      <c r="Q420" s="53">
        <v>243</v>
      </c>
      <c r="R420" s="53"/>
      <c r="S420" s="53"/>
      <c r="T420" s="56">
        <v>11030021</v>
      </c>
      <c r="U420" s="56"/>
      <c r="V420" s="56"/>
      <c r="W420" s="56"/>
      <c r="X420" s="56"/>
      <c r="Y420" s="56"/>
      <c r="Z420" s="56"/>
      <c r="AA420" s="56"/>
      <c r="AB420" s="56"/>
      <c r="AC420" s="56"/>
      <c r="AD420" s="56"/>
      <c r="AE420" s="56"/>
      <c r="AF420" s="57">
        <v>22</v>
      </c>
      <c r="AG420" s="57">
        <v>12</v>
      </c>
      <c r="AH420" s="57">
        <v>2011</v>
      </c>
      <c r="AI420" s="93"/>
      <c r="AJ420" s="57"/>
      <c r="AK420" s="57"/>
      <c r="AL420" s="57"/>
      <c r="AM420" s="93"/>
      <c r="AN420" s="57">
        <v>26</v>
      </c>
      <c r="AO420" s="57">
        <v>12</v>
      </c>
      <c r="AP420" s="57">
        <v>2011</v>
      </c>
      <c r="AQ420" s="93"/>
      <c r="AR420" s="272">
        <v>4</v>
      </c>
      <c r="AS420" s="273" t="s">
        <v>1608</v>
      </c>
      <c r="AT420" s="60">
        <f t="shared" si="60"/>
        <v>30.8</v>
      </c>
      <c r="AU420" s="60">
        <f t="shared" si="61"/>
        <v>0.44000000000000306</v>
      </c>
      <c r="AV420" s="60">
        <v>20</v>
      </c>
      <c r="AW420" s="60">
        <v>44</v>
      </c>
      <c r="AX420" s="60"/>
      <c r="AY420" s="60">
        <f t="shared" si="62"/>
        <v>4.76</v>
      </c>
      <c r="AZ420" s="60">
        <f t="shared" si="63"/>
        <v>100</v>
      </c>
      <c r="BA420" s="60"/>
      <c r="BB420" s="60"/>
    </row>
    <row r="421" spans="1:54" s="73" customFormat="1" ht="17.25" customHeight="1">
      <c r="A421" s="27" t="s">
        <v>1545</v>
      </c>
      <c r="B421" s="281">
        <v>47</v>
      </c>
      <c r="C421" s="53">
        <v>998680119</v>
      </c>
      <c r="D421" s="23" t="s">
        <v>1606</v>
      </c>
      <c r="E421" s="23" t="s">
        <v>1579</v>
      </c>
      <c r="F421" s="53">
        <v>61004054113</v>
      </c>
      <c r="G421" s="53"/>
      <c r="H421" s="87">
        <v>19</v>
      </c>
      <c r="I421" s="87">
        <v>2</v>
      </c>
      <c r="J421" s="87">
        <v>1989</v>
      </c>
      <c r="K421" s="87">
        <v>22</v>
      </c>
      <c r="L421" s="1" t="s">
        <v>1539</v>
      </c>
      <c r="M421" s="270"/>
      <c r="N421" s="270"/>
      <c r="O421" s="270"/>
      <c r="P421" s="53"/>
      <c r="Q421" s="53">
        <v>244</v>
      </c>
      <c r="R421" s="53"/>
      <c r="S421" s="53" t="s">
        <v>58</v>
      </c>
      <c r="T421" s="56">
        <v>11030021</v>
      </c>
      <c r="U421" s="56"/>
      <c r="V421" s="56"/>
      <c r="W421" s="56"/>
      <c r="X421" s="56"/>
      <c r="Y421" s="56"/>
      <c r="Z421" s="56"/>
      <c r="AA421" s="56"/>
      <c r="AB421" s="56"/>
      <c r="AC421" s="56"/>
      <c r="AD421" s="56"/>
      <c r="AE421" s="56"/>
      <c r="AF421" s="57">
        <v>26</v>
      </c>
      <c r="AG421" s="57">
        <v>12</v>
      </c>
      <c r="AH421" s="57">
        <v>2011</v>
      </c>
      <c r="AI421" s="93"/>
      <c r="AJ421" s="57"/>
      <c r="AK421" s="57"/>
      <c r="AL421" s="57"/>
      <c r="AM421" s="93"/>
      <c r="AN421" s="57">
        <v>31</v>
      </c>
      <c r="AO421" s="57">
        <v>12</v>
      </c>
      <c r="AP421" s="57">
        <v>2011</v>
      </c>
      <c r="AQ421" s="93"/>
      <c r="AR421" s="272">
        <v>6</v>
      </c>
      <c r="AS421" s="273" t="s">
        <v>1609</v>
      </c>
      <c r="AT421" s="60">
        <f t="shared" si="60"/>
        <v>46.2</v>
      </c>
      <c r="AU421" s="60">
        <f t="shared" si="61"/>
        <v>80.679999999999993</v>
      </c>
      <c r="AV421" s="60">
        <v>10.98</v>
      </c>
      <c r="AW421" s="60">
        <v>5</v>
      </c>
      <c r="AX421" s="60"/>
      <c r="AY421" s="60">
        <f t="shared" si="62"/>
        <v>7.14</v>
      </c>
      <c r="AZ421" s="60">
        <f t="shared" si="63"/>
        <v>150</v>
      </c>
      <c r="BA421" s="60"/>
      <c r="BB421" s="60"/>
    </row>
    <row r="422" spans="1:54" s="73" customFormat="1" ht="17.25" customHeight="1">
      <c r="A422" s="27" t="s">
        <v>1545</v>
      </c>
      <c r="B422" s="281">
        <v>48</v>
      </c>
      <c r="C422" s="53">
        <v>922698047</v>
      </c>
      <c r="D422" s="23" t="s">
        <v>307</v>
      </c>
      <c r="E422" s="23" t="s">
        <v>1580</v>
      </c>
      <c r="F422" s="53">
        <v>61006044339</v>
      </c>
      <c r="G422" s="53"/>
      <c r="H422" s="87">
        <v>10</v>
      </c>
      <c r="I422" s="87">
        <v>4</v>
      </c>
      <c r="J422" s="87">
        <v>1950</v>
      </c>
      <c r="K422" s="87">
        <v>61</v>
      </c>
      <c r="L422" s="1" t="s">
        <v>1539</v>
      </c>
      <c r="M422" s="270"/>
      <c r="N422" s="270"/>
      <c r="O422" s="270"/>
      <c r="P422" s="53"/>
      <c r="Q422" s="53">
        <v>245</v>
      </c>
      <c r="R422" s="53"/>
      <c r="S422" s="53" t="s">
        <v>58</v>
      </c>
      <c r="T422" s="56">
        <v>11030021</v>
      </c>
      <c r="U422" s="56"/>
      <c r="V422" s="56"/>
      <c r="W422" s="56"/>
      <c r="X422" s="56"/>
      <c r="Y422" s="56"/>
      <c r="Z422" s="56"/>
      <c r="AA422" s="56"/>
      <c r="AB422" s="56"/>
      <c r="AC422" s="56"/>
      <c r="AD422" s="56"/>
      <c r="AE422" s="56"/>
      <c r="AF422" s="57">
        <v>26</v>
      </c>
      <c r="AG422" s="57">
        <v>12</v>
      </c>
      <c r="AH422" s="57">
        <v>2011</v>
      </c>
      <c r="AI422" s="93"/>
      <c r="AJ422" s="57"/>
      <c r="AK422" s="57"/>
      <c r="AL422" s="57"/>
      <c r="AM422" s="93"/>
      <c r="AN422" s="57">
        <v>31</v>
      </c>
      <c r="AO422" s="57">
        <v>12</v>
      </c>
      <c r="AP422" s="57">
        <v>2011</v>
      </c>
      <c r="AQ422" s="93"/>
      <c r="AR422" s="272">
        <v>6</v>
      </c>
      <c r="AS422" s="273" t="s">
        <v>1609</v>
      </c>
      <c r="AT422" s="60">
        <f t="shared" si="60"/>
        <v>46.2</v>
      </c>
      <c r="AU422" s="60">
        <f t="shared" si="61"/>
        <v>83.03</v>
      </c>
      <c r="AV422" s="60">
        <v>8.6300000000000008</v>
      </c>
      <c r="AW422" s="60">
        <v>5</v>
      </c>
      <c r="AX422" s="60"/>
      <c r="AY422" s="60">
        <f t="shared" si="62"/>
        <v>7.14</v>
      </c>
      <c r="AZ422" s="60">
        <f t="shared" si="63"/>
        <v>150</v>
      </c>
      <c r="BA422" s="60"/>
      <c r="BB422" s="60"/>
    </row>
    <row r="423" spans="1:54" s="73" customFormat="1" ht="17.25" customHeight="1">
      <c r="A423" s="27" t="s">
        <v>1545</v>
      </c>
      <c r="B423" s="281">
        <v>49</v>
      </c>
      <c r="C423" s="53">
        <v>4125022597</v>
      </c>
      <c r="D423" s="23" t="s">
        <v>291</v>
      </c>
      <c r="E423" s="23" t="s">
        <v>1581</v>
      </c>
      <c r="F423" s="53" t="s">
        <v>1607</v>
      </c>
      <c r="G423" s="53"/>
      <c r="H423" s="87">
        <v>16</v>
      </c>
      <c r="I423" s="87">
        <v>9</v>
      </c>
      <c r="J423" s="87">
        <v>1979</v>
      </c>
      <c r="K423" s="87">
        <v>32</v>
      </c>
      <c r="L423" s="1" t="s">
        <v>1539</v>
      </c>
      <c r="M423" s="270"/>
      <c r="N423" s="270"/>
      <c r="O423" s="270"/>
      <c r="P423" s="53"/>
      <c r="Q423" s="53">
        <v>246</v>
      </c>
      <c r="R423" s="53"/>
      <c r="S423" s="53" t="s">
        <v>58</v>
      </c>
      <c r="T423" s="56">
        <v>11030021</v>
      </c>
      <c r="U423" s="56"/>
      <c r="V423" s="56"/>
      <c r="W423" s="56"/>
      <c r="X423" s="56"/>
      <c r="Y423" s="56"/>
      <c r="Z423" s="56"/>
      <c r="AA423" s="56"/>
      <c r="AB423" s="56"/>
      <c r="AC423" s="56"/>
      <c r="AD423" s="56"/>
      <c r="AE423" s="56"/>
      <c r="AF423" s="57">
        <v>27</v>
      </c>
      <c r="AG423" s="57">
        <v>12</v>
      </c>
      <c r="AH423" s="57">
        <v>2011</v>
      </c>
      <c r="AI423" s="93"/>
      <c r="AJ423" s="57"/>
      <c r="AK423" s="57"/>
      <c r="AL423" s="57"/>
      <c r="AM423" s="93"/>
      <c r="AN423" s="57">
        <v>31</v>
      </c>
      <c r="AO423" s="57">
        <v>12</v>
      </c>
      <c r="AP423" s="57">
        <v>2011</v>
      </c>
      <c r="AQ423" s="93"/>
      <c r="AR423" s="272">
        <v>5</v>
      </c>
      <c r="AS423" s="273" t="s">
        <v>1609</v>
      </c>
      <c r="AT423" s="60">
        <f t="shared" si="60"/>
        <v>38.5</v>
      </c>
      <c r="AU423" s="60">
        <f t="shared" si="61"/>
        <v>61.959999999999994</v>
      </c>
      <c r="AV423" s="60">
        <v>8.59</v>
      </c>
      <c r="AW423" s="60">
        <v>10</v>
      </c>
      <c r="AX423" s="60"/>
      <c r="AY423" s="60">
        <f t="shared" si="62"/>
        <v>5.9499999999999993</v>
      </c>
      <c r="AZ423" s="60">
        <f t="shared" si="63"/>
        <v>125</v>
      </c>
      <c r="BA423" s="60"/>
      <c r="BB423" s="312">
        <v>22075</v>
      </c>
    </row>
    <row r="424" spans="1:54" s="62" customFormat="1" ht="17.25" customHeight="1">
      <c r="A424" s="268" t="s">
        <v>41</v>
      </c>
      <c r="B424" s="274">
        <v>49</v>
      </c>
      <c r="C424" s="275"/>
      <c r="D424" s="24"/>
      <c r="E424" s="24"/>
      <c r="F424" s="275"/>
      <c r="G424" s="275"/>
      <c r="H424" s="276"/>
      <c r="I424" s="276"/>
      <c r="J424" s="276"/>
      <c r="K424" s="276"/>
      <c r="L424" s="277"/>
      <c r="M424" s="13"/>
      <c r="N424" s="13"/>
      <c r="O424" s="13"/>
      <c r="P424" s="275"/>
      <c r="Q424" s="275"/>
      <c r="R424" s="275"/>
      <c r="S424" s="13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278"/>
      <c r="AG424" s="278"/>
      <c r="AH424" s="278"/>
      <c r="AI424" s="279"/>
      <c r="AJ424" s="278"/>
      <c r="AK424" s="278"/>
      <c r="AL424" s="278"/>
      <c r="AM424" s="279"/>
      <c r="AN424" s="278"/>
      <c r="AO424" s="278"/>
      <c r="AP424" s="278"/>
      <c r="AQ424" s="279"/>
      <c r="AR424" s="79">
        <f>SUM(AR375:AR423)</f>
        <v>883</v>
      </c>
      <c r="AS424" s="79"/>
      <c r="AT424" s="79">
        <f t="shared" ref="AT424:BB424" si="64">SUM(AT375:AT423)</f>
        <v>6799.0999999999976</v>
      </c>
      <c r="AU424" s="79">
        <f t="shared" si="64"/>
        <v>11369.100000000002</v>
      </c>
      <c r="AV424" s="79">
        <f t="shared" si="64"/>
        <v>2058.0299999999997</v>
      </c>
      <c r="AW424" s="79">
        <f t="shared" si="64"/>
        <v>798</v>
      </c>
      <c r="AX424" s="79">
        <f t="shared" si="64"/>
        <v>0</v>
      </c>
      <c r="AY424" s="79">
        <f t="shared" si="64"/>
        <v>1050.7700000000002</v>
      </c>
      <c r="AZ424" s="79">
        <f t="shared" si="64"/>
        <v>22075</v>
      </c>
      <c r="BA424" s="79">
        <f t="shared" si="64"/>
        <v>0</v>
      </c>
      <c r="BB424" s="332">
        <f t="shared" si="64"/>
        <v>22075</v>
      </c>
    </row>
    <row r="425" spans="1:54" s="62" customFormat="1" ht="17.25" customHeight="1">
      <c r="A425" s="269" t="s">
        <v>1610</v>
      </c>
      <c r="B425" s="50">
        <v>1</v>
      </c>
      <c r="C425" s="53" t="s">
        <v>1611</v>
      </c>
      <c r="D425" s="23" t="s">
        <v>348</v>
      </c>
      <c r="E425" s="23" t="s">
        <v>1543</v>
      </c>
      <c r="F425" s="53" t="s">
        <v>1612</v>
      </c>
      <c r="G425" s="53"/>
      <c r="H425" s="87">
        <v>3</v>
      </c>
      <c r="I425" s="87">
        <v>8</v>
      </c>
      <c r="J425" s="87">
        <v>1989</v>
      </c>
      <c r="K425" s="87">
        <v>22</v>
      </c>
      <c r="L425" s="1" t="s">
        <v>100</v>
      </c>
      <c r="M425" s="1"/>
      <c r="N425" s="1"/>
      <c r="O425" s="1"/>
      <c r="P425" s="53"/>
      <c r="Q425" s="53">
        <v>222</v>
      </c>
      <c r="R425" s="53"/>
      <c r="S425" s="53" t="s">
        <v>69</v>
      </c>
      <c r="T425" s="56">
        <v>11030021</v>
      </c>
      <c r="U425" s="56"/>
      <c r="V425" s="56"/>
      <c r="W425" s="56"/>
      <c r="X425" s="56"/>
      <c r="Y425" s="56"/>
      <c r="Z425" s="56"/>
      <c r="AA425" s="56"/>
      <c r="AB425" s="56"/>
      <c r="AC425" s="56"/>
      <c r="AD425" s="56"/>
      <c r="AE425" s="56"/>
      <c r="AF425" s="57">
        <v>26</v>
      </c>
      <c r="AG425" s="57">
        <v>8</v>
      </c>
      <c r="AH425" s="57">
        <v>2011</v>
      </c>
      <c r="AI425" s="93">
        <v>0.91666666666666663</v>
      </c>
      <c r="AJ425" s="57"/>
      <c r="AK425" s="57"/>
      <c r="AL425" s="57"/>
      <c r="AM425" s="93"/>
      <c r="AN425" s="57">
        <v>31</v>
      </c>
      <c r="AO425" s="57">
        <v>12</v>
      </c>
      <c r="AP425" s="57">
        <v>2011</v>
      </c>
      <c r="AQ425" s="93">
        <v>0</v>
      </c>
      <c r="AR425" s="272">
        <v>31</v>
      </c>
      <c r="AS425" s="273" t="s">
        <v>1609</v>
      </c>
      <c r="AT425" s="60">
        <v>568.54</v>
      </c>
      <c r="AU425" s="60">
        <v>607.6</v>
      </c>
      <c r="AV425" s="60">
        <v>0</v>
      </c>
      <c r="AW425" s="60">
        <v>0</v>
      </c>
      <c r="AX425" s="60"/>
      <c r="AY425" s="68">
        <v>-401.14</v>
      </c>
      <c r="AZ425" s="60">
        <v>1176.1400000000001</v>
      </c>
      <c r="BA425" s="60"/>
      <c r="BB425" s="60">
        <v>775</v>
      </c>
    </row>
    <row r="426" spans="1:54" s="62" customFormat="1" ht="17.25" customHeight="1">
      <c r="A426" s="27" t="s">
        <v>1610</v>
      </c>
      <c r="B426" s="50">
        <v>2</v>
      </c>
      <c r="C426" s="53" t="s">
        <v>1613</v>
      </c>
      <c r="D426" s="23" t="s">
        <v>237</v>
      </c>
      <c r="E426" s="23" t="s">
        <v>1614</v>
      </c>
      <c r="F426" s="53" t="s">
        <v>1615</v>
      </c>
      <c r="G426" s="53"/>
      <c r="H426" s="87">
        <v>25</v>
      </c>
      <c r="I426" s="87">
        <v>6</v>
      </c>
      <c r="J426" s="87">
        <v>1978</v>
      </c>
      <c r="K426" s="87">
        <v>33</v>
      </c>
      <c r="L426" s="1" t="s">
        <v>1539</v>
      </c>
      <c r="M426" s="1"/>
      <c r="N426" s="1"/>
      <c r="O426" s="1"/>
      <c r="P426" s="53"/>
      <c r="Q426" s="53">
        <v>245</v>
      </c>
      <c r="R426" s="53"/>
      <c r="S426" s="53" t="s">
        <v>69</v>
      </c>
      <c r="T426" s="56">
        <v>11030021</v>
      </c>
      <c r="U426" s="56"/>
      <c r="V426" s="56"/>
      <c r="W426" s="56"/>
      <c r="X426" s="56"/>
      <c r="Y426" s="56"/>
      <c r="Z426" s="56"/>
      <c r="AA426" s="56"/>
      <c r="AB426" s="56"/>
      <c r="AC426" s="56"/>
      <c r="AD426" s="56"/>
      <c r="AE426" s="56"/>
      <c r="AF426" s="57">
        <v>27</v>
      </c>
      <c r="AG426" s="57">
        <v>9</v>
      </c>
      <c r="AH426" s="57">
        <v>2011</v>
      </c>
      <c r="AI426" s="93">
        <v>0.70833333333333337</v>
      </c>
      <c r="AJ426" s="57"/>
      <c r="AK426" s="57"/>
      <c r="AL426" s="57"/>
      <c r="AM426" s="93"/>
      <c r="AN426" s="57">
        <v>31</v>
      </c>
      <c r="AO426" s="57">
        <v>12</v>
      </c>
      <c r="AP426" s="57">
        <v>2011</v>
      </c>
      <c r="AQ426" s="93">
        <v>0</v>
      </c>
      <c r="AR426" s="272">
        <v>31</v>
      </c>
      <c r="AS426" s="273" t="s">
        <v>1609</v>
      </c>
      <c r="AT426" s="60">
        <v>568.54</v>
      </c>
      <c r="AU426" s="60">
        <v>607.6</v>
      </c>
      <c r="AV426" s="60">
        <v>1.48</v>
      </c>
      <c r="AW426" s="60">
        <v>0</v>
      </c>
      <c r="AX426" s="60"/>
      <c r="AY426" s="68">
        <v>-402.62</v>
      </c>
      <c r="AZ426" s="60">
        <v>1177.6199999999999</v>
      </c>
      <c r="BA426" s="60"/>
      <c r="BB426" s="60">
        <v>775</v>
      </c>
    </row>
    <row r="427" spans="1:54" s="62" customFormat="1" ht="17.25" customHeight="1">
      <c r="A427" s="27" t="s">
        <v>1610</v>
      </c>
      <c r="B427" s="50">
        <v>3</v>
      </c>
      <c r="C427" s="53" t="s">
        <v>1616</v>
      </c>
      <c r="D427" s="23" t="s">
        <v>132</v>
      </c>
      <c r="E427" s="23" t="s">
        <v>1617</v>
      </c>
      <c r="F427" s="53" t="s">
        <v>1618</v>
      </c>
      <c r="G427" s="53"/>
      <c r="H427" s="87">
        <v>1</v>
      </c>
      <c r="I427" s="87">
        <v>2</v>
      </c>
      <c r="J427" s="87">
        <v>1958</v>
      </c>
      <c r="K427" s="87">
        <v>53</v>
      </c>
      <c r="L427" s="1" t="s">
        <v>1539</v>
      </c>
      <c r="M427" s="1"/>
      <c r="N427" s="1"/>
      <c r="O427" s="1"/>
      <c r="P427" s="53"/>
      <c r="Q427" s="53">
        <v>259</v>
      </c>
      <c r="R427" s="53"/>
      <c r="S427" s="53" t="s">
        <v>69</v>
      </c>
      <c r="T427" s="56">
        <v>11030021</v>
      </c>
      <c r="U427" s="56"/>
      <c r="V427" s="56"/>
      <c r="W427" s="56"/>
      <c r="X427" s="56"/>
      <c r="Y427" s="56"/>
      <c r="Z427" s="56"/>
      <c r="AA427" s="56"/>
      <c r="AB427" s="56"/>
      <c r="AC427" s="56"/>
      <c r="AD427" s="56"/>
      <c r="AE427" s="56"/>
      <c r="AF427" s="57">
        <v>14</v>
      </c>
      <c r="AG427" s="57">
        <v>10</v>
      </c>
      <c r="AH427" s="57">
        <v>2011</v>
      </c>
      <c r="AI427" s="93">
        <v>0.5625</v>
      </c>
      <c r="AJ427" s="57"/>
      <c r="AK427" s="57"/>
      <c r="AL427" s="57"/>
      <c r="AM427" s="93"/>
      <c r="AN427" s="57">
        <v>31</v>
      </c>
      <c r="AO427" s="57">
        <v>12</v>
      </c>
      <c r="AP427" s="57">
        <v>2011</v>
      </c>
      <c r="AQ427" s="93">
        <v>0</v>
      </c>
      <c r="AR427" s="272">
        <v>31</v>
      </c>
      <c r="AS427" s="273" t="s">
        <v>1609</v>
      </c>
      <c r="AT427" s="60">
        <v>568.54</v>
      </c>
      <c r="AU427" s="60">
        <v>607.6</v>
      </c>
      <c r="AV427" s="60">
        <v>0</v>
      </c>
      <c r="AW427" s="60">
        <v>7</v>
      </c>
      <c r="AX427" s="60"/>
      <c r="AY427" s="68">
        <v>-408.14</v>
      </c>
      <c r="AZ427" s="60">
        <v>1183.1400000000001</v>
      </c>
      <c r="BA427" s="60"/>
      <c r="BB427" s="60">
        <v>775</v>
      </c>
    </row>
    <row r="428" spans="1:54" s="62" customFormat="1" ht="17.25" customHeight="1">
      <c r="A428" s="27" t="s">
        <v>1610</v>
      </c>
      <c r="B428" s="50">
        <v>4</v>
      </c>
      <c r="C428" s="53">
        <v>3025168800</v>
      </c>
      <c r="D428" s="23" t="s">
        <v>172</v>
      </c>
      <c r="E428" s="23" t="s">
        <v>1619</v>
      </c>
      <c r="F428" s="53" t="s">
        <v>1620</v>
      </c>
      <c r="G428" s="53"/>
      <c r="H428" s="87">
        <v>26</v>
      </c>
      <c r="I428" s="87">
        <v>9</v>
      </c>
      <c r="J428" s="87">
        <v>1988</v>
      </c>
      <c r="K428" s="87">
        <v>22</v>
      </c>
      <c r="L428" s="1" t="s">
        <v>100</v>
      </c>
      <c r="M428" s="1"/>
      <c r="N428" s="1"/>
      <c r="O428" s="1"/>
      <c r="P428" s="53"/>
      <c r="Q428" s="53">
        <v>69</v>
      </c>
      <c r="R428" s="53"/>
      <c r="S428" s="53" t="s">
        <v>69</v>
      </c>
      <c r="T428" s="56">
        <v>11030021</v>
      </c>
      <c r="U428" s="56"/>
      <c r="V428" s="56"/>
      <c r="W428" s="56"/>
      <c r="X428" s="56"/>
      <c r="Y428" s="56"/>
      <c r="Z428" s="56"/>
      <c r="AA428" s="56"/>
      <c r="AB428" s="56"/>
      <c r="AC428" s="56"/>
      <c r="AD428" s="56"/>
      <c r="AE428" s="56"/>
      <c r="AF428" s="57">
        <v>3</v>
      </c>
      <c r="AG428" s="57">
        <v>4</v>
      </c>
      <c r="AH428" s="57">
        <v>2011</v>
      </c>
      <c r="AI428" s="93">
        <v>0.625</v>
      </c>
      <c r="AJ428" s="57"/>
      <c r="AK428" s="57"/>
      <c r="AL428" s="57"/>
      <c r="AM428" s="93"/>
      <c r="AN428" s="57">
        <v>5</v>
      </c>
      <c r="AO428" s="57">
        <v>12</v>
      </c>
      <c r="AP428" s="57">
        <v>2011</v>
      </c>
      <c r="AQ428" s="93">
        <v>0.70833333333333337</v>
      </c>
      <c r="AR428" s="272">
        <v>5</v>
      </c>
      <c r="AS428" s="273" t="s">
        <v>1621</v>
      </c>
      <c r="AT428" s="60">
        <v>91.7</v>
      </c>
      <c r="AU428" s="60">
        <v>98</v>
      </c>
      <c r="AV428" s="60">
        <v>0</v>
      </c>
      <c r="AW428" s="60">
        <v>0</v>
      </c>
      <c r="AX428" s="60"/>
      <c r="AY428" s="68">
        <v>-64.7</v>
      </c>
      <c r="AZ428" s="60">
        <v>189.7</v>
      </c>
      <c r="BA428" s="60"/>
      <c r="BB428" s="60">
        <v>125</v>
      </c>
    </row>
    <row r="429" spans="1:54" s="62" customFormat="1" ht="17.25" customHeight="1">
      <c r="A429" s="27" t="s">
        <v>1610</v>
      </c>
      <c r="B429" s="50">
        <v>5</v>
      </c>
      <c r="C429" s="53" t="s">
        <v>1622</v>
      </c>
      <c r="D429" s="23" t="s">
        <v>356</v>
      </c>
      <c r="E429" s="23" t="s">
        <v>1623</v>
      </c>
      <c r="F429" s="53" t="s">
        <v>1624</v>
      </c>
      <c r="G429" s="53"/>
      <c r="H429" s="87">
        <v>18</v>
      </c>
      <c r="I429" s="87">
        <v>8</v>
      </c>
      <c r="J429" s="87">
        <v>1959</v>
      </c>
      <c r="K429" s="87">
        <v>52</v>
      </c>
      <c r="L429" s="1" t="s">
        <v>1539</v>
      </c>
      <c r="M429" s="1"/>
      <c r="N429" s="1"/>
      <c r="O429" s="1"/>
      <c r="P429" s="53"/>
      <c r="Q429" s="53">
        <v>203</v>
      </c>
      <c r="R429" s="53"/>
      <c r="S429" s="53" t="s">
        <v>69</v>
      </c>
      <c r="T429" s="56">
        <v>11030021</v>
      </c>
      <c r="U429" s="56"/>
      <c r="V429" s="56" t="s">
        <v>493</v>
      </c>
      <c r="W429" s="56"/>
      <c r="X429" s="56"/>
      <c r="Y429" s="56"/>
      <c r="Z429" s="56"/>
      <c r="AA429" s="56"/>
      <c r="AB429" s="56"/>
      <c r="AC429" s="56"/>
      <c r="AD429" s="56"/>
      <c r="AE429" s="56"/>
      <c r="AF429" s="57">
        <v>1</v>
      </c>
      <c r="AG429" s="57">
        <v>8</v>
      </c>
      <c r="AH429" s="57">
        <v>2011</v>
      </c>
      <c r="AI429" s="93">
        <v>0.83333333333333337</v>
      </c>
      <c r="AJ429" s="57"/>
      <c r="AK429" s="57"/>
      <c r="AL429" s="57"/>
      <c r="AM429" s="93"/>
      <c r="AN429" s="57">
        <v>31</v>
      </c>
      <c r="AO429" s="57">
        <v>12</v>
      </c>
      <c r="AP429" s="57">
        <v>2011</v>
      </c>
      <c r="AQ429" s="93">
        <v>0</v>
      </c>
      <c r="AR429" s="272">
        <v>31</v>
      </c>
      <c r="AS429" s="273" t="s">
        <v>1609</v>
      </c>
      <c r="AT429" s="60">
        <v>568.54</v>
      </c>
      <c r="AU429" s="60">
        <v>607.6</v>
      </c>
      <c r="AV429" s="60">
        <v>2.5</v>
      </c>
      <c r="AW429" s="60">
        <v>0</v>
      </c>
      <c r="AX429" s="60"/>
      <c r="AY429" s="68">
        <v>-403.64</v>
      </c>
      <c r="AZ429" s="60">
        <v>1178.6400000000001</v>
      </c>
      <c r="BA429" s="60"/>
      <c r="BB429" s="60">
        <v>775</v>
      </c>
    </row>
    <row r="430" spans="1:54" s="62" customFormat="1" ht="17.25" customHeight="1">
      <c r="A430" s="27" t="s">
        <v>1610</v>
      </c>
      <c r="B430" s="50">
        <v>6</v>
      </c>
      <c r="C430" s="53" t="s">
        <v>1625</v>
      </c>
      <c r="D430" s="23" t="s">
        <v>1626</v>
      </c>
      <c r="E430" s="23" t="s">
        <v>1627</v>
      </c>
      <c r="F430" s="53" t="s">
        <v>1628</v>
      </c>
      <c r="G430" s="53"/>
      <c r="H430" s="87">
        <v>30</v>
      </c>
      <c r="I430" s="87">
        <v>3</v>
      </c>
      <c r="J430" s="87">
        <v>1979</v>
      </c>
      <c r="K430" s="87">
        <v>32</v>
      </c>
      <c r="L430" s="1" t="s">
        <v>1539</v>
      </c>
      <c r="M430" s="1"/>
      <c r="N430" s="1"/>
      <c r="O430" s="1"/>
      <c r="P430" s="53"/>
      <c r="Q430" s="53">
        <v>298</v>
      </c>
      <c r="R430" s="53"/>
      <c r="S430" s="53" t="s">
        <v>69</v>
      </c>
      <c r="T430" s="56">
        <v>11030021</v>
      </c>
      <c r="U430" s="56" t="s">
        <v>1629</v>
      </c>
      <c r="V430" s="56"/>
      <c r="W430" s="56"/>
      <c r="X430" s="56"/>
      <c r="Y430" s="56"/>
      <c r="Z430" s="56"/>
      <c r="AA430" s="56"/>
      <c r="AB430" s="56"/>
      <c r="AC430" s="56"/>
      <c r="AD430" s="56"/>
      <c r="AE430" s="56"/>
      <c r="AF430" s="57">
        <v>14</v>
      </c>
      <c r="AG430" s="57">
        <v>12</v>
      </c>
      <c r="AH430" s="57">
        <v>2011</v>
      </c>
      <c r="AI430" s="93">
        <v>0.79166666666666663</v>
      </c>
      <c r="AJ430" s="57"/>
      <c r="AK430" s="57"/>
      <c r="AL430" s="57"/>
      <c r="AM430" s="93"/>
      <c r="AN430" s="57">
        <v>31</v>
      </c>
      <c r="AO430" s="57">
        <v>12</v>
      </c>
      <c r="AP430" s="57">
        <v>2011</v>
      </c>
      <c r="AQ430" s="93">
        <v>0</v>
      </c>
      <c r="AR430" s="272">
        <v>18</v>
      </c>
      <c r="AS430" s="273" t="s">
        <v>1609</v>
      </c>
      <c r="AT430" s="60">
        <v>330.12</v>
      </c>
      <c r="AU430" s="60">
        <v>352.8</v>
      </c>
      <c r="AV430" s="60">
        <v>26.62</v>
      </c>
      <c r="AW430" s="60">
        <v>30</v>
      </c>
      <c r="AX430" s="60"/>
      <c r="AY430" s="68">
        <v>-289.54000000000002</v>
      </c>
      <c r="AZ430" s="60">
        <v>739.54</v>
      </c>
      <c r="BA430" s="60"/>
      <c r="BB430" s="60">
        <v>450</v>
      </c>
    </row>
    <row r="431" spans="1:54" s="62" customFormat="1" ht="17.25" customHeight="1">
      <c r="A431" s="27" t="s">
        <v>1610</v>
      </c>
      <c r="B431" s="50">
        <v>7</v>
      </c>
      <c r="C431" s="53" t="s">
        <v>1630</v>
      </c>
      <c r="D431" s="23" t="s">
        <v>485</v>
      </c>
      <c r="E431" s="23" t="s">
        <v>238</v>
      </c>
      <c r="F431" s="53" t="s">
        <v>1631</v>
      </c>
      <c r="G431" s="53"/>
      <c r="H431" s="87">
        <v>12</v>
      </c>
      <c r="I431" s="87">
        <v>10</v>
      </c>
      <c r="J431" s="87">
        <v>1955</v>
      </c>
      <c r="K431" s="87">
        <v>56</v>
      </c>
      <c r="L431" s="1" t="s">
        <v>1539</v>
      </c>
      <c r="M431" s="1"/>
      <c r="N431" s="1"/>
      <c r="O431" s="1"/>
      <c r="P431" s="53"/>
      <c r="Q431" s="53">
        <v>273</v>
      </c>
      <c r="R431" s="53"/>
      <c r="S431" s="53" t="s">
        <v>69</v>
      </c>
      <c r="T431" s="56">
        <v>11030021</v>
      </c>
      <c r="U431" s="56"/>
      <c r="V431" s="56"/>
      <c r="W431" s="56"/>
      <c r="X431" s="56"/>
      <c r="Y431" s="56"/>
      <c r="Z431" s="56"/>
      <c r="AA431" s="56"/>
      <c r="AB431" s="56"/>
      <c r="AC431" s="56"/>
      <c r="AD431" s="56"/>
      <c r="AE431" s="56"/>
      <c r="AF431" s="57">
        <v>4</v>
      </c>
      <c r="AG431" s="57">
        <v>11</v>
      </c>
      <c r="AH431" s="57">
        <v>2011</v>
      </c>
      <c r="AI431" s="93">
        <v>0.5</v>
      </c>
      <c r="AJ431" s="57"/>
      <c r="AK431" s="57"/>
      <c r="AL431" s="57"/>
      <c r="AM431" s="93"/>
      <c r="AN431" s="57">
        <v>31</v>
      </c>
      <c r="AO431" s="57">
        <v>12</v>
      </c>
      <c r="AP431" s="57">
        <v>2011</v>
      </c>
      <c r="AQ431" s="93">
        <v>0</v>
      </c>
      <c r="AR431" s="272">
        <v>31</v>
      </c>
      <c r="AS431" s="273" t="s">
        <v>1609</v>
      </c>
      <c r="AT431" s="60">
        <v>568.54</v>
      </c>
      <c r="AU431" s="60">
        <v>607.6</v>
      </c>
      <c r="AV431" s="60">
        <v>0</v>
      </c>
      <c r="AW431" s="60">
        <v>7</v>
      </c>
      <c r="AX431" s="60"/>
      <c r="AY431" s="68">
        <v>-408.14</v>
      </c>
      <c r="AZ431" s="60">
        <v>1183.1400000000001</v>
      </c>
      <c r="BA431" s="60"/>
      <c r="BB431" s="60">
        <v>775</v>
      </c>
    </row>
    <row r="432" spans="1:54" s="62" customFormat="1" ht="17.25" customHeight="1">
      <c r="A432" s="27" t="s">
        <v>1610</v>
      </c>
      <c r="B432" s="50">
        <v>8</v>
      </c>
      <c r="C432" s="53" t="s">
        <v>1632</v>
      </c>
      <c r="D432" s="23" t="s">
        <v>1633</v>
      </c>
      <c r="E432" s="23" t="s">
        <v>1634</v>
      </c>
      <c r="F432" s="53" t="s">
        <v>1635</v>
      </c>
      <c r="G432" s="53"/>
      <c r="H432" s="87">
        <v>9</v>
      </c>
      <c r="I432" s="87">
        <v>11</v>
      </c>
      <c r="J432" s="87">
        <v>1964</v>
      </c>
      <c r="K432" s="87">
        <v>46</v>
      </c>
      <c r="L432" s="1" t="s">
        <v>1539</v>
      </c>
      <c r="M432" s="1"/>
      <c r="N432" s="1"/>
      <c r="O432" s="1"/>
      <c r="P432" s="53"/>
      <c r="Q432" s="53">
        <v>258</v>
      </c>
      <c r="R432" s="53"/>
      <c r="S432" s="53" t="s">
        <v>69</v>
      </c>
      <c r="T432" s="56">
        <v>11030021</v>
      </c>
      <c r="U432" s="56"/>
      <c r="V432" s="56"/>
      <c r="W432" s="56"/>
      <c r="X432" s="56"/>
      <c r="Y432" s="56"/>
      <c r="Z432" s="56"/>
      <c r="AA432" s="56"/>
      <c r="AB432" s="56"/>
      <c r="AC432" s="56"/>
      <c r="AD432" s="56"/>
      <c r="AE432" s="56"/>
      <c r="AF432" s="57">
        <v>12</v>
      </c>
      <c r="AG432" s="57">
        <v>10</v>
      </c>
      <c r="AH432" s="57">
        <v>2011</v>
      </c>
      <c r="AI432" s="93">
        <v>0.70833333333333337</v>
      </c>
      <c r="AJ432" s="57"/>
      <c r="AK432" s="57"/>
      <c r="AL432" s="57"/>
      <c r="AM432" s="93"/>
      <c r="AN432" s="57">
        <v>20</v>
      </c>
      <c r="AO432" s="57">
        <v>12</v>
      </c>
      <c r="AP432" s="57">
        <v>2011</v>
      </c>
      <c r="AQ432" s="93">
        <v>0.76388888888888884</v>
      </c>
      <c r="AR432" s="272">
        <v>20</v>
      </c>
      <c r="AS432" s="273" t="s">
        <v>1621</v>
      </c>
      <c r="AT432" s="60">
        <v>366.8</v>
      </c>
      <c r="AU432" s="60">
        <v>392</v>
      </c>
      <c r="AV432" s="60">
        <v>0</v>
      </c>
      <c r="AW432" s="60">
        <v>0</v>
      </c>
      <c r="AX432" s="60"/>
      <c r="AY432" s="68">
        <v>-258.8</v>
      </c>
      <c r="AZ432" s="60">
        <v>758.8</v>
      </c>
      <c r="BA432" s="60"/>
      <c r="BB432" s="60">
        <v>500</v>
      </c>
    </row>
    <row r="433" spans="1:54" s="62" customFormat="1" ht="17.25" customHeight="1">
      <c r="A433" s="27" t="s">
        <v>1610</v>
      </c>
      <c r="B433" s="50">
        <v>9</v>
      </c>
      <c r="C433" s="53" t="s">
        <v>1636</v>
      </c>
      <c r="D433" s="23" t="s">
        <v>291</v>
      </c>
      <c r="E433" s="23" t="s">
        <v>1637</v>
      </c>
      <c r="F433" s="53" t="s">
        <v>1638</v>
      </c>
      <c r="G433" s="53"/>
      <c r="H433" s="87">
        <v>11</v>
      </c>
      <c r="I433" s="87">
        <v>2</v>
      </c>
      <c r="J433" s="87">
        <v>1972</v>
      </c>
      <c r="K433" s="87">
        <v>39</v>
      </c>
      <c r="L433" s="1" t="s">
        <v>1539</v>
      </c>
      <c r="M433" s="1"/>
      <c r="N433" s="1"/>
      <c r="O433" s="1"/>
      <c r="P433" s="53"/>
      <c r="Q433" s="53">
        <v>317</v>
      </c>
      <c r="R433" s="53"/>
      <c r="S433" s="53" t="s">
        <v>69</v>
      </c>
      <c r="T433" s="56">
        <v>11030021</v>
      </c>
      <c r="U433" s="56"/>
      <c r="V433" s="56"/>
      <c r="W433" s="56"/>
      <c r="X433" s="56"/>
      <c r="Y433" s="56"/>
      <c r="Z433" s="56"/>
      <c r="AA433" s="56"/>
      <c r="AB433" s="56"/>
      <c r="AC433" s="56"/>
      <c r="AD433" s="56"/>
      <c r="AE433" s="56"/>
      <c r="AF433" s="57">
        <v>28</v>
      </c>
      <c r="AG433" s="57">
        <v>12</v>
      </c>
      <c r="AH433" s="57">
        <v>2011</v>
      </c>
      <c r="AI433" s="93">
        <v>0.5625</v>
      </c>
      <c r="AJ433" s="57"/>
      <c r="AK433" s="57"/>
      <c r="AL433" s="57"/>
      <c r="AM433" s="93"/>
      <c r="AN433" s="57">
        <v>31</v>
      </c>
      <c r="AO433" s="57">
        <v>12</v>
      </c>
      <c r="AP433" s="57">
        <v>2011</v>
      </c>
      <c r="AQ433" s="93">
        <v>0</v>
      </c>
      <c r="AR433" s="272">
        <v>4</v>
      </c>
      <c r="AS433" s="273" t="s">
        <v>1609</v>
      </c>
      <c r="AT433" s="60">
        <v>73.36</v>
      </c>
      <c r="AU433" s="60">
        <v>78.400000000000006</v>
      </c>
      <c r="AV433" s="60">
        <v>12.82</v>
      </c>
      <c r="AW433" s="60">
        <v>30</v>
      </c>
      <c r="AX433" s="60"/>
      <c r="AY433" s="68">
        <v>-94.58</v>
      </c>
      <c r="AZ433" s="60">
        <v>194.58</v>
      </c>
      <c r="BA433" s="60"/>
      <c r="BB433" s="60">
        <v>100</v>
      </c>
    </row>
    <row r="434" spans="1:54" s="62" customFormat="1" ht="17.25" customHeight="1">
      <c r="A434" s="27" t="s">
        <v>1610</v>
      </c>
      <c r="B434" s="50">
        <v>10</v>
      </c>
      <c r="C434" s="53" t="s">
        <v>1639</v>
      </c>
      <c r="D434" s="23" t="s">
        <v>1294</v>
      </c>
      <c r="E434" s="23" t="s">
        <v>1640</v>
      </c>
      <c r="F434" s="53" t="s">
        <v>1641</v>
      </c>
      <c r="G434" s="53"/>
      <c r="H434" s="87">
        <v>5</v>
      </c>
      <c r="I434" s="87">
        <v>2</v>
      </c>
      <c r="J434" s="87">
        <v>1970</v>
      </c>
      <c r="K434" s="87">
        <v>41</v>
      </c>
      <c r="L434" s="1" t="s">
        <v>1539</v>
      </c>
      <c r="M434" s="1"/>
      <c r="N434" s="1"/>
      <c r="O434" s="1"/>
      <c r="P434" s="53"/>
      <c r="Q434" s="53">
        <v>281</v>
      </c>
      <c r="R434" s="53"/>
      <c r="S434" s="53" t="s">
        <v>69</v>
      </c>
      <c r="T434" s="56">
        <v>11030021</v>
      </c>
      <c r="U434" s="56"/>
      <c r="V434" s="56"/>
      <c r="W434" s="56"/>
      <c r="X434" s="56"/>
      <c r="Y434" s="56"/>
      <c r="Z434" s="56"/>
      <c r="AA434" s="56"/>
      <c r="AB434" s="56"/>
      <c r="AC434" s="56"/>
      <c r="AD434" s="56"/>
      <c r="AE434" s="56"/>
      <c r="AF434" s="57">
        <v>22</v>
      </c>
      <c r="AG434" s="57">
        <v>11</v>
      </c>
      <c r="AH434" s="57">
        <v>2011</v>
      </c>
      <c r="AI434" s="93">
        <v>0.58333333333333337</v>
      </c>
      <c r="AJ434" s="57"/>
      <c r="AK434" s="57"/>
      <c r="AL434" s="57"/>
      <c r="AM434" s="93"/>
      <c r="AN434" s="57">
        <v>31</v>
      </c>
      <c r="AO434" s="57">
        <v>12</v>
      </c>
      <c r="AP434" s="57">
        <v>2011</v>
      </c>
      <c r="AQ434" s="93">
        <v>0</v>
      </c>
      <c r="AR434" s="272">
        <v>31</v>
      </c>
      <c r="AS434" s="273" t="s">
        <v>1609</v>
      </c>
      <c r="AT434" s="60">
        <v>568.54</v>
      </c>
      <c r="AU434" s="60">
        <v>607.6</v>
      </c>
      <c r="AV434" s="60">
        <v>10.050000000000001</v>
      </c>
      <c r="AW434" s="60">
        <v>0</v>
      </c>
      <c r="AX434" s="60"/>
      <c r="AY434" s="68">
        <v>-411.19</v>
      </c>
      <c r="AZ434" s="60">
        <v>1186.19</v>
      </c>
      <c r="BA434" s="60"/>
      <c r="BB434" s="60">
        <v>775</v>
      </c>
    </row>
    <row r="435" spans="1:54" s="62" customFormat="1" ht="17.25" customHeight="1">
      <c r="A435" s="27" t="s">
        <v>1610</v>
      </c>
      <c r="B435" s="50">
        <v>11</v>
      </c>
      <c r="C435" s="53" t="s">
        <v>1642</v>
      </c>
      <c r="D435" s="23" t="s">
        <v>907</v>
      </c>
      <c r="E435" s="23" t="s">
        <v>1643</v>
      </c>
      <c r="F435" s="53" t="s">
        <v>1644</v>
      </c>
      <c r="G435" s="53"/>
      <c r="H435" s="87">
        <v>18</v>
      </c>
      <c r="I435" s="87">
        <v>2</v>
      </c>
      <c r="J435" s="87">
        <v>1967</v>
      </c>
      <c r="K435" s="87">
        <v>44</v>
      </c>
      <c r="L435" s="1" t="s">
        <v>1539</v>
      </c>
      <c r="M435" s="1"/>
      <c r="N435" s="1"/>
      <c r="O435" s="1"/>
      <c r="P435" s="53"/>
      <c r="Q435" s="53">
        <v>228</v>
      </c>
      <c r="R435" s="53"/>
      <c r="S435" s="53" t="s">
        <v>69</v>
      </c>
      <c r="T435" s="56">
        <v>11030021</v>
      </c>
      <c r="U435" s="56"/>
      <c r="V435" s="56"/>
      <c r="W435" s="56"/>
      <c r="X435" s="56"/>
      <c r="Y435" s="56"/>
      <c r="Z435" s="56"/>
      <c r="AA435" s="56"/>
      <c r="AB435" s="56"/>
      <c r="AC435" s="56"/>
      <c r="AD435" s="56"/>
      <c r="AE435" s="56"/>
      <c r="AF435" s="57">
        <v>2</v>
      </c>
      <c r="AG435" s="57">
        <v>9</v>
      </c>
      <c r="AH435" s="57">
        <v>2011</v>
      </c>
      <c r="AI435" s="93">
        <v>0.64583333333333337</v>
      </c>
      <c r="AJ435" s="57"/>
      <c r="AK435" s="57"/>
      <c r="AL435" s="57"/>
      <c r="AM435" s="93"/>
      <c r="AN435" s="57">
        <v>18</v>
      </c>
      <c r="AO435" s="57">
        <v>12</v>
      </c>
      <c r="AP435" s="57">
        <v>2011</v>
      </c>
      <c r="AQ435" s="93">
        <v>0.71527777777777779</v>
      </c>
      <c r="AR435" s="272">
        <v>18</v>
      </c>
      <c r="AS435" s="273" t="s">
        <v>1621</v>
      </c>
      <c r="AT435" s="60">
        <v>330.12</v>
      </c>
      <c r="AU435" s="60">
        <v>352.8</v>
      </c>
      <c r="AV435" s="60">
        <v>2.5</v>
      </c>
      <c r="AW435" s="60">
        <v>7</v>
      </c>
      <c r="AX435" s="60"/>
      <c r="AY435" s="68">
        <v>-242.42</v>
      </c>
      <c r="AZ435" s="60">
        <v>692.42</v>
      </c>
      <c r="BA435" s="60"/>
      <c r="BB435" s="60">
        <v>450</v>
      </c>
    </row>
    <row r="436" spans="1:54" s="62" customFormat="1" ht="17.25" customHeight="1">
      <c r="A436" s="27" t="s">
        <v>1610</v>
      </c>
      <c r="B436" s="50">
        <v>12</v>
      </c>
      <c r="C436" s="53" t="s">
        <v>1645</v>
      </c>
      <c r="D436" s="23" t="s">
        <v>237</v>
      </c>
      <c r="E436" s="23" t="s">
        <v>1646</v>
      </c>
      <c r="F436" s="53" t="s">
        <v>1647</v>
      </c>
      <c r="G436" s="53"/>
      <c r="H436" s="87">
        <v>4</v>
      </c>
      <c r="I436" s="87">
        <v>2</v>
      </c>
      <c r="J436" s="87">
        <v>1974</v>
      </c>
      <c r="K436" s="87">
        <v>37</v>
      </c>
      <c r="L436" s="1" t="s">
        <v>1539</v>
      </c>
      <c r="M436" s="1"/>
      <c r="N436" s="1"/>
      <c r="O436" s="1"/>
      <c r="P436" s="53"/>
      <c r="Q436" s="53">
        <v>275</v>
      </c>
      <c r="R436" s="53"/>
      <c r="S436" s="53" t="s">
        <v>69</v>
      </c>
      <c r="T436" s="56">
        <v>11030021</v>
      </c>
      <c r="U436" s="56"/>
      <c r="V436" s="56"/>
      <c r="W436" s="56"/>
      <c r="X436" s="56"/>
      <c r="Y436" s="56"/>
      <c r="Z436" s="56"/>
      <c r="AA436" s="56"/>
      <c r="AB436" s="56"/>
      <c r="AC436" s="56"/>
      <c r="AD436" s="56"/>
      <c r="AE436" s="56"/>
      <c r="AF436" s="57">
        <v>7</v>
      </c>
      <c r="AG436" s="57">
        <v>11</v>
      </c>
      <c r="AH436" s="57">
        <v>2011</v>
      </c>
      <c r="AI436" s="93">
        <v>0.5</v>
      </c>
      <c r="AJ436" s="57"/>
      <c r="AK436" s="57"/>
      <c r="AL436" s="57"/>
      <c r="AM436" s="93"/>
      <c r="AN436" s="57">
        <v>19</v>
      </c>
      <c r="AO436" s="57">
        <v>12</v>
      </c>
      <c r="AP436" s="57">
        <v>2011</v>
      </c>
      <c r="AQ436" s="93">
        <v>0.58333333333333337</v>
      </c>
      <c r="AR436" s="272">
        <v>19</v>
      </c>
      <c r="AS436" s="273" t="s">
        <v>1621</v>
      </c>
      <c r="AT436" s="60">
        <v>348.46</v>
      </c>
      <c r="AU436" s="60">
        <v>372.4</v>
      </c>
      <c r="AV436" s="60">
        <v>0.32</v>
      </c>
      <c r="AW436" s="60">
        <v>16</v>
      </c>
      <c r="AX436" s="60"/>
      <c r="AY436" s="68">
        <v>-262.18</v>
      </c>
      <c r="AZ436" s="60">
        <v>737.18</v>
      </c>
      <c r="BA436" s="60"/>
      <c r="BB436" s="60">
        <v>475</v>
      </c>
    </row>
    <row r="437" spans="1:54" s="62" customFormat="1" ht="17.25" customHeight="1">
      <c r="A437" s="27" t="s">
        <v>1610</v>
      </c>
      <c r="B437" s="50">
        <v>13</v>
      </c>
      <c r="C437" s="53" t="s">
        <v>1648</v>
      </c>
      <c r="D437" s="23" t="s">
        <v>55</v>
      </c>
      <c r="E437" s="23" t="s">
        <v>1649</v>
      </c>
      <c r="F437" s="53" t="s">
        <v>1650</v>
      </c>
      <c r="G437" s="53"/>
      <c r="H437" s="87">
        <v>13</v>
      </c>
      <c r="I437" s="87">
        <v>1</v>
      </c>
      <c r="J437" s="87">
        <v>1969</v>
      </c>
      <c r="K437" s="87">
        <v>42</v>
      </c>
      <c r="L437" s="1" t="s">
        <v>1539</v>
      </c>
      <c r="M437" s="1"/>
      <c r="N437" s="1"/>
      <c r="O437" s="1"/>
      <c r="P437" s="53"/>
      <c r="Q437" s="53">
        <v>244</v>
      </c>
      <c r="R437" s="53"/>
      <c r="S437" s="53" t="s">
        <v>69</v>
      </c>
      <c r="T437" s="56">
        <v>11030021</v>
      </c>
      <c r="U437" s="56"/>
      <c r="V437" s="56"/>
      <c r="W437" s="56"/>
      <c r="X437" s="56"/>
      <c r="Y437" s="56"/>
      <c r="Z437" s="56"/>
      <c r="AA437" s="56"/>
      <c r="AB437" s="56"/>
      <c r="AC437" s="56"/>
      <c r="AD437" s="56"/>
      <c r="AE437" s="56"/>
      <c r="AF437" s="57">
        <v>21</v>
      </c>
      <c r="AG437" s="57">
        <v>9</v>
      </c>
      <c r="AH437" s="57">
        <v>2011</v>
      </c>
      <c r="AI437" s="93">
        <v>0.66666666666666663</v>
      </c>
      <c r="AJ437" s="57"/>
      <c r="AK437" s="57"/>
      <c r="AL437" s="57"/>
      <c r="AM437" s="93"/>
      <c r="AN437" s="57">
        <v>31</v>
      </c>
      <c r="AO437" s="57">
        <v>12</v>
      </c>
      <c r="AP437" s="57">
        <v>2011</v>
      </c>
      <c r="AQ437" s="93">
        <v>0</v>
      </c>
      <c r="AR437" s="272">
        <v>31</v>
      </c>
      <c r="AS437" s="273" t="s">
        <v>1609</v>
      </c>
      <c r="AT437" s="60">
        <v>568.54</v>
      </c>
      <c r="AU437" s="60">
        <v>607.6</v>
      </c>
      <c r="AV437" s="60">
        <v>8.3800000000000008</v>
      </c>
      <c r="AW437" s="60">
        <v>0</v>
      </c>
      <c r="AX437" s="60"/>
      <c r="AY437" s="68">
        <v>-409.52</v>
      </c>
      <c r="AZ437" s="60">
        <v>1184.52</v>
      </c>
      <c r="BA437" s="60"/>
      <c r="BB437" s="60">
        <v>775</v>
      </c>
    </row>
    <row r="438" spans="1:54" s="62" customFormat="1" ht="17.25" customHeight="1">
      <c r="A438" s="27" t="s">
        <v>1610</v>
      </c>
      <c r="B438" s="50">
        <v>14</v>
      </c>
      <c r="C438" s="53" t="s">
        <v>1651</v>
      </c>
      <c r="D438" s="23" t="s">
        <v>436</v>
      </c>
      <c r="E438" s="23" t="s">
        <v>1652</v>
      </c>
      <c r="F438" s="53" t="s">
        <v>1653</v>
      </c>
      <c r="G438" s="53"/>
      <c r="H438" s="87">
        <v>27</v>
      </c>
      <c r="I438" s="87">
        <v>6</v>
      </c>
      <c r="J438" s="87">
        <v>1969</v>
      </c>
      <c r="K438" s="87">
        <v>42</v>
      </c>
      <c r="L438" s="1" t="s">
        <v>1539</v>
      </c>
      <c r="M438" s="1"/>
      <c r="N438" s="1"/>
      <c r="O438" s="1"/>
      <c r="P438" s="53"/>
      <c r="Q438" s="53">
        <v>263</v>
      </c>
      <c r="R438" s="53"/>
      <c r="S438" s="53" t="s">
        <v>69</v>
      </c>
      <c r="T438" s="56">
        <v>11030021</v>
      </c>
      <c r="U438" s="56"/>
      <c r="V438" s="56"/>
      <c r="W438" s="56"/>
      <c r="X438" s="56"/>
      <c r="Y438" s="56"/>
      <c r="Z438" s="56"/>
      <c r="AA438" s="56"/>
      <c r="AB438" s="56"/>
      <c r="AC438" s="56"/>
      <c r="AD438" s="56"/>
      <c r="AE438" s="56"/>
      <c r="AF438" s="57">
        <v>19</v>
      </c>
      <c r="AG438" s="57">
        <v>10</v>
      </c>
      <c r="AH438" s="57">
        <v>2011</v>
      </c>
      <c r="AI438" s="93">
        <v>0.80902777777777779</v>
      </c>
      <c r="AJ438" s="57"/>
      <c r="AK438" s="57"/>
      <c r="AL438" s="57"/>
      <c r="AM438" s="93"/>
      <c r="AN438" s="57">
        <v>31</v>
      </c>
      <c r="AO438" s="57">
        <v>12</v>
      </c>
      <c r="AP438" s="57">
        <v>2011</v>
      </c>
      <c r="AQ438" s="93">
        <v>0</v>
      </c>
      <c r="AR438" s="272">
        <v>31</v>
      </c>
      <c r="AS438" s="273" t="s">
        <v>1609</v>
      </c>
      <c r="AT438" s="60">
        <v>568.54</v>
      </c>
      <c r="AU438" s="60">
        <v>607.6</v>
      </c>
      <c r="AV438" s="60">
        <v>0</v>
      </c>
      <c r="AW438" s="60">
        <v>0</v>
      </c>
      <c r="AX438" s="60"/>
      <c r="AY438" s="68">
        <v>-401.14</v>
      </c>
      <c r="AZ438" s="60">
        <v>1176.1400000000001</v>
      </c>
      <c r="BA438" s="60"/>
      <c r="BB438" s="60">
        <v>775</v>
      </c>
    </row>
    <row r="439" spans="1:54" s="62" customFormat="1" ht="17.25" customHeight="1">
      <c r="A439" s="27" t="s">
        <v>1610</v>
      </c>
      <c r="B439" s="50">
        <v>15</v>
      </c>
      <c r="C439" s="53" t="s">
        <v>1654</v>
      </c>
      <c r="D439" s="23" t="s">
        <v>1655</v>
      </c>
      <c r="E439" s="23" t="s">
        <v>1656</v>
      </c>
      <c r="F439" s="53" t="s">
        <v>1657</v>
      </c>
      <c r="G439" s="53"/>
      <c r="H439" s="87">
        <v>30</v>
      </c>
      <c r="I439" s="87">
        <v>7</v>
      </c>
      <c r="J439" s="87">
        <v>1971</v>
      </c>
      <c r="K439" s="87">
        <v>40</v>
      </c>
      <c r="L439" s="1" t="s">
        <v>100</v>
      </c>
      <c r="M439" s="1"/>
      <c r="N439" s="1"/>
      <c r="O439" s="1"/>
      <c r="P439" s="53"/>
      <c r="Q439" s="53">
        <v>253</v>
      </c>
      <c r="R439" s="53"/>
      <c r="S439" s="53" t="s">
        <v>69</v>
      </c>
      <c r="T439" s="56">
        <v>11030021</v>
      </c>
      <c r="U439" s="56"/>
      <c r="V439" s="56"/>
      <c r="W439" s="56"/>
      <c r="X439" s="56"/>
      <c r="Y439" s="56"/>
      <c r="Z439" s="56"/>
      <c r="AA439" s="56"/>
      <c r="AB439" s="56"/>
      <c r="AC439" s="56"/>
      <c r="AD439" s="56"/>
      <c r="AE439" s="56"/>
      <c r="AF439" s="57">
        <v>10</v>
      </c>
      <c r="AG439" s="57">
        <v>10</v>
      </c>
      <c r="AH439" s="57">
        <v>2011</v>
      </c>
      <c r="AI439" s="93">
        <v>0.57986111111111105</v>
      </c>
      <c r="AJ439" s="57"/>
      <c r="AK439" s="57"/>
      <c r="AL439" s="57"/>
      <c r="AM439" s="93"/>
      <c r="AN439" s="57">
        <v>31</v>
      </c>
      <c r="AO439" s="57">
        <v>12</v>
      </c>
      <c r="AP439" s="57">
        <v>2011</v>
      </c>
      <c r="AQ439" s="93">
        <v>0</v>
      </c>
      <c r="AR439" s="272">
        <v>31</v>
      </c>
      <c r="AS439" s="273" t="s">
        <v>1609</v>
      </c>
      <c r="AT439" s="60">
        <v>568.54</v>
      </c>
      <c r="AU439" s="60">
        <v>607.6</v>
      </c>
      <c r="AV439" s="60">
        <v>0.32</v>
      </c>
      <c r="AW439" s="60">
        <v>16</v>
      </c>
      <c r="AX439" s="60"/>
      <c r="AY439" s="68">
        <v>-417.46</v>
      </c>
      <c r="AZ439" s="60">
        <v>1192.46</v>
      </c>
      <c r="BA439" s="60"/>
      <c r="BB439" s="60">
        <v>775</v>
      </c>
    </row>
    <row r="440" spans="1:54" s="62" customFormat="1" ht="17.25" customHeight="1">
      <c r="A440" s="27" t="s">
        <v>1610</v>
      </c>
      <c r="B440" s="50">
        <v>16</v>
      </c>
      <c r="C440" s="53" t="s">
        <v>1658</v>
      </c>
      <c r="D440" s="23" t="s">
        <v>55</v>
      </c>
      <c r="E440" s="23" t="s">
        <v>1659</v>
      </c>
      <c r="F440" s="53" t="s">
        <v>1660</v>
      </c>
      <c r="G440" s="53"/>
      <c r="H440" s="87">
        <v>21</v>
      </c>
      <c r="I440" s="87">
        <v>1</v>
      </c>
      <c r="J440" s="87">
        <v>1953</v>
      </c>
      <c r="K440" s="87">
        <v>58</v>
      </c>
      <c r="L440" s="1" t="s">
        <v>1539</v>
      </c>
      <c r="M440" s="1"/>
      <c r="N440" s="1"/>
      <c r="O440" s="1"/>
      <c r="P440" s="53"/>
      <c r="Q440" s="53">
        <v>299</v>
      </c>
      <c r="R440" s="53"/>
      <c r="S440" s="53" t="s">
        <v>69</v>
      </c>
      <c r="T440" s="56">
        <v>11030021</v>
      </c>
      <c r="U440" s="56"/>
      <c r="V440" s="56"/>
      <c r="W440" s="56"/>
      <c r="X440" s="56"/>
      <c r="Y440" s="56"/>
      <c r="Z440" s="56"/>
      <c r="AA440" s="56"/>
      <c r="AB440" s="56"/>
      <c r="AC440" s="56"/>
      <c r="AD440" s="56"/>
      <c r="AE440" s="56"/>
      <c r="AF440" s="57">
        <v>15</v>
      </c>
      <c r="AG440" s="57">
        <v>12</v>
      </c>
      <c r="AH440" s="57">
        <v>2011</v>
      </c>
      <c r="AI440" s="93">
        <v>0.625</v>
      </c>
      <c r="AJ440" s="57"/>
      <c r="AK440" s="57"/>
      <c r="AL440" s="57"/>
      <c r="AM440" s="93"/>
      <c r="AN440" s="57">
        <v>31</v>
      </c>
      <c r="AO440" s="57">
        <v>12</v>
      </c>
      <c r="AP440" s="57">
        <v>2011</v>
      </c>
      <c r="AQ440" s="93">
        <v>0</v>
      </c>
      <c r="AR440" s="272">
        <v>17</v>
      </c>
      <c r="AS440" s="273" t="s">
        <v>1609</v>
      </c>
      <c r="AT440" s="60">
        <v>311.77999999999997</v>
      </c>
      <c r="AU440" s="60">
        <v>333.2</v>
      </c>
      <c r="AV440" s="60">
        <v>0.32</v>
      </c>
      <c r="AW440" s="60">
        <v>30</v>
      </c>
      <c r="AX440" s="60"/>
      <c r="AY440" s="68">
        <v>-250.3</v>
      </c>
      <c r="AZ440" s="60">
        <v>675.3</v>
      </c>
      <c r="BA440" s="60"/>
      <c r="BB440" s="60">
        <v>425</v>
      </c>
    </row>
    <row r="441" spans="1:54" s="62" customFormat="1" ht="17.25" customHeight="1">
      <c r="A441" s="27" t="s">
        <v>1610</v>
      </c>
      <c r="B441" s="50">
        <v>17</v>
      </c>
      <c r="C441" s="53" t="s">
        <v>1661</v>
      </c>
      <c r="D441" s="23" t="s">
        <v>1662</v>
      </c>
      <c r="E441" s="23" t="s">
        <v>1663</v>
      </c>
      <c r="F441" s="53" t="s">
        <v>1664</v>
      </c>
      <c r="G441" s="53"/>
      <c r="H441" s="87">
        <v>7</v>
      </c>
      <c r="I441" s="87">
        <v>5</v>
      </c>
      <c r="J441" s="87">
        <v>1985</v>
      </c>
      <c r="K441" s="87">
        <v>26</v>
      </c>
      <c r="L441" s="1" t="s">
        <v>1539</v>
      </c>
      <c r="M441" s="1"/>
      <c r="N441" s="1"/>
      <c r="O441" s="1"/>
      <c r="P441" s="53"/>
      <c r="Q441" s="53">
        <v>301</v>
      </c>
      <c r="R441" s="53"/>
      <c r="S441" s="53" t="s">
        <v>69</v>
      </c>
      <c r="T441" s="56">
        <v>11030021</v>
      </c>
      <c r="U441" s="56"/>
      <c r="V441" s="56"/>
      <c r="W441" s="56"/>
      <c r="X441" s="56"/>
      <c r="Y441" s="56"/>
      <c r="Z441" s="56"/>
      <c r="AA441" s="56"/>
      <c r="AB441" s="56"/>
      <c r="AC441" s="56"/>
      <c r="AD441" s="56"/>
      <c r="AE441" s="56"/>
      <c r="AF441" s="57">
        <v>16</v>
      </c>
      <c r="AG441" s="57">
        <v>12</v>
      </c>
      <c r="AH441" s="57">
        <v>2011</v>
      </c>
      <c r="AI441" s="93">
        <v>0.75</v>
      </c>
      <c r="AJ441" s="57"/>
      <c r="AK441" s="57"/>
      <c r="AL441" s="57"/>
      <c r="AM441" s="93"/>
      <c r="AN441" s="57">
        <v>31</v>
      </c>
      <c r="AO441" s="57">
        <v>12</v>
      </c>
      <c r="AP441" s="57">
        <v>2011</v>
      </c>
      <c r="AQ441" s="93">
        <v>0</v>
      </c>
      <c r="AR441" s="272">
        <v>16</v>
      </c>
      <c r="AS441" s="273" t="s">
        <v>1609</v>
      </c>
      <c r="AT441" s="60">
        <v>293.44</v>
      </c>
      <c r="AU441" s="60">
        <v>313.60000000000002</v>
      </c>
      <c r="AV441" s="60">
        <v>0.32</v>
      </c>
      <c r="AW441" s="60">
        <v>30</v>
      </c>
      <c r="AX441" s="60"/>
      <c r="AY441" s="68">
        <v>-237.36</v>
      </c>
      <c r="AZ441" s="60">
        <v>637.36</v>
      </c>
      <c r="BA441" s="60"/>
      <c r="BB441" s="60">
        <v>400</v>
      </c>
    </row>
    <row r="442" spans="1:54" s="62" customFormat="1" ht="17.25" customHeight="1">
      <c r="A442" s="27" t="s">
        <v>1610</v>
      </c>
      <c r="B442" s="50">
        <v>18</v>
      </c>
      <c r="C442" s="53" t="s">
        <v>1665</v>
      </c>
      <c r="D442" s="23" t="s">
        <v>1666</v>
      </c>
      <c r="E442" s="23" t="s">
        <v>1667</v>
      </c>
      <c r="F442" s="53" t="s">
        <v>1668</v>
      </c>
      <c r="G442" s="53"/>
      <c r="H442" s="87">
        <v>29</v>
      </c>
      <c r="I442" s="87">
        <v>11</v>
      </c>
      <c r="J442" s="87">
        <v>1980</v>
      </c>
      <c r="K442" s="87">
        <v>31</v>
      </c>
      <c r="L442" s="1" t="s">
        <v>1539</v>
      </c>
      <c r="M442" s="1"/>
      <c r="N442" s="1"/>
      <c r="O442" s="1"/>
      <c r="P442" s="53"/>
      <c r="Q442" s="53">
        <v>282</v>
      </c>
      <c r="R442" s="53"/>
      <c r="S442" s="53" t="s">
        <v>69</v>
      </c>
      <c r="T442" s="56">
        <v>11030021</v>
      </c>
      <c r="U442" s="56"/>
      <c r="V442" s="56"/>
      <c r="W442" s="56"/>
      <c r="X442" s="56"/>
      <c r="Y442" s="56"/>
      <c r="Z442" s="56"/>
      <c r="AA442" s="56"/>
      <c r="AB442" s="56"/>
      <c r="AC442" s="56"/>
      <c r="AD442" s="56"/>
      <c r="AE442" s="56"/>
      <c r="AF442" s="57">
        <v>22</v>
      </c>
      <c r="AG442" s="57">
        <v>11</v>
      </c>
      <c r="AH442" s="57">
        <v>2011</v>
      </c>
      <c r="AI442" s="93">
        <v>0.59027777777777779</v>
      </c>
      <c r="AJ442" s="57"/>
      <c r="AK442" s="57"/>
      <c r="AL442" s="57"/>
      <c r="AM442" s="93"/>
      <c r="AN442" s="57">
        <v>31</v>
      </c>
      <c r="AO442" s="57">
        <v>12</v>
      </c>
      <c r="AP442" s="57">
        <v>2011</v>
      </c>
      <c r="AQ442" s="93">
        <v>0</v>
      </c>
      <c r="AR442" s="272">
        <v>31</v>
      </c>
      <c r="AS442" s="273" t="s">
        <v>1609</v>
      </c>
      <c r="AT442" s="60">
        <v>568.54</v>
      </c>
      <c r="AU442" s="60">
        <v>607.6</v>
      </c>
      <c r="AV442" s="60">
        <v>0</v>
      </c>
      <c r="AW442" s="60">
        <v>0</v>
      </c>
      <c r="AX442" s="60"/>
      <c r="AY442" s="68">
        <v>-401.14</v>
      </c>
      <c r="AZ442" s="60">
        <v>1176.1400000000001</v>
      </c>
      <c r="BA442" s="60"/>
      <c r="BB442" s="60">
        <v>775</v>
      </c>
    </row>
    <row r="443" spans="1:54" s="62" customFormat="1" ht="17.25" customHeight="1">
      <c r="A443" s="27" t="s">
        <v>1610</v>
      </c>
      <c r="B443" s="50">
        <v>19</v>
      </c>
      <c r="C443" s="53" t="s">
        <v>1669</v>
      </c>
      <c r="D443" s="23" t="s">
        <v>448</v>
      </c>
      <c r="E443" s="23" t="s">
        <v>1670</v>
      </c>
      <c r="F443" s="53" t="s">
        <v>1671</v>
      </c>
      <c r="G443" s="53"/>
      <c r="H443" s="87">
        <v>9</v>
      </c>
      <c r="I443" s="87">
        <v>3</v>
      </c>
      <c r="J443" s="87">
        <v>1959</v>
      </c>
      <c r="K443" s="87">
        <v>52</v>
      </c>
      <c r="L443" s="1" t="s">
        <v>1539</v>
      </c>
      <c r="M443" s="1"/>
      <c r="N443" s="1"/>
      <c r="O443" s="1"/>
      <c r="P443" s="53"/>
      <c r="Q443" s="53">
        <v>265</v>
      </c>
      <c r="R443" s="53"/>
      <c r="S443" s="53" t="s">
        <v>69</v>
      </c>
      <c r="T443" s="56">
        <v>11030021</v>
      </c>
      <c r="U443" s="56"/>
      <c r="V443" s="56"/>
      <c r="W443" s="56"/>
      <c r="X443" s="56"/>
      <c r="Y443" s="56"/>
      <c r="Z443" s="56"/>
      <c r="AA443" s="56"/>
      <c r="AB443" s="56"/>
      <c r="AC443" s="56"/>
      <c r="AD443" s="56"/>
      <c r="AE443" s="56"/>
      <c r="AF443" s="57">
        <v>24</v>
      </c>
      <c r="AG443" s="57">
        <v>10</v>
      </c>
      <c r="AH443" s="57">
        <v>2011</v>
      </c>
      <c r="AI443" s="93">
        <v>0.52083333333333337</v>
      </c>
      <c r="AJ443" s="57"/>
      <c r="AK443" s="57"/>
      <c r="AL443" s="57"/>
      <c r="AM443" s="93"/>
      <c r="AN443" s="57">
        <v>31</v>
      </c>
      <c r="AO443" s="57">
        <v>12</v>
      </c>
      <c r="AP443" s="57">
        <v>2011</v>
      </c>
      <c r="AQ443" s="93">
        <v>0</v>
      </c>
      <c r="AR443" s="272">
        <v>31</v>
      </c>
      <c r="AS443" s="273" t="s">
        <v>1609</v>
      </c>
      <c r="AT443" s="60">
        <v>568.54</v>
      </c>
      <c r="AU443" s="60">
        <v>607.6</v>
      </c>
      <c r="AV443" s="60">
        <v>0</v>
      </c>
      <c r="AW443" s="60">
        <v>0</v>
      </c>
      <c r="AX443" s="60"/>
      <c r="AY443" s="68">
        <v>-401.14</v>
      </c>
      <c r="AZ443" s="60">
        <v>1176.1400000000001</v>
      </c>
      <c r="BA443" s="60"/>
      <c r="BB443" s="60">
        <v>775</v>
      </c>
    </row>
    <row r="444" spans="1:54" s="62" customFormat="1" ht="17.25" customHeight="1">
      <c r="A444" s="27" t="s">
        <v>1610</v>
      </c>
      <c r="B444" s="50">
        <v>20</v>
      </c>
      <c r="C444" s="53" t="s">
        <v>1672</v>
      </c>
      <c r="D444" s="23" t="s">
        <v>204</v>
      </c>
      <c r="E444" s="23" t="s">
        <v>1576</v>
      </c>
      <c r="F444" s="53" t="s">
        <v>1673</v>
      </c>
      <c r="G444" s="53"/>
      <c r="H444" s="87">
        <v>2</v>
      </c>
      <c r="I444" s="87">
        <v>10</v>
      </c>
      <c r="J444" s="87">
        <v>1961</v>
      </c>
      <c r="K444" s="87">
        <v>50</v>
      </c>
      <c r="L444" s="1" t="s">
        <v>1539</v>
      </c>
      <c r="M444" s="1"/>
      <c r="N444" s="1"/>
      <c r="O444" s="1"/>
      <c r="P444" s="53"/>
      <c r="Q444" s="53">
        <v>270</v>
      </c>
      <c r="R444" s="53"/>
      <c r="S444" s="53" t="s">
        <v>69</v>
      </c>
      <c r="T444" s="56">
        <v>11030021</v>
      </c>
      <c r="U444" s="56"/>
      <c r="V444" s="56"/>
      <c r="W444" s="56"/>
      <c r="X444" s="56"/>
      <c r="Y444" s="56"/>
      <c r="Z444" s="56"/>
      <c r="AA444" s="56"/>
      <c r="AB444" s="56"/>
      <c r="AC444" s="56"/>
      <c r="AD444" s="56"/>
      <c r="AE444" s="56"/>
      <c r="AF444" s="57">
        <v>29</v>
      </c>
      <c r="AG444" s="57">
        <v>10</v>
      </c>
      <c r="AH444" s="57">
        <v>2011</v>
      </c>
      <c r="AI444" s="93">
        <v>0.59722222222222221</v>
      </c>
      <c r="AJ444" s="57"/>
      <c r="AK444" s="57"/>
      <c r="AL444" s="57"/>
      <c r="AM444" s="93"/>
      <c r="AN444" s="57">
        <v>11</v>
      </c>
      <c r="AO444" s="57">
        <v>12</v>
      </c>
      <c r="AP444" s="57">
        <v>2011</v>
      </c>
      <c r="AQ444" s="93">
        <v>0.625</v>
      </c>
      <c r="AR444" s="272">
        <v>11</v>
      </c>
      <c r="AS444" s="273" t="s">
        <v>1674</v>
      </c>
      <c r="AT444" s="60">
        <v>201.74</v>
      </c>
      <c r="AU444" s="60">
        <v>215.6</v>
      </c>
      <c r="AV444" s="60">
        <v>0.68</v>
      </c>
      <c r="AW444" s="60">
        <v>9</v>
      </c>
      <c r="AX444" s="60"/>
      <c r="AY444" s="68">
        <v>-152.02000000000001</v>
      </c>
      <c r="AZ444" s="60">
        <v>427.02</v>
      </c>
      <c r="BA444" s="60"/>
      <c r="BB444" s="60">
        <v>275</v>
      </c>
    </row>
    <row r="445" spans="1:54" s="62" customFormat="1" ht="17.25" customHeight="1">
      <c r="A445" s="27" t="s">
        <v>1610</v>
      </c>
      <c r="B445" s="50">
        <v>21</v>
      </c>
      <c r="C445" s="53" t="s">
        <v>1675</v>
      </c>
      <c r="D445" s="23" t="s">
        <v>286</v>
      </c>
      <c r="E445" s="23" t="s">
        <v>1448</v>
      </c>
      <c r="F445" s="53" t="s">
        <v>1449</v>
      </c>
      <c r="G445" s="53"/>
      <c r="H445" s="87">
        <v>1</v>
      </c>
      <c r="I445" s="87">
        <v>5</v>
      </c>
      <c r="J445" s="87">
        <v>1985</v>
      </c>
      <c r="K445" s="87">
        <v>26</v>
      </c>
      <c r="L445" s="1" t="s">
        <v>1539</v>
      </c>
      <c r="M445" s="1"/>
      <c r="N445" s="1"/>
      <c r="O445" s="1"/>
      <c r="P445" s="53"/>
      <c r="Q445" s="53">
        <v>219</v>
      </c>
      <c r="R445" s="53"/>
      <c r="S445" s="53" t="s">
        <v>69</v>
      </c>
      <c r="T445" s="56">
        <v>11030021</v>
      </c>
      <c r="U445" s="56"/>
      <c r="V445" s="56"/>
      <c r="W445" s="56"/>
      <c r="X445" s="56"/>
      <c r="Y445" s="56"/>
      <c r="Z445" s="56"/>
      <c r="AA445" s="56"/>
      <c r="AB445" s="56"/>
      <c r="AC445" s="56"/>
      <c r="AD445" s="56"/>
      <c r="AE445" s="56"/>
      <c r="AF445" s="57">
        <v>20</v>
      </c>
      <c r="AG445" s="57">
        <v>8</v>
      </c>
      <c r="AH445" s="57">
        <v>2011</v>
      </c>
      <c r="AI445" s="93">
        <v>0.6875</v>
      </c>
      <c r="AJ445" s="57"/>
      <c r="AK445" s="57"/>
      <c r="AL445" s="57"/>
      <c r="AM445" s="93"/>
      <c r="AN445" s="57">
        <v>1</v>
      </c>
      <c r="AO445" s="57">
        <v>12</v>
      </c>
      <c r="AP445" s="57">
        <v>2011</v>
      </c>
      <c r="AQ445" s="93">
        <v>0.75</v>
      </c>
      <c r="AR445" s="272">
        <v>1</v>
      </c>
      <c r="AS445" s="273" t="s">
        <v>1621</v>
      </c>
      <c r="AT445" s="60">
        <v>18.34</v>
      </c>
      <c r="AU445" s="60">
        <v>19.600000000000001</v>
      </c>
      <c r="AV445" s="60">
        <v>0</v>
      </c>
      <c r="AW445" s="60">
        <v>0</v>
      </c>
      <c r="AX445" s="60"/>
      <c r="AY445" s="68">
        <v>-12.94</v>
      </c>
      <c r="AZ445" s="60">
        <v>37.94</v>
      </c>
      <c r="BA445" s="60"/>
      <c r="BB445" s="60">
        <v>25</v>
      </c>
    </row>
    <row r="446" spans="1:54" s="62" customFormat="1" ht="17.25" customHeight="1">
      <c r="A446" s="27" t="s">
        <v>1610</v>
      </c>
      <c r="B446" s="50">
        <v>22</v>
      </c>
      <c r="C446" s="53" t="s">
        <v>1676</v>
      </c>
      <c r="D446" s="23" t="s">
        <v>291</v>
      </c>
      <c r="E446" s="23" t="s">
        <v>1677</v>
      </c>
      <c r="F446" s="53" t="s">
        <v>1678</v>
      </c>
      <c r="G446" s="53"/>
      <c r="H446" s="87">
        <v>11</v>
      </c>
      <c r="I446" s="87">
        <v>2</v>
      </c>
      <c r="J446" s="87">
        <v>1951</v>
      </c>
      <c r="K446" s="87">
        <v>60</v>
      </c>
      <c r="L446" s="1" t="s">
        <v>1539</v>
      </c>
      <c r="M446" s="1"/>
      <c r="N446" s="1"/>
      <c r="O446" s="1"/>
      <c r="P446" s="53"/>
      <c r="Q446" s="53">
        <v>283</v>
      </c>
      <c r="R446" s="53"/>
      <c r="S446" s="53" t="s">
        <v>69</v>
      </c>
      <c r="T446" s="56">
        <v>11030021</v>
      </c>
      <c r="U446" s="56"/>
      <c r="V446" s="56"/>
      <c r="W446" s="56"/>
      <c r="X446" s="56"/>
      <c r="Y446" s="56"/>
      <c r="Z446" s="56"/>
      <c r="AA446" s="56"/>
      <c r="AB446" s="56"/>
      <c r="AC446" s="56"/>
      <c r="AD446" s="56"/>
      <c r="AE446" s="56"/>
      <c r="AF446" s="57">
        <v>24</v>
      </c>
      <c r="AG446" s="57">
        <v>11</v>
      </c>
      <c r="AH446" s="57">
        <v>2011</v>
      </c>
      <c r="AI446" s="93">
        <v>0.58333333333333337</v>
      </c>
      <c r="AJ446" s="57"/>
      <c r="AK446" s="57"/>
      <c r="AL446" s="57"/>
      <c r="AM446" s="93"/>
      <c r="AN446" s="57">
        <v>31</v>
      </c>
      <c r="AO446" s="57">
        <v>12</v>
      </c>
      <c r="AP446" s="57">
        <v>2011</v>
      </c>
      <c r="AQ446" s="93">
        <v>0</v>
      </c>
      <c r="AR446" s="272">
        <v>31</v>
      </c>
      <c r="AS446" s="273" t="s">
        <v>1609</v>
      </c>
      <c r="AT446" s="60">
        <v>568.54</v>
      </c>
      <c r="AU446" s="60">
        <v>607.6</v>
      </c>
      <c r="AV446" s="60">
        <v>7.9</v>
      </c>
      <c r="AW446" s="60">
        <v>0</v>
      </c>
      <c r="AX446" s="60"/>
      <c r="AY446" s="68">
        <v>-409.04</v>
      </c>
      <c r="AZ446" s="60">
        <v>1184.04</v>
      </c>
      <c r="BA446" s="60"/>
      <c r="BB446" s="60">
        <v>775</v>
      </c>
    </row>
    <row r="447" spans="1:54" s="62" customFormat="1" ht="17.25" customHeight="1">
      <c r="A447" s="27" t="s">
        <v>1610</v>
      </c>
      <c r="B447" s="50">
        <v>23</v>
      </c>
      <c r="C447" s="53" t="s">
        <v>1679</v>
      </c>
      <c r="D447" s="23" t="s">
        <v>716</v>
      </c>
      <c r="E447" s="23" t="s">
        <v>1680</v>
      </c>
      <c r="F447" s="53" t="s">
        <v>1681</v>
      </c>
      <c r="G447" s="53"/>
      <c r="H447" s="87">
        <v>6</v>
      </c>
      <c r="I447" s="87">
        <v>1</v>
      </c>
      <c r="J447" s="87">
        <v>1986</v>
      </c>
      <c r="K447" s="87">
        <v>25</v>
      </c>
      <c r="L447" s="1" t="s">
        <v>100</v>
      </c>
      <c r="M447" s="1"/>
      <c r="N447" s="1"/>
      <c r="O447" s="1"/>
      <c r="P447" s="53"/>
      <c r="Q447" s="53">
        <v>300</v>
      </c>
      <c r="R447" s="53"/>
      <c r="S447" s="53" t="s">
        <v>69</v>
      </c>
      <c r="T447" s="56">
        <v>11030021</v>
      </c>
      <c r="U447" s="56"/>
      <c r="V447" s="56"/>
      <c r="W447" s="56"/>
      <c r="X447" s="56"/>
      <c r="Y447" s="56"/>
      <c r="Z447" s="56"/>
      <c r="AA447" s="56"/>
      <c r="AB447" s="56"/>
      <c r="AC447" s="56"/>
      <c r="AD447" s="56"/>
      <c r="AE447" s="56"/>
      <c r="AF447" s="57">
        <v>16</v>
      </c>
      <c r="AG447" s="57">
        <v>12</v>
      </c>
      <c r="AH447" s="57">
        <v>2011</v>
      </c>
      <c r="AI447" s="93">
        <v>0.55208333333333337</v>
      </c>
      <c r="AJ447" s="57"/>
      <c r="AK447" s="57"/>
      <c r="AL447" s="57"/>
      <c r="AM447" s="93"/>
      <c r="AN447" s="57">
        <v>31</v>
      </c>
      <c r="AO447" s="57">
        <v>12</v>
      </c>
      <c r="AP447" s="57">
        <v>2011</v>
      </c>
      <c r="AQ447" s="93">
        <v>0</v>
      </c>
      <c r="AR447" s="272">
        <v>16</v>
      </c>
      <c r="AS447" s="273" t="s">
        <v>1609</v>
      </c>
      <c r="AT447" s="60">
        <v>293.44</v>
      </c>
      <c r="AU447" s="60">
        <v>313.60000000000002</v>
      </c>
      <c r="AV447" s="60">
        <v>2.68</v>
      </c>
      <c r="AW447" s="60">
        <v>30</v>
      </c>
      <c r="AX447" s="60"/>
      <c r="AY447" s="68">
        <v>-239.72</v>
      </c>
      <c r="AZ447" s="60">
        <v>639.72</v>
      </c>
      <c r="BA447" s="60"/>
      <c r="BB447" s="60">
        <v>400</v>
      </c>
    </row>
    <row r="448" spans="1:54" s="62" customFormat="1" ht="17.25" customHeight="1">
      <c r="A448" s="27" t="s">
        <v>1610</v>
      </c>
      <c r="B448" s="50">
        <v>24</v>
      </c>
      <c r="C448" s="53" t="s">
        <v>1682</v>
      </c>
      <c r="D448" s="23" t="s">
        <v>1415</v>
      </c>
      <c r="E448" s="23" t="s">
        <v>1683</v>
      </c>
      <c r="F448" s="53" t="s">
        <v>1684</v>
      </c>
      <c r="G448" s="53"/>
      <c r="H448" s="87">
        <v>18</v>
      </c>
      <c r="I448" s="87">
        <v>10</v>
      </c>
      <c r="J448" s="87">
        <v>1983</v>
      </c>
      <c r="K448" s="87">
        <v>28</v>
      </c>
      <c r="L448" s="1" t="s">
        <v>100</v>
      </c>
      <c r="M448" s="1"/>
      <c r="N448" s="1"/>
      <c r="O448" s="1"/>
      <c r="P448" s="53"/>
      <c r="Q448" s="53">
        <v>252</v>
      </c>
      <c r="R448" s="53"/>
      <c r="S448" s="53" t="s">
        <v>69</v>
      </c>
      <c r="T448" s="56">
        <v>11030021</v>
      </c>
      <c r="U448" s="56" t="s">
        <v>1629</v>
      </c>
      <c r="V448" s="56"/>
      <c r="W448" s="56"/>
      <c r="X448" s="56"/>
      <c r="Y448" s="56"/>
      <c r="Z448" s="56"/>
      <c r="AA448" s="56"/>
      <c r="AB448" s="56"/>
      <c r="AC448" s="56"/>
      <c r="AD448" s="56"/>
      <c r="AE448" s="56"/>
      <c r="AF448" s="57">
        <v>7</v>
      </c>
      <c r="AG448" s="57">
        <v>10</v>
      </c>
      <c r="AH448" s="57">
        <v>2011</v>
      </c>
      <c r="AI448" s="93">
        <v>0.5</v>
      </c>
      <c r="AJ448" s="57"/>
      <c r="AK448" s="57"/>
      <c r="AL448" s="57"/>
      <c r="AM448" s="93"/>
      <c r="AN448" s="57">
        <v>31</v>
      </c>
      <c r="AO448" s="57">
        <v>12</v>
      </c>
      <c r="AP448" s="57">
        <v>2011</v>
      </c>
      <c r="AQ448" s="93">
        <v>0</v>
      </c>
      <c r="AR448" s="272">
        <v>31</v>
      </c>
      <c r="AS448" s="273" t="s">
        <v>1609</v>
      </c>
      <c r="AT448" s="60">
        <v>568.54</v>
      </c>
      <c r="AU448" s="60">
        <v>607.6</v>
      </c>
      <c r="AV448" s="60">
        <v>0</v>
      </c>
      <c r="AW448" s="60">
        <v>27</v>
      </c>
      <c r="AX448" s="60"/>
      <c r="AY448" s="68">
        <v>-428.14</v>
      </c>
      <c r="AZ448" s="60">
        <v>1203.1400000000001</v>
      </c>
      <c r="BA448" s="60"/>
      <c r="BB448" s="60">
        <v>775</v>
      </c>
    </row>
    <row r="449" spans="1:54" s="62" customFormat="1" ht="17.25" customHeight="1">
      <c r="A449" s="27" t="s">
        <v>1610</v>
      </c>
      <c r="B449" s="50">
        <v>25</v>
      </c>
      <c r="C449" s="53">
        <v>555223246</v>
      </c>
      <c r="D449" s="23" t="s">
        <v>1685</v>
      </c>
      <c r="E449" s="23" t="s">
        <v>1686</v>
      </c>
      <c r="F449" s="53">
        <v>21001009116</v>
      </c>
      <c r="G449" s="53"/>
      <c r="H449" s="87">
        <v>19</v>
      </c>
      <c r="I449" s="87">
        <v>9</v>
      </c>
      <c r="J449" s="87">
        <v>1985</v>
      </c>
      <c r="K449" s="87">
        <v>26</v>
      </c>
      <c r="L449" s="1" t="s">
        <v>1539</v>
      </c>
      <c r="M449" s="1"/>
      <c r="N449" s="1"/>
      <c r="O449" s="1"/>
      <c r="P449" s="53"/>
      <c r="Q449" s="53">
        <v>306</v>
      </c>
      <c r="R449" s="53"/>
      <c r="S449" s="53" t="s">
        <v>69</v>
      </c>
      <c r="T449" s="56">
        <v>11030021</v>
      </c>
      <c r="U449" s="56"/>
      <c r="V449" s="56"/>
      <c r="W449" s="56"/>
      <c r="X449" s="56"/>
      <c r="Y449" s="56"/>
      <c r="Z449" s="56"/>
      <c r="AA449" s="56"/>
      <c r="AB449" s="56"/>
      <c r="AC449" s="56"/>
      <c r="AD449" s="56"/>
      <c r="AE449" s="56"/>
      <c r="AF449" s="57">
        <v>22</v>
      </c>
      <c r="AG449" s="57">
        <v>12</v>
      </c>
      <c r="AH449" s="57">
        <v>2011</v>
      </c>
      <c r="AI449" s="93">
        <v>0.70833333333333337</v>
      </c>
      <c r="AJ449" s="57"/>
      <c r="AK449" s="57"/>
      <c r="AL449" s="57"/>
      <c r="AM449" s="93"/>
      <c r="AN449" s="57">
        <v>31</v>
      </c>
      <c r="AO449" s="57">
        <v>12</v>
      </c>
      <c r="AP449" s="57">
        <v>2011</v>
      </c>
      <c r="AQ449" s="93">
        <v>0</v>
      </c>
      <c r="AR449" s="272">
        <v>10</v>
      </c>
      <c r="AS449" s="273" t="s">
        <v>1609</v>
      </c>
      <c r="AT449" s="60">
        <v>183.4</v>
      </c>
      <c r="AU449" s="60">
        <v>196</v>
      </c>
      <c r="AV449" s="60">
        <v>0.32</v>
      </c>
      <c r="AW449" s="60">
        <v>30</v>
      </c>
      <c r="AX449" s="60"/>
      <c r="AY449" s="68">
        <v>-159.72</v>
      </c>
      <c r="AZ449" s="60">
        <v>409.72</v>
      </c>
      <c r="BA449" s="60"/>
      <c r="BB449" s="60">
        <v>250</v>
      </c>
    </row>
    <row r="450" spans="1:54" s="62" customFormat="1" ht="17.25" customHeight="1">
      <c r="A450" s="27" t="s">
        <v>1610</v>
      </c>
      <c r="B450" s="50">
        <v>26</v>
      </c>
      <c r="C450" s="53" t="s">
        <v>1687</v>
      </c>
      <c r="D450" s="23" t="s">
        <v>78</v>
      </c>
      <c r="E450" s="23" t="s">
        <v>1688</v>
      </c>
      <c r="F450" s="53" t="s">
        <v>1689</v>
      </c>
      <c r="G450" s="53"/>
      <c r="H450" s="87">
        <v>7</v>
      </c>
      <c r="I450" s="87">
        <v>4</v>
      </c>
      <c r="J450" s="87">
        <v>1958</v>
      </c>
      <c r="K450" s="87">
        <v>53</v>
      </c>
      <c r="L450" s="1" t="s">
        <v>1539</v>
      </c>
      <c r="M450" s="1"/>
      <c r="N450" s="1"/>
      <c r="O450" s="1"/>
      <c r="P450" s="53"/>
      <c r="Q450" s="53">
        <v>257</v>
      </c>
      <c r="R450" s="53"/>
      <c r="S450" s="53" t="s">
        <v>69</v>
      </c>
      <c r="T450" s="56">
        <v>11030021</v>
      </c>
      <c r="U450" s="56"/>
      <c r="V450" s="56"/>
      <c r="W450" s="56"/>
      <c r="X450" s="56"/>
      <c r="Y450" s="56"/>
      <c r="Z450" s="56"/>
      <c r="AA450" s="56"/>
      <c r="AB450" s="56"/>
      <c r="AC450" s="56"/>
      <c r="AD450" s="56"/>
      <c r="AE450" s="56"/>
      <c r="AF450" s="57">
        <v>12</v>
      </c>
      <c r="AG450" s="57">
        <v>10</v>
      </c>
      <c r="AH450" s="57">
        <v>2011</v>
      </c>
      <c r="AI450" s="93">
        <v>0.67361111111111116</v>
      </c>
      <c r="AJ450" s="57"/>
      <c r="AK450" s="57"/>
      <c r="AL450" s="57"/>
      <c r="AM450" s="93"/>
      <c r="AN450" s="57">
        <v>1</v>
      </c>
      <c r="AO450" s="57">
        <v>12</v>
      </c>
      <c r="AP450" s="57">
        <v>2011</v>
      </c>
      <c r="AQ450" s="93">
        <v>0.75</v>
      </c>
      <c r="AR450" s="272">
        <v>1</v>
      </c>
      <c r="AS450" s="273" t="s">
        <v>1621</v>
      </c>
      <c r="AT450" s="60">
        <v>18.34</v>
      </c>
      <c r="AU450" s="60">
        <v>19.600000000000001</v>
      </c>
      <c r="AV450" s="60">
        <v>0</v>
      </c>
      <c r="AW450" s="60">
        <v>0</v>
      </c>
      <c r="AX450" s="60"/>
      <c r="AY450" s="68">
        <v>-12.94</v>
      </c>
      <c r="AZ450" s="60">
        <v>37.94</v>
      </c>
      <c r="BA450" s="60"/>
      <c r="BB450" s="60">
        <v>25</v>
      </c>
    </row>
    <row r="451" spans="1:54" s="62" customFormat="1" ht="17.25" customHeight="1">
      <c r="A451" s="27" t="s">
        <v>1610</v>
      </c>
      <c r="B451" s="50">
        <v>27</v>
      </c>
      <c r="C451" s="53" t="s">
        <v>1690</v>
      </c>
      <c r="D451" s="23" t="s">
        <v>1685</v>
      </c>
      <c r="E451" s="23" t="s">
        <v>1691</v>
      </c>
      <c r="F451" s="53" t="s">
        <v>1692</v>
      </c>
      <c r="G451" s="53"/>
      <c r="H451" s="87">
        <v>15</v>
      </c>
      <c r="I451" s="87">
        <v>12</v>
      </c>
      <c r="J451" s="87">
        <v>1978</v>
      </c>
      <c r="K451" s="87">
        <v>32</v>
      </c>
      <c r="L451" s="1" t="s">
        <v>1539</v>
      </c>
      <c r="M451" s="1"/>
      <c r="N451" s="1"/>
      <c r="O451" s="1"/>
      <c r="P451" s="53"/>
      <c r="Q451" s="53">
        <v>238</v>
      </c>
      <c r="R451" s="53"/>
      <c r="S451" s="53" t="s">
        <v>69</v>
      </c>
      <c r="T451" s="56">
        <v>11030021</v>
      </c>
      <c r="U451" s="56" t="s">
        <v>1629</v>
      </c>
      <c r="V451" s="56"/>
      <c r="W451" s="56"/>
      <c r="X451" s="56"/>
      <c r="Y451" s="56"/>
      <c r="Z451" s="56"/>
      <c r="AA451" s="56"/>
      <c r="AB451" s="56"/>
      <c r="AC451" s="56"/>
      <c r="AD451" s="56"/>
      <c r="AE451" s="56"/>
      <c r="AF451" s="57">
        <v>13</v>
      </c>
      <c r="AG451" s="57">
        <v>9</v>
      </c>
      <c r="AH451" s="57">
        <v>2011</v>
      </c>
      <c r="AI451" s="93">
        <v>0.70138888888888884</v>
      </c>
      <c r="AJ451" s="57"/>
      <c r="AK451" s="57"/>
      <c r="AL451" s="57"/>
      <c r="AM451" s="93"/>
      <c r="AN451" s="57">
        <v>15</v>
      </c>
      <c r="AO451" s="57">
        <v>12</v>
      </c>
      <c r="AP451" s="57">
        <v>2011</v>
      </c>
      <c r="AQ451" s="93">
        <v>0.75</v>
      </c>
      <c r="AR451" s="272">
        <v>15</v>
      </c>
      <c r="AS451" s="273" t="s">
        <v>1621</v>
      </c>
      <c r="AT451" s="60">
        <v>275.10000000000002</v>
      </c>
      <c r="AU451" s="60">
        <v>294</v>
      </c>
      <c r="AV451" s="60">
        <v>0.46</v>
      </c>
      <c r="AW451" s="60">
        <v>36</v>
      </c>
      <c r="AX451" s="60"/>
      <c r="AY451" s="68">
        <v>-230.56</v>
      </c>
      <c r="AZ451" s="60">
        <v>605.55999999999995</v>
      </c>
      <c r="BA451" s="60"/>
      <c r="BB451" s="60">
        <v>375</v>
      </c>
    </row>
    <row r="452" spans="1:54" s="62" customFormat="1" ht="17.25" customHeight="1">
      <c r="A452" s="27" t="s">
        <v>1610</v>
      </c>
      <c r="B452" s="50">
        <v>28</v>
      </c>
      <c r="C452" s="53" t="s">
        <v>1693</v>
      </c>
      <c r="D452" s="23" t="s">
        <v>248</v>
      </c>
      <c r="E452" s="23" t="s">
        <v>1694</v>
      </c>
      <c r="F452" s="53" t="s">
        <v>1695</v>
      </c>
      <c r="G452" s="53"/>
      <c r="H452" s="87">
        <v>15</v>
      </c>
      <c r="I452" s="87">
        <v>1</v>
      </c>
      <c r="J452" s="87">
        <v>1989</v>
      </c>
      <c r="K452" s="87">
        <v>22</v>
      </c>
      <c r="L452" s="1" t="s">
        <v>1539</v>
      </c>
      <c r="M452" s="1"/>
      <c r="N452" s="1"/>
      <c r="O452" s="1"/>
      <c r="P452" s="53"/>
      <c r="Q452" s="53">
        <v>237</v>
      </c>
      <c r="R452" s="53"/>
      <c r="S452" s="53" t="s">
        <v>69</v>
      </c>
      <c r="T452" s="56">
        <v>11030021</v>
      </c>
      <c r="U452" s="56"/>
      <c r="V452" s="56"/>
      <c r="W452" s="56"/>
      <c r="X452" s="56"/>
      <c r="Y452" s="56"/>
      <c r="Z452" s="56"/>
      <c r="AA452" s="56"/>
      <c r="AB452" s="56"/>
      <c r="AC452" s="56"/>
      <c r="AD452" s="56"/>
      <c r="AE452" s="56"/>
      <c r="AF452" s="57">
        <v>12</v>
      </c>
      <c r="AG452" s="57">
        <v>9</v>
      </c>
      <c r="AH452" s="57">
        <v>2011</v>
      </c>
      <c r="AI452" s="93">
        <v>0.625</v>
      </c>
      <c r="AJ452" s="57"/>
      <c r="AK452" s="57"/>
      <c r="AL452" s="57"/>
      <c r="AM452" s="93"/>
      <c r="AN452" s="57">
        <v>31</v>
      </c>
      <c r="AO452" s="57">
        <v>12</v>
      </c>
      <c r="AP452" s="57">
        <v>2011</v>
      </c>
      <c r="AQ452" s="93">
        <v>0</v>
      </c>
      <c r="AR452" s="272">
        <v>31</v>
      </c>
      <c r="AS452" s="273" t="s">
        <v>1609</v>
      </c>
      <c r="AT452" s="60">
        <v>568.54</v>
      </c>
      <c r="AU452" s="60">
        <v>607.6</v>
      </c>
      <c r="AV452" s="60">
        <v>0.32</v>
      </c>
      <c r="AW452" s="60">
        <v>16</v>
      </c>
      <c r="AX452" s="60"/>
      <c r="AY452" s="68">
        <v>-417.46</v>
      </c>
      <c r="AZ452" s="60">
        <v>1192.46</v>
      </c>
      <c r="BA452" s="60"/>
      <c r="BB452" s="60">
        <v>775</v>
      </c>
    </row>
    <row r="453" spans="1:54" s="62" customFormat="1" ht="17.25" customHeight="1">
      <c r="A453" s="27" t="s">
        <v>1610</v>
      </c>
      <c r="B453" s="50">
        <v>29</v>
      </c>
      <c r="C453" s="53" t="s">
        <v>1696</v>
      </c>
      <c r="D453" s="23" t="s">
        <v>1193</v>
      </c>
      <c r="E453" s="23" t="s">
        <v>1697</v>
      </c>
      <c r="F453" s="53" t="s">
        <v>1698</v>
      </c>
      <c r="G453" s="53"/>
      <c r="H453" s="87">
        <v>29</v>
      </c>
      <c r="I453" s="87">
        <v>11</v>
      </c>
      <c r="J453" s="87">
        <v>1975</v>
      </c>
      <c r="K453" s="87">
        <v>36</v>
      </c>
      <c r="L453" s="1" t="s">
        <v>1539</v>
      </c>
      <c r="M453" s="1"/>
      <c r="N453" s="1"/>
      <c r="O453" s="1"/>
      <c r="P453" s="53"/>
      <c r="Q453" s="53">
        <v>278</v>
      </c>
      <c r="R453" s="53"/>
      <c r="S453" s="53" t="s">
        <v>69</v>
      </c>
      <c r="T453" s="56">
        <v>11030021</v>
      </c>
      <c r="U453" s="56"/>
      <c r="V453" s="56" t="s">
        <v>346</v>
      </c>
      <c r="W453" s="56"/>
      <c r="X453" s="56"/>
      <c r="Y453" s="56"/>
      <c r="Z453" s="56"/>
      <c r="AA453" s="56"/>
      <c r="AB453" s="56"/>
      <c r="AC453" s="56"/>
      <c r="AD453" s="56"/>
      <c r="AE453" s="56"/>
      <c r="AF453" s="57">
        <v>14</v>
      </c>
      <c r="AG453" s="57">
        <v>11</v>
      </c>
      <c r="AH453" s="57">
        <v>2011</v>
      </c>
      <c r="AI453" s="93">
        <v>0.57638888888888895</v>
      </c>
      <c r="AJ453" s="57"/>
      <c r="AK453" s="57"/>
      <c r="AL453" s="57"/>
      <c r="AM453" s="93"/>
      <c r="AN453" s="57">
        <v>28</v>
      </c>
      <c r="AO453" s="57">
        <v>12</v>
      </c>
      <c r="AP453" s="57">
        <v>2011</v>
      </c>
      <c r="AQ453" s="93">
        <v>0.59375</v>
      </c>
      <c r="AR453" s="272">
        <v>28</v>
      </c>
      <c r="AS453" s="273" t="s">
        <v>1621</v>
      </c>
      <c r="AT453" s="60">
        <v>514.52</v>
      </c>
      <c r="AU453" s="60">
        <v>548.79999999999995</v>
      </c>
      <c r="AV453" s="60">
        <v>0.64</v>
      </c>
      <c r="AW453" s="60">
        <v>46</v>
      </c>
      <c r="AX453" s="60"/>
      <c r="AY453" s="68">
        <v>-409.96</v>
      </c>
      <c r="AZ453" s="60">
        <v>1109.96</v>
      </c>
      <c r="BA453" s="60"/>
      <c r="BB453" s="60">
        <v>700</v>
      </c>
    </row>
    <row r="454" spans="1:54" s="62" customFormat="1" ht="17.25" customHeight="1">
      <c r="A454" s="27" t="s">
        <v>1610</v>
      </c>
      <c r="B454" s="50">
        <v>30</v>
      </c>
      <c r="C454" s="53" t="s">
        <v>1699</v>
      </c>
      <c r="D454" s="23" t="s">
        <v>1700</v>
      </c>
      <c r="E454" s="23" t="s">
        <v>1701</v>
      </c>
      <c r="F454" s="53" t="s">
        <v>1702</v>
      </c>
      <c r="G454" s="53"/>
      <c r="H454" s="87">
        <v>24</v>
      </c>
      <c r="I454" s="87">
        <v>5</v>
      </c>
      <c r="J454" s="87">
        <v>1967</v>
      </c>
      <c r="K454" s="87">
        <v>44</v>
      </c>
      <c r="L454" s="1" t="s">
        <v>100</v>
      </c>
      <c r="M454" s="1"/>
      <c r="N454" s="1"/>
      <c r="O454" s="1"/>
      <c r="P454" s="53"/>
      <c r="Q454" s="53">
        <v>287</v>
      </c>
      <c r="R454" s="53"/>
      <c r="S454" s="53" t="s">
        <v>69</v>
      </c>
      <c r="T454" s="56">
        <v>11030021</v>
      </c>
      <c r="U454" s="56"/>
      <c r="V454" s="56"/>
      <c r="W454" s="56"/>
      <c r="X454" s="56"/>
      <c r="Y454" s="56"/>
      <c r="Z454" s="56"/>
      <c r="AA454" s="56"/>
      <c r="AB454" s="56"/>
      <c r="AC454" s="56"/>
      <c r="AD454" s="56"/>
      <c r="AE454" s="56"/>
      <c r="AF454" s="57">
        <v>28</v>
      </c>
      <c r="AG454" s="57">
        <v>11</v>
      </c>
      <c r="AH454" s="57">
        <v>2011</v>
      </c>
      <c r="AI454" s="93">
        <v>0.70833333333333337</v>
      </c>
      <c r="AJ454" s="57"/>
      <c r="AK454" s="57"/>
      <c r="AL454" s="57"/>
      <c r="AM454" s="93"/>
      <c r="AN454" s="57">
        <v>31</v>
      </c>
      <c r="AO454" s="57">
        <v>12</v>
      </c>
      <c r="AP454" s="57">
        <v>2011</v>
      </c>
      <c r="AQ454" s="93">
        <v>0</v>
      </c>
      <c r="AR454" s="272">
        <v>31</v>
      </c>
      <c r="AS454" s="273" t="s">
        <v>1609</v>
      </c>
      <c r="AT454" s="60">
        <v>568.54</v>
      </c>
      <c r="AU454" s="60">
        <v>607.6</v>
      </c>
      <c r="AV454" s="60">
        <v>0.32</v>
      </c>
      <c r="AW454" s="60">
        <v>30</v>
      </c>
      <c r="AX454" s="60"/>
      <c r="AY454" s="68">
        <v>-431.46</v>
      </c>
      <c r="AZ454" s="60">
        <v>1206.46</v>
      </c>
      <c r="BA454" s="60"/>
      <c r="BB454" s="60">
        <v>775</v>
      </c>
    </row>
    <row r="455" spans="1:54" s="62" customFormat="1" ht="17.25" customHeight="1">
      <c r="A455" s="27" t="s">
        <v>1610</v>
      </c>
      <c r="B455" s="50">
        <v>31</v>
      </c>
      <c r="C455" s="53" t="s">
        <v>1703</v>
      </c>
      <c r="D455" s="23" t="s">
        <v>237</v>
      </c>
      <c r="E455" s="23" t="s">
        <v>1704</v>
      </c>
      <c r="F455" s="53" t="s">
        <v>1705</v>
      </c>
      <c r="G455" s="53"/>
      <c r="H455" s="87">
        <v>23</v>
      </c>
      <c r="I455" s="87">
        <v>6</v>
      </c>
      <c r="J455" s="87">
        <v>1984</v>
      </c>
      <c r="K455" s="87">
        <v>27</v>
      </c>
      <c r="L455" s="1" t="s">
        <v>1539</v>
      </c>
      <c r="M455" s="1"/>
      <c r="N455" s="1"/>
      <c r="O455" s="1"/>
      <c r="P455" s="53"/>
      <c r="Q455" s="53">
        <v>297</v>
      </c>
      <c r="R455" s="53"/>
      <c r="S455" s="53" t="s">
        <v>69</v>
      </c>
      <c r="T455" s="56">
        <v>11030021</v>
      </c>
      <c r="U455" s="56"/>
      <c r="V455" s="56"/>
      <c r="W455" s="56"/>
      <c r="X455" s="56"/>
      <c r="Y455" s="56"/>
      <c r="Z455" s="56"/>
      <c r="AA455" s="56"/>
      <c r="AB455" s="56"/>
      <c r="AC455" s="56"/>
      <c r="AD455" s="56"/>
      <c r="AE455" s="56"/>
      <c r="AF455" s="57">
        <v>13</v>
      </c>
      <c r="AG455" s="57">
        <v>12</v>
      </c>
      <c r="AH455" s="57">
        <v>2011</v>
      </c>
      <c r="AI455" s="93">
        <v>0.75</v>
      </c>
      <c r="AJ455" s="57"/>
      <c r="AK455" s="57"/>
      <c r="AL455" s="57"/>
      <c r="AM455" s="93"/>
      <c r="AN455" s="57">
        <v>31</v>
      </c>
      <c r="AO455" s="57">
        <v>12</v>
      </c>
      <c r="AP455" s="57">
        <v>2011</v>
      </c>
      <c r="AQ455" s="93">
        <v>0</v>
      </c>
      <c r="AR455" s="272">
        <v>19</v>
      </c>
      <c r="AS455" s="273" t="s">
        <v>1609</v>
      </c>
      <c r="AT455" s="60">
        <v>348.46</v>
      </c>
      <c r="AU455" s="60">
        <v>372.4</v>
      </c>
      <c r="AV455" s="60">
        <v>0.32</v>
      </c>
      <c r="AW455" s="60">
        <v>30</v>
      </c>
      <c r="AX455" s="60"/>
      <c r="AY455" s="68">
        <v>-276.18</v>
      </c>
      <c r="AZ455" s="60">
        <v>751.18</v>
      </c>
      <c r="BA455" s="60"/>
      <c r="BB455" s="60">
        <v>475</v>
      </c>
    </row>
    <row r="456" spans="1:54" s="62" customFormat="1" ht="17.25" customHeight="1">
      <c r="A456" s="27" t="s">
        <v>1610</v>
      </c>
      <c r="B456" s="50">
        <v>32</v>
      </c>
      <c r="C456" s="53" t="s">
        <v>1706</v>
      </c>
      <c r="D456" s="23" t="s">
        <v>1606</v>
      </c>
      <c r="E456" s="23" t="s">
        <v>1707</v>
      </c>
      <c r="F456" s="53" t="s">
        <v>1708</v>
      </c>
      <c r="G456" s="53"/>
      <c r="H456" s="87">
        <v>3</v>
      </c>
      <c r="I456" s="87">
        <v>10</v>
      </c>
      <c r="J456" s="87">
        <v>1969</v>
      </c>
      <c r="K456" s="87">
        <v>42</v>
      </c>
      <c r="L456" s="1" t="s">
        <v>1539</v>
      </c>
      <c r="M456" s="1"/>
      <c r="N456" s="1"/>
      <c r="O456" s="1"/>
      <c r="P456" s="53"/>
      <c r="Q456" s="53">
        <v>293</v>
      </c>
      <c r="R456" s="53"/>
      <c r="S456" s="53" t="s">
        <v>69</v>
      </c>
      <c r="T456" s="56">
        <v>11030021</v>
      </c>
      <c r="U456" s="56"/>
      <c r="V456" s="56"/>
      <c r="W456" s="56"/>
      <c r="X456" s="56"/>
      <c r="Y456" s="56"/>
      <c r="Z456" s="56"/>
      <c r="AA456" s="56"/>
      <c r="AB456" s="56"/>
      <c r="AC456" s="56"/>
      <c r="AD456" s="56"/>
      <c r="AE456" s="56"/>
      <c r="AF456" s="57">
        <v>5</v>
      </c>
      <c r="AG456" s="57">
        <v>12</v>
      </c>
      <c r="AH456" s="57">
        <v>2011</v>
      </c>
      <c r="AI456" s="93">
        <v>0.45833333333333331</v>
      </c>
      <c r="AJ456" s="57"/>
      <c r="AK456" s="57"/>
      <c r="AL456" s="57"/>
      <c r="AM456" s="93"/>
      <c r="AN456" s="57">
        <v>31</v>
      </c>
      <c r="AO456" s="57">
        <v>12</v>
      </c>
      <c r="AP456" s="57">
        <v>2011</v>
      </c>
      <c r="AQ456" s="93">
        <v>0</v>
      </c>
      <c r="AR456" s="272">
        <v>27</v>
      </c>
      <c r="AS456" s="273" t="s">
        <v>1609</v>
      </c>
      <c r="AT456" s="60">
        <v>495.18</v>
      </c>
      <c r="AU456" s="60">
        <v>529.20000000000005</v>
      </c>
      <c r="AV456" s="60">
        <v>8.59</v>
      </c>
      <c r="AW456" s="60">
        <v>87</v>
      </c>
      <c r="AX456" s="60"/>
      <c r="AY456" s="68">
        <v>-444.97</v>
      </c>
      <c r="AZ456" s="60">
        <v>1119.97</v>
      </c>
      <c r="BA456" s="60"/>
      <c r="BB456" s="60">
        <v>675</v>
      </c>
    </row>
    <row r="457" spans="1:54" s="62" customFormat="1" ht="17.25" customHeight="1">
      <c r="A457" s="27" t="s">
        <v>1610</v>
      </c>
      <c r="B457" s="50">
        <v>33</v>
      </c>
      <c r="C457" s="53" t="s">
        <v>1709</v>
      </c>
      <c r="D457" s="23" t="s">
        <v>132</v>
      </c>
      <c r="E457" s="23" t="s">
        <v>1710</v>
      </c>
      <c r="F457" s="53" t="s">
        <v>1711</v>
      </c>
      <c r="G457" s="53"/>
      <c r="H457" s="87">
        <v>16</v>
      </c>
      <c r="I457" s="87">
        <v>7</v>
      </c>
      <c r="J457" s="87">
        <v>1949</v>
      </c>
      <c r="K457" s="87">
        <v>62</v>
      </c>
      <c r="L457" s="1" t="s">
        <v>1539</v>
      </c>
      <c r="M457" s="1"/>
      <c r="N457" s="1"/>
      <c r="O457" s="1"/>
      <c r="P457" s="53"/>
      <c r="Q457" s="53">
        <v>315</v>
      </c>
      <c r="R457" s="53"/>
      <c r="S457" s="53" t="s">
        <v>69</v>
      </c>
      <c r="T457" s="56">
        <v>11030021</v>
      </c>
      <c r="U457" s="56"/>
      <c r="V457" s="56"/>
      <c r="W457" s="56"/>
      <c r="X457" s="56"/>
      <c r="Y457" s="56"/>
      <c r="Z457" s="56"/>
      <c r="AA457" s="56"/>
      <c r="AB457" s="56"/>
      <c r="AC457" s="56"/>
      <c r="AD457" s="56"/>
      <c r="AE457" s="56"/>
      <c r="AF457" s="57">
        <v>26</v>
      </c>
      <c r="AG457" s="57">
        <v>12</v>
      </c>
      <c r="AH457" s="57">
        <v>2011</v>
      </c>
      <c r="AI457" s="93">
        <v>0.65277777777777779</v>
      </c>
      <c r="AJ457" s="57"/>
      <c r="AK457" s="57"/>
      <c r="AL457" s="57"/>
      <c r="AM457" s="93"/>
      <c r="AN457" s="57">
        <v>31</v>
      </c>
      <c r="AO457" s="57">
        <v>12</v>
      </c>
      <c r="AP457" s="57">
        <v>2011</v>
      </c>
      <c r="AQ457" s="93">
        <v>0</v>
      </c>
      <c r="AR457" s="272">
        <v>6</v>
      </c>
      <c r="AS457" s="273" t="s">
        <v>1609</v>
      </c>
      <c r="AT457" s="60">
        <v>110.04</v>
      </c>
      <c r="AU457" s="60">
        <v>117.6</v>
      </c>
      <c r="AV457" s="60">
        <v>6.98</v>
      </c>
      <c r="AW457" s="60">
        <v>118</v>
      </c>
      <c r="AX457" s="60"/>
      <c r="AY457" s="68">
        <v>-202.62</v>
      </c>
      <c r="AZ457" s="60">
        <v>352.62</v>
      </c>
      <c r="BA457" s="60"/>
      <c r="BB457" s="60">
        <v>150</v>
      </c>
    </row>
    <row r="458" spans="1:54" s="62" customFormat="1" ht="17.25" customHeight="1">
      <c r="A458" s="27" t="s">
        <v>1610</v>
      </c>
      <c r="B458" s="50">
        <v>34</v>
      </c>
      <c r="C458" s="53" t="s">
        <v>1712</v>
      </c>
      <c r="D458" s="23" t="s">
        <v>804</v>
      </c>
      <c r="E458" s="23" t="s">
        <v>1713</v>
      </c>
      <c r="F458" s="53" t="s">
        <v>1714</v>
      </c>
      <c r="G458" s="53"/>
      <c r="H458" s="87">
        <v>1</v>
      </c>
      <c r="I458" s="87">
        <v>2</v>
      </c>
      <c r="J458" s="87">
        <v>1983</v>
      </c>
      <c r="K458" s="87">
        <v>28</v>
      </c>
      <c r="L458" s="1" t="s">
        <v>100</v>
      </c>
      <c r="M458" s="1"/>
      <c r="N458" s="1"/>
      <c r="O458" s="1"/>
      <c r="P458" s="53"/>
      <c r="Q458" s="53">
        <v>295</v>
      </c>
      <c r="R458" s="53"/>
      <c r="S458" s="53" t="s">
        <v>69</v>
      </c>
      <c r="T458" s="56">
        <v>11030021</v>
      </c>
      <c r="U458" s="56"/>
      <c r="V458" s="56"/>
      <c r="W458" s="56"/>
      <c r="X458" s="56"/>
      <c r="Y458" s="56"/>
      <c r="Z458" s="56"/>
      <c r="AA458" s="56"/>
      <c r="AB458" s="56"/>
      <c r="AC458" s="56"/>
      <c r="AD458" s="56"/>
      <c r="AE458" s="56"/>
      <c r="AF458" s="57">
        <v>7</v>
      </c>
      <c r="AG458" s="57">
        <v>12</v>
      </c>
      <c r="AH458" s="57">
        <v>2011</v>
      </c>
      <c r="AI458" s="93">
        <v>0.70833333333333337</v>
      </c>
      <c r="AJ458" s="57"/>
      <c r="AK458" s="57"/>
      <c r="AL458" s="57"/>
      <c r="AM458" s="93"/>
      <c r="AN458" s="57">
        <v>31</v>
      </c>
      <c r="AO458" s="57">
        <v>12</v>
      </c>
      <c r="AP458" s="57">
        <v>2011</v>
      </c>
      <c r="AQ458" s="93">
        <v>0</v>
      </c>
      <c r="AR458" s="272">
        <v>25</v>
      </c>
      <c r="AS458" s="273" t="s">
        <v>1609</v>
      </c>
      <c r="AT458" s="60">
        <v>458.5</v>
      </c>
      <c r="AU458" s="60">
        <v>490</v>
      </c>
      <c r="AV458" s="60">
        <v>0.72</v>
      </c>
      <c r="AW458" s="60">
        <v>7</v>
      </c>
      <c r="AX458" s="60"/>
      <c r="AY458" s="68">
        <v>-331.22</v>
      </c>
      <c r="AZ458" s="60">
        <v>956.22</v>
      </c>
      <c r="BA458" s="60"/>
      <c r="BB458" s="60">
        <v>625</v>
      </c>
    </row>
    <row r="459" spans="1:54" s="62" customFormat="1" ht="17.25" customHeight="1">
      <c r="A459" s="27" t="s">
        <v>1610</v>
      </c>
      <c r="B459" s="50">
        <v>35</v>
      </c>
      <c r="C459" s="53" t="s">
        <v>1715</v>
      </c>
      <c r="D459" s="23" t="s">
        <v>407</v>
      </c>
      <c r="E459" s="23" t="s">
        <v>813</v>
      </c>
      <c r="F459" s="53" t="s">
        <v>814</v>
      </c>
      <c r="G459" s="53"/>
      <c r="H459" s="87">
        <v>1</v>
      </c>
      <c r="I459" s="87">
        <v>7</v>
      </c>
      <c r="J459" s="87">
        <v>1969</v>
      </c>
      <c r="K459" s="87">
        <v>42</v>
      </c>
      <c r="L459" s="1" t="s">
        <v>1539</v>
      </c>
      <c r="M459" s="1"/>
      <c r="N459" s="1"/>
      <c r="O459" s="1"/>
      <c r="P459" s="53"/>
      <c r="Q459" s="53">
        <v>276</v>
      </c>
      <c r="R459" s="53"/>
      <c r="S459" s="53" t="s">
        <v>69</v>
      </c>
      <c r="T459" s="56">
        <v>11030021</v>
      </c>
      <c r="U459" s="56"/>
      <c r="V459" s="56"/>
      <c r="W459" s="56"/>
      <c r="X459" s="56"/>
      <c r="Y459" s="56"/>
      <c r="Z459" s="56"/>
      <c r="AA459" s="56"/>
      <c r="AB459" s="56"/>
      <c r="AC459" s="56"/>
      <c r="AD459" s="56"/>
      <c r="AE459" s="56"/>
      <c r="AF459" s="57">
        <v>8</v>
      </c>
      <c r="AG459" s="57">
        <v>11</v>
      </c>
      <c r="AH459" s="57">
        <v>2011</v>
      </c>
      <c r="AI459" s="93">
        <v>0.54166666666666663</v>
      </c>
      <c r="AJ459" s="57"/>
      <c r="AK459" s="57"/>
      <c r="AL459" s="57"/>
      <c r="AM459" s="93"/>
      <c r="AN459" s="57">
        <v>26</v>
      </c>
      <c r="AO459" s="57">
        <v>12</v>
      </c>
      <c r="AP459" s="57">
        <v>2011</v>
      </c>
      <c r="AQ459" s="93">
        <v>0.59027777777777779</v>
      </c>
      <c r="AR459" s="272">
        <v>26</v>
      </c>
      <c r="AS459" s="273" t="s">
        <v>1716</v>
      </c>
      <c r="AT459" s="60">
        <v>476.84</v>
      </c>
      <c r="AU459" s="60">
        <v>509.6</v>
      </c>
      <c r="AV459" s="60">
        <v>10.64</v>
      </c>
      <c r="AW459" s="60">
        <v>16</v>
      </c>
      <c r="AX459" s="60"/>
      <c r="AY459" s="68">
        <v>-363.08</v>
      </c>
      <c r="AZ459" s="60">
        <v>1013.08</v>
      </c>
      <c r="BA459" s="60"/>
      <c r="BB459" s="60">
        <v>650</v>
      </c>
    </row>
    <row r="460" spans="1:54" s="62" customFormat="1" ht="17.25" customHeight="1">
      <c r="A460" s="27" t="s">
        <v>1610</v>
      </c>
      <c r="B460" s="50">
        <v>36</v>
      </c>
      <c r="C460" s="53" t="s">
        <v>1717</v>
      </c>
      <c r="D460" s="23" t="s">
        <v>1718</v>
      </c>
      <c r="E460" s="23" t="s">
        <v>1719</v>
      </c>
      <c r="F460" s="53" t="s">
        <v>1720</v>
      </c>
      <c r="G460" s="53"/>
      <c r="H460" s="87">
        <v>8</v>
      </c>
      <c r="I460" s="87">
        <v>4</v>
      </c>
      <c r="J460" s="87">
        <v>1988</v>
      </c>
      <c r="K460" s="87">
        <v>23</v>
      </c>
      <c r="L460" s="1" t="s">
        <v>1539</v>
      </c>
      <c r="M460" s="1"/>
      <c r="N460" s="1"/>
      <c r="O460" s="1"/>
      <c r="P460" s="53"/>
      <c r="Q460" s="53">
        <v>165</v>
      </c>
      <c r="R460" s="53"/>
      <c r="S460" s="53" t="s">
        <v>69</v>
      </c>
      <c r="T460" s="56">
        <v>11030021</v>
      </c>
      <c r="U460" s="56"/>
      <c r="V460" s="56"/>
      <c r="W460" s="56"/>
      <c r="X460" s="56"/>
      <c r="Y460" s="56"/>
      <c r="Z460" s="56"/>
      <c r="AA460" s="56"/>
      <c r="AB460" s="56"/>
      <c r="AC460" s="56"/>
      <c r="AD460" s="56"/>
      <c r="AE460" s="56"/>
      <c r="AF460" s="57">
        <v>3</v>
      </c>
      <c r="AG460" s="57">
        <v>7</v>
      </c>
      <c r="AH460" s="57">
        <v>2011</v>
      </c>
      <c r="AI460" s="93">
        <v>0.58333333333333337</v>
      </c>
      <c r="AJ460" s="57"/>
      <c r="AK460" s="57"/>
      <c r="AL460" s="57"/>
      <c r="AM460" s="93"/>
      <c r="AN460" s="57">
        <v>25</v>
      </c>
      <c r="AO460" s="57">
        <v>12</v>
      </c>
      <c r="AP460" s="57">
        <v>2011</v>
      </c>
      <c r="AQ460" s="93">
        <v>0.62847222222222221</v>
      </c>
      <c r="AR460" s="272">
        <v>25</v>
      </c>
      <c r="AS460" s="273" t="s">
        <v>1621</v>
      </c>
      <c r="AT460" s="60">
        <v>458.5</v>
      </c>
      <c r="AU460" s="60">
        <v>490</v>
      </c>
      <c r="AV460" s="60">
        <v>0.64</v>
      </c>
      <c r="AW460" s="60">
        <v>46</v>
      </c>
      <c r="AX460" s="60"/>
      <c r="AY460" s="68">
        <v>-370.14</v>
      </c>
      <c r="AZ460" s="60">
        <v>995.14</v>
      </c>
      <c r="BA460" s="60"/>
      <c r="BB460" s="60">
        <v>625</v>
      </c>
    </row>
    <row r="461" spans="1:54" s="62" customFormat="1" ht="17.25" customHeight="1">
      <c r="A461" s="27" t="s">
        <v>1610</v>
      </c>
      <c r="B461" s="50">
        <v>37</v>
      </c>
      <c r="C461" s="53" t="s">
        <v>1721</v>
      </c>
      <c r="D461" s="23" t="s">
        <v>179</v>
      </c>
      <c r="E461" s="23" t="s">
        <v>1722</v>
      </c>
      <c r="F461" s="53" t="s">
        <v>1723</v>
      </c>
      <c r="G461" s="53"/>
      <c r="H461" s="87">
        <v>4</v>
      </c>
      <c r="I461" s="87">
        <v>7</v>
      </c>
      <c r="J461" s="87">
        <v>1981</v>
      </c>
      <c r="K461" s="87">
        <v>30</v>
      </c>
      <c r="L461" s="1" t="s">
        <v>1539</v>
      </c>
      <c r="M461" s="1"/>
      <c r="N461" s="1"/>
      <c r="O461" s="1"/>
      <c r="P461" s="53"/>
      <c r="Q461" s="53">
        <v>291</v>
      </c>
      <c r="R461" s="53"/>
      <c r="S461" s="53" t="s">
        <v>69</v>
      </c>
      <c r="T461" s="56">
        <v>11030021</v>
      </c>
      <c r="U461" s="56"/>
      <c r="V461" s="56"/>
      <c r="W461" s="56"/>
      <c r="X461" s="56"/>
      <c r="Y461" s="56"/>
      <c r="Z461" s="56"/>
      <c r="AA461" s="56"/>
      <c r="AB461" s="56"/>
      <c r="AC461" s="56"/>
      <c r="AD461" s="56"/>
      <c r="AE461" s="56"/>
      <c r="AF461" s="57">
        <v>2</v>
      </c>
      <c r="AG461" s="57">
        <v>12</v>
      </c>
      <c r="AH461" s="57">
        <v>2011</v>
      </c>
      <c r="AI461" s="93">
        <v>0.63194444444444442</v>
      </c>
      <c r="AJ461" s="57"/>
      <c r="AK461" s="57"/>
      <c r="AL461" s="57"/>
      <c r="AM461" s="93"/>
      <c r="AN461" s="57">
        <v>31</v>
      </c>
      <c r="AO461" s="57">
        <v>12</v>
      </c>
      <c r="AP461" s="57">
        <v>2011</v>
      </c>
      <c r="AQ461" s="93">
        <v>0</v>
      </c>
      <c r="AR461" s="272">
        <v>30</v>
      </c>
      <c r="AS461" s="273" t="s">
        <v>1609</v>
      </c>
      <c r="AT461" s="60">
        <v>550.20000000000005</v>
      </c>
      <c r="AU461" s="60">
        <v>588</v>
      </c>
      <c r="AV461" s="60">
        <v>3.38</v>
      </c>
      <c r="AW461" s="60">
        <v>30</v>
      </c>
      <c r="AX461" s="60"/>
      <c r="AY461" s="68">
        <v>-421.58</v>
      </c>
      <c r="AZ461" s="60">
        <v>1171.58</v>
      </c>
      <c r="BA461" s="60"/>
      <c r="BB461" s="60">
        <v>750</v>
      </c>
    </row>
    <row r="462" spans="1:54" s="62" customFormat="1" ht="17.25" customHeight="1">
      <c r="A462" s="27" t="s">
        <v>1610</v>
      </c>
      <c r="B462" s="50">
        <v>38</v>
      </c>
      <c r="C462" s="53" t="s">
        <v>1724</v>
      </c>
      <c r="D462" s="23" t="s">
        <v>692</v>
      </c>
      <c r="E462" s="23" t="s">
        <v>1725</v>
      </c>
      <c r="F462" s="53" t="s">
        <v>1726</v>
      </c>
      <c r="G462" s="53"/>
      <c r="H462" s="87">
        <v>15</v>
      </c>
      <c r="I462" s="87">
        <v>7</v>
      </c>
      <c r="J462" s="87">
        <v>1957</v>
      </c>
      <c r="K462" s="87">
        <v>54</v>
      </c>
      <c r="L462" s="1" t="s">
        <v>1539</v>
      </c>
      <c r="M462" s="1"/>
      <c r="N462" s="1"/>
      <c r="O462" s="1"/>
      <c r="P462" s="53"/>
      <c r="Q462" s="53">
        <v>288</v>
      </c>
      <c r="R462" s="53"/>
      <c r="S462" s="53" t="s">
        <v>69</v>
      </c>
      <c r="T462" s="56">
        <v>11030021</v>
      </c>
      <c r="U462" s="56"/>
      <c r="V462" s="56"/>
      <c r="W462" s="56"/>
      <c r="X462" s="56"/>
      <c r="Y462" s="56"/>
      <c r="Z462" s="56"/>
      <c r="AA462" s="56"/>
      <c r="AB462" s="56"/>
      <c r="AC462" s="56"/>
      <c r="AD462" s="56"/>
      <c r="AE462" s="56"/>
      <c r="AF462" s="57">
        <v>1</v>
      </c>
      <c r="AG462" s="57">
        <v>12</v>
      </c>
      <c r="AH462" s="57">
        <v>2011</v>
      </c>
      <c r="AI462" s="93">
        <v>0.69444444444444453</v>
      </c>
      <c r="AJ462" s="57"/>
      <c r="AK462" s="57"/>
      <c r="AL462" s="57"/>
      <c r="AM462" s="93"/>
      <c r="AN462" s="57">
        <v>31</v>
      </c>
      <c r="AO462" s="57">
        <v>12</v>
      </c>
      <c r="AP462" s="57">
        <v>2011</v>
      </c>
      <c r="AQ462" s="93">
        <v>0</v>
      </c>
      <c r="AR462" s="272">
        <v>31</v>
      </c>
      <c r="AS462" s="273" t="s">
        <v>1609</v>
      </c>
      <c r="AT462" s="60">
        <v>568.54</v>
      </c>
      <c r="AU462" s="60">
        <v>607.6</v>
      </c>
      <c r="AV462" s="60">
        <v>30.89</v>
      </c>
      <c r="AW462" s="60">
        <v>30</v>
      </c>
      <c r="AX462" s="60"/>
      <c r="AY462" s="68">
        <v>-462.03</v>
      </c>
      <c r="AZ462" s="60">
        <v>1237.03</v>
      </c>
      <c r="BA462" s="60"/>
      <c r="BB462" s="60">
        <v>775</v>
      </c>
    </row>
    <row r="463" spans="1:54" s="62" customFormat="1" ht="17.25" customHeight="1">
      <c r="A463" s="27" t="s">
        <v>1610</v>
      </c>
      <c r="B463" s="50">
        <v>39</v>
      </c>
      <c r="C463" s="53" t="s">
        <v>1727</v>
      </c>
      <c r="D463" s="23" t="s">
        <v>485</v>
      </c>
      <c r="E463" s="23" t="s">
        <v>1728</v>
      </c>
      <c r="F463" s="53" t="s">
        <v>1729</v>
      </c>
      <c r="G463" s="53"/>
      <c r="H463" s="87">
        <v>16</v>
      </c>
      <c r="I463" s="87">
        <v>7</v>
      </c>
      <c r="J463" s="87">
        <v>1948</v>
      </c>
      <c r="K463" s="87">
        <v>63</v>
      </c>
      <c r="L463" s="1" t="s">
        <v>1539</v>
      </c>
      <c r="M463" s="1"/>
      <c r="N463" s="1"/>
      <c r="O463" s="1"/>
      <c r="P463" s="53"/>
      <c r="Q463" s="53">
        <v>303</v>
      </c>
      <c r="R463" s="53"/>
      <c r="S463" s="53" t="s">
        <v>69</v>
      </c>
      <c r="T463" s="56">
        <v>11030021</v>
      </c>
      <c r="U463" s="56"/>
      <c r="V463" s="56"/>
      <c r="W463" s="56"/>
      <c r="X463" s="56"/>
      <c r="Y463" s="56"/>
      <c r="Z463" s="56"/>
      <c r="AA463" s="56"/>
      <c r="AB463" s="56"/>
      <c r="AC463" s="56"/>
      <c r="AD463" s="56"/>
      <c r="AE463" s="56"/>
      <c r="AF463" s="57">
        <v>18</v>
      </c>
      <c r="AG463" s="57">
        <v>12</v>
      </c>
      <c r="AH463" s="57">
        <v>2011</v>
      </c>
      <c r="AI463" s="93">
        <v>0.77083333333333337</v>
      </c>
      <c r="AJ463" s="57"/>
      <c r="AK463" s="57"/>
      <c r="AL463" s="57"/>
      <c r="AM463" s="93"/>
      <c r="AN463" s="57">
        <v>31</v>
      </c>
      <c r="AO463" s="57">
        <v>12</v>
      </c>
      <c r="AP463" s="57">
        <v>2011</v>
      </c>
      <c r="AQ463" s="93">
        <v>0</v>
      </c>
      <c r="AR463" s="272">
        <v>14</v>
      </c>
      <c r="AS463" s="273" t="s">
        <v>1609</v>
      </c>
      <c r="AT463" s="60">
        <v>256.76</v>
      </c>
      <c r="AU463" s="60">
        <v>274.39999999999998</v>
      </c>
      <c r="AV463" s="60">
        <v>1.01</v>
      </c>
      <c r="AW463" s="60">
        <v>30</v>
      </c>
      <c r="AX463" s="60"/>
      <c r="AY463" s="68">
        <v>-212.17</v>
      </c>
      <c r="AZ463" s="60">
        <v>562.16999999999996</v>
      </c>
      <c r="BA463" s="60"/>
      <c r="BB463" s="60">
        <v>350</v>
      </c>
    </row>
    <row r="464" spans="1:54" s="62" customFormat="1" ht="17.25" customHeight="1">
      <c r="A464" s="27" t="s">
        <v>1610</v>
      </c>
      <c r="B464" s="50">
        <v>40</v>
      </c>
      <c r="C464" s="53" t="s">
        <v>1730</v>
      </c>
      <c r="D464" s="23" t="s">
        <v>73</v>
      </c>
      <c r="E464" s="23" t="s">
        <v>1731</v>
      </c>
      <c r="F464" s="53" t="s">
        <v>1732</v>
      </c>
      <c r="G464" s="53"/>
      <c r="H464" s="87">
        <v>17</v>
      </c>
      <c r="I464" s="87">
        <v>9</v>
      </c>
      <c r="J464" s="87">
        <v>1965</v>
      </c>
      <c r="K464" s="87">
        <v>46</v>
      </c>
      <c r="L464" s="1" t="s">
        <v>1539</v>
      </c>
      <c r="M464" s="1"/>
      <c r="N464" s="1"/>
      <c r="O464" s="1"/>
      <c r="P464" s="53"/>
      <c r="Q464" s="53">
        <v>307</v>
      </c>
      <c r="R464" s="53"/>
      <c r="S464" s="53" t="s">
        <v>69</v>
      </c>
      <c r="T464" s="56">
        <v>11030021</v>
      </c>
      <c r="U464" s="56"/>
      <c r="V464" s="56"/>
      <c r="W464" s="56"/>
      <c r="X464" s="56"/>
      <c r="Y464" s="56"/>
      <c r="Z464" s="56"/>
      <c r="AA464" s="56"/>
      <c r="AB464" s="56"/>
      <c r="AC464" s="56"/>
      <c r="AD464" s="56"/>
      <c r="AE464" s="56"/>
      <c r="AF464" s="57">
        <v>23</v>
      </c>
      <c r="AG464" s="57">
        <v>12</v>
      </c>
      <c r="AH464" s="57">
        <v>2011</v>
      </c>
      <c r="AI464" s="93">
        <v>0.70833333333333337</v>
      </c>
      <c r="AJ464" s="57"/>
      <c r="AK464" s="57"/>
      <c r="AL464" s="57"/>
      <c r="AM464" s="93"/>
      <c r="AN464" s="57">
        <v>31</v>
      </c>
      <c r="AO464" s="57">
        <v>12</v>
      </c>
      <c r="AP464" s="57">
        <v>2011</v>
      </c>
      <c r="AQ464" s="93">
        <v>0</v>
      </c>
      <c r="AR464" s="272">
        <v>9</v>
      </c>
      <c r="AS464" s="273" t="s">
        <v>1609</v>
      </c>
      <c r="AT464" s="60">
        <v>165.06</v>
      </c>
      <c r="AU464" s="60">
        <v>176.4</v>
      </c>
      <c r="AV464" s="60">
        <v>0.64</v>
      </c>
      <c r="AW464" s="60">
        <v>30</v>
      </c>
      <c r="AX464" s="60"/>
      <c r="AY464" s="68">
        <v>-147.1</v>
      </c>
      <c r="AZ464" s="60">
        <v>372.1</v>
      </c>
      <c r="BA464" s="60"/>
      <c r="BB464" s="60">
        <v>225</v>
      </c>
    </row>
    <row r="465" spans="1:54" s="62" customFormat="1" ht="17.25" customHeight="1">
      <c r="A465" s="27" t="s">
        <v>1610</v>
      </c>
      <c r="B465" s="50">
        <v>41</v>
      </c>
      <c r="C465" s="53" t="s">
        <v>1733</v>
      </c>
      <c r="D465" s="23" t="s">
        <v>610</v>
      </c>
      <c r="E465" s="23" t="s">
        <v>1734</v>
      </c>
      <c r="F465" s="53" t="s">
        <v>1735</v>
      </c>
      <c r="G465" s="53"/>
      <c r="H465" s="87">
        <v>16</v>
      </c>
      <c r="I465" s="87">
        <v>1</v>
      </c>
      <c r="J465" s="87">
        <v>1988</v>
      </c>
      <c r="K465" s="87">
        <v>23</v>
      </c>
      <c r="L465" s="1" t="s">
        <v>1539</v>
      </c>
      <c r="M465" s="1"/>
      <c r="N465" s="1"/>
      <c r="O465" s="1"/>
      <c r="P465" s="53"/>
      <c r="Q465" s="53">
        <v>254</v>
      </c>
      <c r="R465" s="53"/>
      <c r="S465" s="53" t="s">
        <v>69</v>
      </c>
      <c r="T465" s="56">
        <v>11030021</v>
      </c>
      <c r="U465" s="56"/>
      <c r="V465" s="56"/>
      <c r="W465" s="56"/>
      <c r="X465" s="56"/>
      <c r="Y465" s="56"/>
      <c r="Z465" s="56"/>
      <c r="AA465" s="56"/>
      <c r="AB465" s="56"/>
      <c r="AC465" s="56"/>
      <c r="AD465" s="56"/>
      <c r="AE465" s="56"/>
      <c r="AF465" s="57">
        <v>10</v>
      </c>
      <c r="AG465" s="57">
        <v>10</v>
      </c>
      <c r="AH465" s="57">
        <v>2011</v>
      </c>
      <c r="AI465" s="93">
        <v>0.6875</v>
      </c>
      <c r="AJ465" s="57"/>
      <c r="AK465" s="57"/>
      <c r="AL465" s="57"/>
      <c r="AM465" s="93"/>
      <c r="AN465" s="57">
        <v>31</v>
      </c>
      <c r="AO465" s="57">
        <v>12</v>
      </c>
      <c r="AP465" s="57">
        <v>2011</v>
      </c>
      <c r="AQ465" s="93">
        <v>0</v>
      </c>
      <c r="AR465" s="272">
        <v>27</v>
      </c>
      <c r="AS465" s="273" t="s">
        <v>1609</v>
      </c>
      <c r="AT465" s="60">
        <v>495.18</v>
      </c>
      <c r="AU465" s="60">
        <v>529.20000000000005</v>
      </c>
      <c r="AV465" s="60">
        <v>0</v>
      </c>
      <c r="AW465" s="60">
        <v>0</v>
      </c>
      <c r="AX465" s="60"/>
      <c r="AY465" s="68">
        <v>-349.38</v>
      </c>
      <c r="AZ465" s="60">
        <v>1024.3800000000001</v>
      </c>
      <c r="BA465" s="60"/>
      <c r="BB465" s="60">
        <v>675</v>
      </c>
    </row>
    <row r="466" spans="1:54" s="62" customFormat="1" ht="17.25" customHeight="1">
      <c r="A466" s="27" t="s">
        <v>1610</v>
      </c>
      <c r="B466" s="50">
        <v>42</v>
      </c>
      <c r="C466" s="53" t="s">
        <v>1736</v>
      </c>
      <c r="D466" s="23" t="s">
        <v>485</v>
      </c>
      <c r="E466" s="23" t="s">
        <v>1737</v>
      </c>
      <c r="F466" s="53" t="s">
        <v>1738</v>
      </c>
      <c r="G466" s="53"/>
      <c r="H466" s="87">
        <v>1</v>
      </c>
      <c r="I466" s="87">
        <v>8</v>
      </c>
      <c r="J466" s="87">
        <v>1955</v>
      </c>
      <c r="K466" s="87">
        <v>56</v>
      </c>
      <c r="L466" s="1" t="s">
        <v>1539</v>
      </c>
      <c r="M466" s="1"/>
      <c r="N466" s="1"/>
      <c r="O466" s="1"/>
      <c r="P466" s="53"/>
      <c r="Q466" s="53">
        <v>277</v>
      </c>
      <c r="R466" s="53"/>
      <c r="S466" s="53" t="s">
        <v>69</v>
      </c>
      <c r="T466" s="56">
        <v>11030021</v>
      </c>
      <c r="U466" s="56"/>
      <c r="V466" s="56"/>
      <c r="W466" s="56"/>
      <c r="X466" s="56"/>
      <c r="Y466" s="56"/>
      <c r="Z466" s="56"/>
      <c r="AA466" s="56"/>
      <c r="AB466" s="56"/>
      <c r="AC466" s="56"/>
      <c r="AD466" s="56"/>
      <c r="AE466" s="56"/>
      <c r="AF466" s="57">
        <v>11</v>
      </c>
      <c r="AG466" s="57">
        <v>11</v>
      </c>
      <c r="AH466" s="57">
        <v>2011</v>
      </c>
      <c r="AI466" s="93">
        <v>0.63194444444444442</v>
      </c>
      <c r="AJ466" s="57"/>
      <c r="AK466" s="57"/>
      <c r="AL466" s="57"/>
      <c r="AM466" s="93"/>
      <c r="AN466" s="57">
        <v>31</v>
      </c>
      <c r="AO466" s="57">
        <v>12</v>
      </c>
      <c r="AP466" s="57">
        <v>2011</v>
      </c>
      <c r="AQ466" s="93">
        <v>0</v>
      </c>
      <c r="AR466" s="272">
        <v>31</v>
      </c>
      <c r="AS466" s="273" t="s">
        <v>1609</v>
      </c>
      <c r="AT466" s="60">
        <v>568.54</v>
      </c>
      <c r="AU466" s="60">
        <v>607.6</v>
      </c>
      <c r="AV466" s="60">
        <v>11.32</v>
      </c>
      <c r="AW466" s="60">
        <v>0</v>
      </c>
      <c r="AX466" s="60"/>
      <c r="AY466" s="68">
        <v>-412.46</v>
      </c>
      <c r="AZ466" s="60">
        <v>1187.46</v>
      </c>
      <c r="BA466" s="60"/>
      <c r="BB466" s="60">
        <v>775</v>
      </c>
    </row>
    <row r="467" spans="1:54" s="62" customFormat="1" ht="17.25" customHeight="1">
      <c r="A467" s="27" t="s">
        <v>1610</v>
      </c>
      <c r="B467" s="50">
        <v>43</v>
      </c>
      <c r="C467" s="53" t="s">
        <v>1739</v>
      </c>
      <c r="D467" s="23" t="s">
        <v>1274</v>
      </c>
      <c r="E467" s="23" t="s">
        <v>986</v>
      </c>
      <c r="F467" s="53" t="s">
        <v>1740</v>
      </c>
      <c r="G467" s="53"/>
      <c r="H467" s="87">
        <v>15</v>
      </c>
      <c r="I467" s="87">
        <v>4</v>
      </c>
      <c r="J467" s="87">
        <v>1938</v>
      </c>
      <c r="K467" s="87">
        <v>73</v>
      </c>
      <c r="L467" s="1" t="s">
        <v>1539</v>
      </c>
      <c r="M467" s="1"/>
      <c r="N467" s="1"/>
      <c r="O467" s="1"/>
      <c r="P467" s="53"/>
      <c r="Q467" s="53">
        <v>296</v>
      </c>
      <c r="R467" s="53"/>
      <c r="S467" s="53" t="s">
        <v>69</v>
      </c>
      <c r="T467" s="56">
        <v>11030021</v>
      </c>
      <c r="U467" s="56"/>
      <c r="V467" s="56"/>
      <c r="W467" s="56"/>
      <c r="X467" s="56"/>
      <c r="Y467" s="56"/>
      <c r="Z467" s="56"/>
      <c r="AA467" s="56"/>
      <c r="AB467" s="56"/>
      <c r="AC467" s="56"/>
      <c r="AD467" s="56"/>
      <c r="AE467" s="56"/>
      <c r="AF467" s="57">
        <v>12</v>
      </c>
      <c r="AG467" s="57">
        <v>12</v>
      </c>
      <c r="AH467" s="57">
        <v>2011</v>
      </c>
      <c r="AI467" s="93">
        <v>0.5</v>
      </c>
      <c r="AJ467" s="57"/>
      <c r="AK467" s="57"/>
      <c r="AL467" s="57"/>
      <c r="AM467" s="93"/>
      <c r="AN467" s="57">
        <v>31</v>
      </c>
      <c r="AO467" s="57">
        <v>12</v>
      </c>
      <c r="AP467" s="57">
        <v>2011</v>
      </c>
      <c r="AQ467" s="93">
        <v>0</v>
      </c>
      <c r="AR467" s="272">
        <v>20</v>
      </c>
      <c r="AS467" s="273" t="s">
        <v>1609</v>
      </c>
      <c r="AT467" s="60">
        <v>366.8</v>
      </c>
      <c r="AU467" s="60">
        <v>392</v>
      </c>
      <c r="AV467" s="60">
        <v>5.21</v>
      </c>
      <c r="AW467" s="60">
        <v>0</v>
      </c>
      <c r="AX467" s="60"/>
      <c r="AY467" s="68">
        <v>-264.01</v>
      </c>
      <c r="AZ467" s="60">
        <v>764.01</v>
      </c>
      <c r="BA467" s="60"/>
      <c r="BB467" s="60">
        <v>500</v>
      </c>
    </row>
    <row r="468" spans="1:54" s="62" customFormat="1" ht="17.25" customHeight="1">
      <c r="A468" s="27" t="s">
        <v>1610</v>
      </c>
      <c r="B468" s="50">
        <v>44</v>
      </c>
      <c r="C468" s="53">
        <v>2874745415</v>
      </c>
      <c r="D468" s="23" t="s">
        <v>1741</v>
      </c>
      <c r="E468" s="23" t="s">
        <v>1742</v>
      </c>
      <c r="F468" s="53" t="s">
        <v>1743</v>
      </c>
      <c r="G468" s="53"/>
      <c r="H468" s="87">
        <v>23</v>
      </c>
      <c r="I468" s="87">
        <v>12</v>
      </c>
      <c r="J468" s="87">
        <v>1973</v>
      </c>
      <c r="K468" s="87">
        <v>37</v>
      </c>
      <c r="L468" s="1" t="s">
        <v>1539</v>
      </c>
      <c r="M468" s="1"/>
      <c r="N468" s="1"/>
      <c r="O468" s="1"/>
      <c r="P468" s="53"/>
      <c r="Q468" s="53">
        <v>82</v>
      </c>
      <c r="R468" s="53"/>
      <c r="S468" s="53" t="s">
        <v>69</v>
      </c>
      <c r="T468" s="56">
        <v>11030022</v>
      </c>
      <c r="U468" s="56"/>
      <c r="V468" s="56"/>
      <c r="W468" s="56"/>
      <c r="X468" s="56"/>
      <c r="Y468" s="56"/>
      <c r="Z468" s="56"/>
      <c r="AA468" s="56"/>
      <c r="AB468" s="56"/>
      <c r="AC468" s="56"/>
      <c r="AD468" s="56"/>
      <c r="AE468" s="56"/>
      <c r="AF468" s="57">
        <v>8</v>
      </c>
      <c r="AG468" s="57">
        <v>7</v>
      </c>
      <c r="AH468" s="57">
        <v>2011</v>
      </c>
      <c r="AI468" s="93">
        <v>9</v>
      </c>
      <c r="AJ468" s="57"/>
      <c r="AK468" s="57"/>
      <c r="AL468" s="57"/>
      <c r="AM468" s="93"/>
      <c r="AN468" s="57">
        <v>31</v>
      </c>
      <c r="AO468" s="57">
        <v>12</v>
      </c>
      <c r="AP468" s="57">
        <v>2011</v>
      </c>
      <c r="AQ468" s="93">
        <v>0</v>
      </c>
      <c r="AR468" s="272">
        <v>31</v>
      </c>
      <c r="AS468" s="273" t="s">
        <v>1609</v>
      </c>
      <c r="AT468" s="60">
        <v>568.54</v>
      </c>
      <c r="AU468" s="60">
        <v>607.6</v>
      </c>
      <c r="AV468" s="60">
        <v>2.2999999999999998</v>
      </c>
      <c r="AW468" s="60">
        <v>103</v>
      </c>
      <c r="AX468" s="60"/>
      <c r="AY468" s="68">
        <v>-351.44</v>
      </c>
      <c r="AZ468" s="60">
        <v>1281.44</v>
      </c>
      <c r="BA468" s="60"/>
      <c r="BB468" s="60">
        <v>930</v>
      </c>
    </row>
    <row r="469" spans="1:54" s="62" customFormat="1" ht="17.25" customHeight="1">
      <c r="A469" s="27" t="s">
        <v>1610</v>
      </c>
      <c r="B469" s="50">
        <v>45</v>
      </c>
      <c r="C469" s="53" t="s">
        <v>1744</v>
      </c>
      <c r="D469" s="23" t="s">
        <v>179</v>
      </c>
      <c r="E469" s="23" t="s">
        <v>1745</v>
      </c>
      <c r="F469" s="53" t="s">
        <v>1746</v>
      </c>
      <c r="G469" s="53"/>
      <c r="H469" s="87">
        <v>29</v>
      </c>
      <c r="I469" s="87">
        <v>4</v>
      </c>
      <c r="J469" s="87">
        <v>1953</v>
      </c>
      <c r="K469" s="87">
        <v>58</v>
      </c>
      <c r="L469" s="1" t="s">
        <v>1539</v>
      </c>
      <c r="M469" s="1"/>
      <c r="N469" s="1"/>
      <c r="O469" s="1"/>
      <c r="P469" s="53"/>
      <c r="Q469" s="53">
        <v>312</v>
      </c>
      <c r="R469" s="53"/>
      <c r="S469" s="53" t="s">
        <v>69</v>
      </c>
      <c r="T469" s="56">
        <v>11030022</v>
      </c>
      <c r="U469" s="56"/>
      <c r="V469" s="56"/>
      <c r="W469" s="56"/>
      <c r="X469" s="56"/>
      <c r="Y469" s="56"/>
      <c r="Z469" s="56"/>
      <c r="AA469" s="56"/>
      <c r="AB469" s="56"/>
      <c r="AC469" s="56"/>
      <c r="AD469" s="56"/>
      <c r="AE469" s="56"/>
      <c r="AF469" s="57">
        <v>26</v>
      </c>
      <c r="AG469" s="57">
        <v>12</v>
      </c>
      <c r="AH469" s="57">
        <v>2011</v>
      </c>
      <c r="AI469" s="93">
        <v>0.33333333333333331</v>
      </c>
      <c r="AJ469" s="57"/>
      <c r="AK469" s="57"/>
      <c r="AL469" s="57"/>
      <c r="AM469" s="93"/>
      <c r="AN469" s="57">
        <v>31</v>
      </c>
      <c r="AO469" s="57">
        <v>12</v>
      </c>
      <c r="AP469" s="57">
        <v>2011</v>
      </c>
      <c r="AQ469" s="93">
        <v>0</v>
      </c>
      <c r="AR469" s="272">
        <v>6</v>
      </c>
      <c r="AS469" s="273" t="s">
        <v>1609</v>
      </c>
      <c r="AT469" s="60">
        <v>110.04</v>
      </c>
      <c r="AU469" s="60">
        <v>117.6</v>
      </c>
      <c r="AV469" s="60">
        <v>1.1499999999999999</v>
      </c>
      <c r="AW469" s="60">
        <v>0</v>
      </c>
      <c r="AX469" s="60"/>
      <c r="AY469" s="68">
        <v>-48.79</v>
      </c>
      <c r="AZ469" s="60">
        <v>228.79</v>
      </c>
      <c r="BA469" s="60"/>
      <c r="BB469" s="60">
        <v>180</v>
      </c>
    </row>
    <row r="470" spans="1:54" s="62" customFormat="1" ht="17.25" customHeight="1">
      <c r="A470" s="27" t="s">
        <v>1610</v>
      </c>
      <c r="B470" s="50">
        <v>46</v>
      </c>
      <c r="C470" s="53" t="s">
        <v>1747</v>
      </c>
      <c r="D470" s="23" t="s">
        <v>733</v>
      </c>
      <c r="E470" s="23" t="s">
        <v>1748</v>
      </c>
      <c r="F470" s="53" t="s">
        <v>1749</v>
      </c>
      <c r="G470" s="53"/>
      <c r="H470" s="87">
        <v>13</v>
      </c>
      <c r="I470" s="87">
        <v>4</v>
      </c>
      <c r="J470" s="87">
        <v>1971</v>
      </c>
      <c r="K470" s="87">
        <v>40</v>
      </c>
      <c r="L470" s="1" t="s">
        <v>1539</v>
      </c>
      <c r="M470" s="1"/>
      <c r="N470" s="1"/>
      <c r="O470" s="1"/>
      <c r="P470" s="53"/>
      <c r="Q470" s="53">
        <v>212</v>
      </c>
      <c r="R470" s="53"/>
      <c r="S470" s="53" t="s">
        <v>69</v>
      </c>
      <c r="T470" s="56">
        <v>11030022</v>
      </c>
      <c r="U470" s="56"/>
      <c r="V470" s="56" t="s">
        <v>1894</v>
      </c>
      <c r="W470" s="56"/>
      <c r="X470" s="56"/>
      <c r="Y470" s="56"/>
      <c r="Z470" s="56"/>
      <c r="AA470" s="56"/>
      <c r="AB470" s="56"/>
      <c r="AC470" s="56"/>
      <c r="AD470" s="56"/>
      <c r="AE470" s="56"/>
      <c r="AF470" s="57">
        <v>10</v>
      </c>
      <c r="AG470" s="57">
        <v>8</v>
      </c>
      <c r="AH470" s="57">
        <v>2011</v>
      </c>
      <c r="AI470" s="93">
        <v>0.625</v>
      </c>
      <c r="AJ470" s="57"/>
      <c r="AK470" s="57"/>
      <c r="AL470" s="57"/>
      <c r="AM470" s="93"/>
      <c r="AN470" s="57">
        <v>20</v>
      </c>
      <c r="AO470" s="57">
        <v>12</v>
      </c>
      <c r="AP470" s="57">
        <v>2011</v>
      </c>
      <c r="AQ470" s="93">
        <v>0.67708333333333337</v>
      </c>
      <c r="AR470" s="272">
        <v>20</v>
      </c>
      <c r="AS470" s="273" t="s">
        <v>1621</v>
      </c>
      <c r="AT470" s="60">
        <v>366.8</v>
      </c>
      <c r="AU470" s="60">
        <v>392</v>
      </c>
      <c r="AV470" s="60">
        <v>15.14</v>
      </c>
      <c r="AW470" s="60">
        <v>0</v>
      </c>
      <c r="AX470" s="60"/>
      <c r="AY470" s="68">
        <v>-173.94</v>
      </c>
      <c r="AZ470" s="60">
        <v>773.94</v>
      </c>
      <c r="BA470" s="60"/>
      <c r="BB470" s="60">
        <v>600</v>
      </c>
    </row>
    <row r="471" spans="1:54" s="62" customFormat="1" ht="17.25" customHeight="1">
      <c r="A471" s="27" t="s">
        <v>1610</v>
      </c>
      <c r="B471" s="50">
        <v>47</v>
      </c>
      <c r="C471" s="53"/>
      <c r="D471" s="23" t="s">
        <v>1750</v>
      </c>
      <c r="E471" s="23" t="s">
        <v>308</v>
      </c>
      <c r="F471" s="53" t="s">
        <v>1751</v>
      </c>
      <c r="G471" s="53"/>
      <c r="H471" s="87">
        <v>7</v>
      </c>
      <c r="I471" s="87">
        <v>4</v>
      </c>
      <c r="J471" s="87">
        <v>1948</v>
      </c>
      <c r="K471" s="87">
        <v>63</v>
      </c>
      <c r="L471" s="1" t="s">
        <v>1539</v>
      </c>
      <c r="M471" s="1"/>
      <c r="N471" s="1"/>
      <c r="O471" s="1"/>
      <c r="P471" s="53"/>
      <c r="Q471" s="53">
        <v>56</v>
      </c>
      <c r="R471" s="53"/>
      <c r="S471" s="53" t="s">
        <v>69</v>
      </c>
      <c r="T471" s="56">
        <v>11030022</v>
      </c>
      <c r="U471" s="56"/>
      <c r="V471" s="56"/>
      <c r="W471" s="56"/>
      <c r="X471" s="56"/>
      <c r="Y471" s="56"/>
      <c r="Z471" s="56"/>
      <c r="AA471" s="56"/>
      <c r="AB471" s="56"/>
      <c r="AC471" s="56"/>
      <c r="AD471" s="56"/>
      <c r="AE471" s="56"/>
      <c r="AF471" s="57">
        <v>15</v>
      </c>
      <c r="AG471" s="57">
        <v>3</v>
      </c>
      <c r="AH471" s="57">
        <v>2010</v>
      </c>
      <c r="AI471" s="93">
        <v>0.55347222222222225</v>
      </c>
      <c r="AJ471" s="57"/>
      <c r="AK471" s="57"/>
      <c r="AL471" s="57"/>
      <c r="AM471" s="93"/>
      <c r="AN471" s="57">
        <v>31</v>
      </c>
      <c r="AO471" s="57">
        <v>12</v>
      </c>
      <c r="AP471" s="57">
        <v>2011</v>
      </c>
      <c r="AQ471" s="93">
        <v>0.59722222222222221</v>
      </c>
      <c r="AR471" s="272">
        <v>31</v>
      </c>
      <c r="AS471" s="273" t="s">
        <v>1752</v>
      </c>
      <c r="AT471" s="60">
        <v>568.54</v>
      </c>
      <c r="AU471" s="60">
        <v>607.6</v>
      </c>
      <c r="AV471" s="60">
        <v>16.25</v>
      </c>
      <c r="AW471" s="60">
        <v>103</v>
      </c>
      <c r="AX471" s="60"/>
      <c r="AY471" s="68">
        <v>-365.39</v>
      </c>
      <c r="AZ471" s="60">
        <v>1295.3900000000001</v>
      </c>
      <c r="BA471" s="60"/>
      <c r="BB471" s="60">
        <v>930</v>
      </c>
    </row>
    <row r="472" spans="1:54" s="62" customFormat="1" ht="17.25" customHeight="1">
      <c r="A472" s="27" t="s">
        <v>1610</v>
      </c>
      <c r="B472" s="50">
        <v>48</v>
      </c>
      <c r="C472" s="53" t="s">
        <v>1753</v>
      </c>
      <c r="D472" s="23" t="s">
        <v>1299</v>
      </c>
      <c r="E472" s="23" t="s">
        <v>1754</v>
      </c>
      <c r="F472" s="53" t="s">
        <v>1755</v>
      </c>
      <c r="G472" s="53"/>
      <c r="H472" s="87">
        <v>30</v>
      </c>
      <c r="I472" s="87">
        <v>4</v>
      </c>
      <c r="J472" s="87">
        <v>1971</v>
      </c>
      <c r="K472" s="87">
        <v>40</v>
      </c>
      <c r="L472" s="1" t="s">
        <v>1539</v>
      </c>
      <c r="M472" s="1"/>
      <c r="N472" s="1"/>
      <c r="O472" s="1"/>
      <c r="P472" s="53"/>
      <c r="Q472" s="53">
        <v>261</v>
      </c>
      <c r="R472" s="53"/>
      <c r="S472" s="53" t="s">
        <v>69</v>
      </c>
      <c r="T472" s="56">
        <v>11030022</v>
      </c>
      <c r="U472" s="56"/>
      <c r="V472" s="56"/>
      <c r="W472" s="56"/>
      <c r="X472" s="56"/>
      <c r="Y472" s="56"/>
      <c r="Z472" s="56"/>
      <c r="AA472" s="56"/>
      <c r="AB472" s="56"/>
      <c r="AC472" s="56"/>
      <c r="AD472" s="56"/>
      <c r="AE472" s="56"/>
      <c r="AF472" s="57">
        <v>3</v>
      </c>
      <c r="AG472" s="57">
        <v>11</v>
      </c>
      <c r="AH472" s="57">
        <v>2011</v>
      </c>
      <c r="AI472" s="93">
        <v>0.375</v>
      </c>
      <c r="AJ472" s="57"/>
      <c r="AK472" s="57"/>
      <c r="AL472" s="57"/>
      <c r="AM472" s="93"/>
      <c r="AN472" s="57">
        <v>31</v>
      </c>
      <c r="AO472" s="57">
        <v>12</v>
      </c>
      <c r="AP472" s="57">
        <v>2011</v>
      </c>
      <c r="AQ472" s="93">
        <v>0.59722222222222221</v>
      </c>
      <c r="AR472" s="272">
        <v>31</v>
      </c>
      <c r="AS472" s="273" t="s">
        <v>1609</v>
      </c>
      <c r="AT472" s="60">
        <v>568.54</v>
      </c>
      <c r="AU472" s="60">
        <v>607.6</v>
      </c>
      <c r="AV472" s="60">
        <v>16.86</v>
      </c>
      <c r="AW472" s="60">
        <v>103</v>
      </c>
      <c r="AX472" s="60"/>
      <c r="AY472" s="68">
        <v>-366</v>
      </c>
      <c r="AZ472" s="60">
        <v>1296</v>
      </c>
      <c r="BA472" s="60"/>
      <c r="BB472" s="60">
        <v>930</v>
      </c>
    </row>
    <row r="473" spans="1:54" s="62" customFormat="1" ht="17.25" customHeight="1">
      <c r="A473" s="27" t="s">
        <v>1610</v>
      </c>
      <c r="B473" s="50">
        <v>49</v>
      </c>
      <c r="C473" s="53" t="s">
        <v>1756</v>
      </c>
      <c r="D473" s="23" t="s">
        <v>55</v>
      </c>
      <c r="E473" s="23" t="s">
        <v>1757</v>
      </c>
      <c r="F473" s="53" t="s">
        <v>1758</v>
      </c>
      <c r="G473" s="53"/>
      <c r="H473" s="87">
        <v>30</v>
      </c>
      <c r="I473" s="87">
        <v>3</v>
      </c>
      <c r="J473" s="87">
        <v>1983</v>
      </c>
      <c r="K473" s="87">
        <v>28</v>
      </c>
      <c r="L473" s="1" t="s">
        <v>1539</v>
      </c>
      <c r="M473" s="1"/>
      <c r="N473" s="1"/>
      <c r="O473" s="1"/>
      <c r="P473" s="53"/>
      <c r="Q473" s="53">
        <v>220</v>
      </c>
      <c r="R473" s="53"/>
      <c r="S473" s="53" t="s">
        <v>69</v>
      </c>
      <c r="T473" s="56">
        <v>11030022</v>
      </c>
      <c r="U473" s="56"/>
      <c r="V473" s="56"/>
      <c r="W473" s="56"/>
      <c r="X473" s="56"/>
      <c r="Y473" s="56"/>
      <c r="Z473" s="56"/>
      <c r="AA473" s="56"/>
      <c r="AB473" s="56"/>
      <c r="AC473" s="56"/>
      <c r="AD473" s="56"/>
      <c r="AE473" s="56"/>
      <c r="AF473" s="57">
        <v>21</v>
      </c>
      <c r="AG473" s="57">
        <v>8</v>
      </c>
      <c r="AH473" s="57">
        <v>2011</v>
      </c>
      <c r="AI473" s="93">
        <v>0.6875</v>
      </c>
      <c r="AJ473" s="57"/>
      <c r="AK473" s="57"/>
      <c r="AL473" s="57"/>
      <c r="AM473" s="93"/>
      <c r="AN473" s="57">
        <v>26</v>
      </c>
      <c r="AO473" s="57">
        <v>12</v>
      </c>
      <c r="AP473" s="57">
        <v>2011</v>
      </c>
      <c r="AQ473" s="93">
        <v>0.84027777777777779</v>
      </c>
      <c r="AR473" s="272">
        <v>26</v>
      </c>
      <c r="AS473" s="273" t="s">
        <v>1674</v>
      </c>
      <c r="AT473" s="60">
        <v>476.84</v>
      </c>
      <c r="AU473" s="60">
        <v>509.6</v>
      </c>
      <c r="AV473" s="60">
        <v>2.94</v>
      </c>
      <c r="AW473" s="60">
        <v>103</v>
      </c>
      <c r="AX473" s="60"/>
      <c r="AY473" s="68">
        <v>-312.38</v>
      </c>
      <c r="AZ473" s="60">
        <v>1092.3800000000001</v>
      </c>
      <c r="BA473" s="60"/>
      <c r="BB473" s="60">
        <v>780</v>
      </c>
    </row>
    <row r="474" spans="1:54" s="62" customFormat="1" ht="17.25" customHeight="1">
      <c r="A474" s="27" t="s">
        <v>1610</v>
      </c>
      <c r="B474" s="50">
        <v>50</v>
      </c>
      <c r="C474" s="53">
        <v>3830782399</v>
      </c>
      <c r="D474" s="23" t="s">
        <v>1759</v>
      </c>
      <c r="E474" s="23" t="s">
        <v>1760</v>
      </c>
      <c r="F474" s="53" t="s">
        <v>1761</v>
      </c>
      <c r="G474" s="53"/>
      <c r="H474" s="87">
        <v>15</v>
      </c>
      <c r="I474" s="87">
        <v>1</v>
      </c>
      <c r="J474" s="87">
        <v>1971</v>
      </c>
      <c r="K474" s="87">
        <v>40</v>
      </c>
      <c r="L474" s="1" t="s">
        <v>1539</v>
      </c>
      <c r="M474" s="1"/>
      <c r="N474" s="1"/>
      <c r="O474" s="1"/>
      <c r="P474" s="53"/>
      <c r="Q474" s="53">
        <v>67</v>
      </c>
      <c r="R474" s="53"/>
      <c r="S474" s="53" t="s">
        <v>69</v>
      </c>
      <c r="T474" s="56">
        <v>11030022</v>
      </c>
      <c r="U474" s="56"/>
      <c r="V474" s="56"/>
      <c r="W474" s="56"/>
      <c r="X474" s="56"/>
      <c r="Y474" s="56"/>
      <c r="Z474" s="56"/>
      <c r="AA474" s="56"/>
      <c r="AB474" s="56"/>
      <c r="AC474" s="56"/>
      <c r="AD474" s="56"/>
      <c r="AE474" s="56"/>
      <c r="AF474" s="57">
        <v>1</v>
      </c>
      <c r="AG474" s="57">
        <v>4</v>
      </c>
      <c r="AH474" s="57">
        <v>2011</v>
      </c>
      <c r="AI474" s="93">
        <v>0.79166666666666663</v>
      </c>
      <c r="AJ474" s="57"/>
      <c r="AK474" s="57"/>
      <c r="AL474" s="57"/>
      <c r="AM474" s="93"/>
      <c r="AN474" s="57">
        <v>31</v>
      </c>
      <c r="AO474" s="57">
        <v>12</v>
      </c>
      <c r="AP474" s="57">
        <v>2011</v>
      </c>
      <c r="AQ474" s="93">
        <v>0</v>
      </c>
      <c r="AR474" s="272">
        <v>31</v>
      </c>
      <c r="AS474" s="273" t="s">
        <v>1609</v>
      </c>
      <c r="AT474" s="60">
        <v>568.54</v>
      </c>
      <c r="AU474" s="60">
        <v>607.6</v>
      </c>
      <c r="AV474" s="60">
        <v>2.64</v>
      </c>
      <c r="AW474" s="60">
        <v>103</v>
      </c>
      <c r="AX474" s="60"/>
      <c r="AY474" s="68">
        <v>-351.78</v>
      </c>
      <c r="AZ474" s="60">
        <v>1281.78</v>
      </c>
      <c r="BA474" s="60"/>
      <c r="BB474" s="60">
        <v>930</v>
      </c>
    </row>
    <row r="475" spans="1:54" s="62" customFormat="1" ht="17.25" customHeight="1">
      <c r="A475" s="27" t="s">
        <v>1610</v>
      </c>
      <c r="B475" s="50">
        <v>51</v>
      </c>
      <c r="C475" s="53">
        <v>3448017877</v>
      </c>
      <c r="D475" s="23" t="s">
        <v>412</v>
      </c>
      <c r="E475" s="23" t="s">
        <v>1017</v>
      </c>
      <c r="F475" s="53" t="s">
        <v>1762</v>
      </c>
      <c r="G475" s="53"/>
      <c r="H475" s="87">
        <v>10</v>
      </c>
      <c r="I475" s="87">
        <v>10</v>
      </c>
      <c r="J475" s="87">
        <v>1965</v>
      </c>
      <c r="K475" s="87">
        <v>45</v>
      </c>
      <c r="L475" s="1" t="s">
        <v>1539</v>
      </c>
      <c r="M475" s="1"/>
      <c r="N475" s="1"/>
      <c r="O475" s="1"/>
      <c r="P475" s="53"/>
      <c r="Q475" s="53">
        <v>160</v>
      </c>
      <c r="R475" s="53"/>
      <c r="S475" s="53" t="s">
        <v>69</v>
      </c>
      <c r="T475" s="56">
        <v>11030022</v>
      </c>
      <c r="U475" s="56"/>
      <c r="V475" s="56"/>
      <c r="W475" s="56"/>
      <c r="X475" s="56"/>
      <c r="Y475" s="56"/>
      <c r="Z475" s="56"/>
      <c r="AA475" s="56"/>
      <c r="AB475" s="56"/>
      <c r="AC475" s="56"/>
      <c r="AD475" s="56"/>
      <c r="AE475" s="56"/>
      <c r="AF475" s="57">
        <v>24</v>
      </c>
      <c r="AG475" s="57">
        <v>8</v>
      </c>
      <c r="AH475" s="57">
        <v>2011</v>
      </c>
      <c r="AI475" s="93">
        <v>0.375</v>
      </c>
      <c r="AJ475" s="57"/>
      <c r="AK475" s="57"/>
      <c r="AL475" s="57"/>
      <c r="AM475" s="93"/>
      <c r="AN475" s="57">
        <v>31</v>
      </c>
      <c r="AO475" s="57">
        <v>12</v>
      </c>
      <c r="AP475" s="57">
        <v>2011</v>
      </c>
      <c r="AQ475" s="93">
        <v>0</v>
      </c>
      <c r="AR475" s="272">
        <v>31</v>
      </c>
      <c r="AS475" s="273" t="s">
        <v>1609</v>
      </c>
      <c r="AT475" s="60">
        <v>568.54</v>
      </c>
      <c r="AU475" s="60">
        <v>607.6</v>
      </c>
      <c r="AV475" s="60">
        <v>14</v>
      </c>
      <c r="AW475" s="60">
        <v>103</v>
      </c>
      <c r="AX475" s="60"/>
      <c r="AY475" s="68">
        <v>-363.14</v>
      </c>
      <c r="AZ475" s="60">
        <v>1293.1400000000001</v>
      </c>
      <c r="BA475" s="60"/>
      <c r="BB475" s="60">
        <v>930</v>
      </c>
    </row>
    <row r="476" spans="1:54" s="62" customFormat="1" ht="17.25" customHeight="1">
      <c r="A476" s="27" t="s">
        <v>1610</v>
      </c>
      <c r="B476" s="50">
        <v>52</v>
      </c>
      <c r="C476" s="53" t="s">
        <v>1763</v>
      </c>
      <c r="D476" s="23" t="s">
        <v>769</v>
      </c>
      <c r="E476" s="23" t="s">
        <v>120</v>
      </c>
      <c r="F476" s="53" t="s">
        <v>1764</v>
      </c>
      <c r="G476" s="53"/>
      <c r="H476" s="87">
        <v>21</v>
      </c>
      <c r="I476" s="87">
        <v>5</v>
      </c>
      <c r="J476" s="87">
        <v>1972</v>
      </c>
      <c r="K476" s="87">
        <v>39</v>
      </c>
      <c r="L476" s="1" t="s">
        <v>1539</v>
      </c>
      <c r="M476" s="1"/>
      <c r="N476" s="1"/>
      <c r="O476" s="1"/>
      <c r="P476" s="53"/>
      <c r="Q476" s="53">
        <v>269</v>
      </c>
      <c r="R476" s="53"/>
      <c r="S476" s="53" t="s">
        <v>69</v>
      </c>
      <c r="T476" s="56">
        <v>11030022</v>
      </c>
      <c r="U476" s="56"/>
      <c r="V476" s="56"/>
      <c r="W476" s="56"/>
      <c r="X476" s="56"/>
      <c r="Y476" s="56"/>
      <c r="Z476" s="56"/>
      <c r="AA476" s="56"/>
      <c r="AB476" s="56"/>
      <c r="AC476" s="56"/>
      <c r="AD476" s="56"/>
      <c r="AE476" s="56"/>
      <c r="AF476" s="57">
        <v>28</v>
      </c>
      <c r="AG476" s="57">
        <v>10</v>
      </c>
      <c r="AH476" s="57">
        <v>2011</v>
      </c>
      <c r="AI476" s="93">
        <v>0.75</v>
      </c>
      <c r="AJ476" s="57"/>
      <c r="AK476" s="57"/>
      <c r="AL476" s="57"/>
      <c r="AM476" s="93"/>
      <c r="AN476" s="57">
        <v>31</v>
      </c>
      <c r="AO476" s="57">
        <v>12</v>
      </c>
      <c r="AP476" s="57">
        <v>2011</v>
      </c>
      <c r="AQ476" s="93">
        <v>0</v>
      </c>
      <c r="AR476" s="272">
        <v>31</v>
      </c>
      <c r="AS476" s="273" t="s">
        <v>1609</v>
      </c>
      <c r="AT476" s="60">
        <v>568.54</v>
      </c>
      <c r="AU476" s="60">
        <v>607.6</v>
      </c>
      <c r="AV476" s="60">
        <v>28.43</v>
      </c>
      <c r="AW476" s="60">
        <v>0</v>
      </c>
      <c r="AX476" s="60"/>
      <c r="AY476" s="68">
        <v>-274.57</v>
      </c>
      <c r="AZ476" s="60">
        <v>1204.57</v>
      </c>
      <c r="BA476" s="60"/>
      <c r="BB476" s="60">
        <v>930</v>
      </c>
    </row>
    <row r="477" spans="1:54" s="62" customFormat="1" ht="17.25" customHeight="1">
      <c r="A477" s="27" t="s">
        <v>1610</v>
      </c>
      <c r="B477" s="50">
        <v>53</v>
      </c>
      <c r="C477" s="53"/>
      <c r="D477" s="23" t="s">
        <v>687</v>
      </c>
      <c r="E477" s="23" t="s">
        <v>1765</v>
      </c>
      <c r="F477" s="53" t="s">
        <v>1766</v>
      </c>
      <c r="G477" s="53"/>
      <c r="H477" s="87">
        <v>29</v>
      </c>
      <c r="I477" s="87">
        <v>9</v>
      </c>
      <c r="J477" s="87">
        <v>1960</v>
      </c>
      <c r="K477" s="87">
        <v>50</v>
      </c>
      <c r="L477" s="1" t="s">
        <v>1539</v>
      </c>
      <c r="M477" s="1"/>
      <c r="N477" s="1"/>
      <c r="O477" s="1"/>
      <c r="P477" s="53"/>
      <c r="Q477" s="53">
        <v>21</v>
      </c>
      <c r="R477" s="53"/>
      <c r="S477" s="53" t="s">
        <v>69</v>
      </c>
      <c r="T477" s="56">
        <v>11030022</v>
      </c>
      <c r="U477" s="56"/>
      <c r="V477" s="56"/>
      <c r="W477" s="56"/>
      <c r="X477" s="56"/>
      <c r="Y477" s="56"/>
      <c r="Z477" s="56"/>
      <c r="AA477" s="56"/>
      <c r="AB477" s="56"/>
      <c r="AC477" s="56"/>
      <c r="AD477" s="56"/>
      <c r="AE477" s="56"/>
      <c r="AF477" s="57">
        <v>25</v>
      </c>
      <c r="AG477" s="57">
        <v>2</v>
      </c>
      <c r="AH477" s="57">
        <v>2011</v>
      </c>
      <c r="AI477" s="93">
        <v>0.4826388888888889</v>
      </c>
      <c r="AJ477" s="57"/>
      <c r="AK477" s="57"/>
      <c r="AL477" s="57"/>
      <c r="AM477" s="93"/>
      <c r="AN477" s="57">
        <v>31</v>
      </c>
      <c r="AO477" s="57">
        <v>12</v>
      </c>
      <c r="AP477" s="57">
        <v>2011</v>
      </c>
      <c r="AQ477" s="93">
        <v>0.59722222222222221</v>
      </c>
      <c r="AR477" s="272">
        <v>31</v>
      </c>
      <c r="AS477" s="273" t="s">
        <v>1609</v>
      </c>
      <c r="AT477" s="60">
        <v>568.54</v>
      </c>
      <c r="AU477" s="60">
        <v>607.6</v>
      </c>
      <c r="AV477" s="60">
        <v>37.659999999999997</v>
      </c>
      <c r="AW477" s="60">
        <v>16</v>
      </c>
      <c r="AX477" s="60"/>
      <c r="AY477" s="68">
        <v>-299.8</v>
      </c>
      <c r="AZ477" s="60">
        <v>1229.8</v>
      </c>
      <c r="BA477" s="60"/>
      <c r="BB477" s="60">
        <v>930</v>
      </c>
    </row>
    <row r="478" spans="1:54" s="62" customFormat="1" ht="17.25" customHeight="1">
      <c r="A478" s="27" t="s">
        <v>1610</v>
      </c>
      <c r="B478" s="50">
        <v>54</v>
      </c>
      <c r="C478" s="53" t="s">
        <v>1767</v>
      </c>
      <c r="D478" s="23" t="s">
        <v>407</v>
      </c>
      <c r="E478" s="23" t="s">
        <v>1768</v>
      </c>
      <c r="F478" s="53" t="s">
        <v>1769</v>
      </c>
      <c r="G478" s="53"/>
      <c r="H478" s="87">
        <v>27</v>
      </c>
      <c r="I478" s="87">
        <v>1</v>
      </c>
      <c r="J478" s="87">
        <v>1976</v>
      </c>
      <c r="K478" s="87">
        <v>35</v>
      </c>
      <c r="L478" s="1" t="s">
        <v>1539</v>
      </c>
      <c r="M478" s="1"/>
      <c r="N478" s="1"/>
      <c r="O478" s="1"/>
      <c r="P478" s="53"/>
      <c r="Q478" s="53">
        <v>294</v>
      </c>
      <c r="R478" s="53"/>
      <c r="S478" s="53" t="s">
        <v>69</v>
      </c>
      <c r="T478" s="56">
        <v>11030022</v>
      </c>
      <c r="U478" s="56"/>
      <c r="V478" s="56"/>
      <c r="W478" s="56"/>
      <c r="X478" s="56"/>
      <c r="Y478" s="56"/>
      <c r="Z478" s="56"/>
      <c r="AA478" s="56"/>
      <c r="AB478" s="56"/>
      <c r="AC478" s="56"/>
      <c r="AD478" s="56"/>
      <c r="AE478" s="56"/>
      <c r="AF478" s="57">
        <v>5</v>
      </c>
      <c r="AG478" s="57">
        <v>12</v>
      </c>
      <c r="AH478" s="57">
        <v>2011</v>
      </c>
      <c r="AI478" s="93">
        <v>0.625</v>
      </c>
      <c r="AJ478" s="57"/>
      <c r="AK478" s="57"/>
      <c r="AL478" s="57"/>
      <c r="AM478" s="93"/>
      <c r="AN478" s="57">
        <v>28</v>
      </c>
      <c r="AO478" s="57">
        <v>12</v>
      </c>
      <c r="AP478" s="57">
        <v>2011</v>
      </c>
      <c r="AQ478" s="93">
        <v>0.66666666666666663</v>
      </c>
      <c r="AR478" s="272">
        <v>24</v>
      </c>
      <c r="AS478" s="273" t="s">
        <v>1674</v>
      </c>
      <c r="AT478" s="60">
        <v>441.16</v>
      </c>
      <c r="AU478" s="60">
        <v>470.4</v>
      </c>
      <c r="AV478" s="60">
        <v>23.8</v>
      </c>
      <c r="AW478" s="60">
        <v>103</v>
      </c>
      <c r="AX478" s="60"/>
      <c r="AY478" s="68">
        <v>-318.36</v>
      </c>
      <c r="AZ478" s="60">
        <v>1038.3599999999999</v>
      </c>
      <c r="BA478" s="60"/>
      <c r="BB478" s="60">
        <v>720</v>
      </c>
    </row>
    <row r="479" spans="1:54" s="62" customFormat="1" ht="17.25" customHeight="1">
      <c r="A479" s="27" t="s">
        <v>1610</v>
      </c>
      <c r="B479" s="50">
        <v>55</v>
      </c>
      <c r="C479" s="53" t="s">
        <v>1770</v>
      </c>
      <c r="D479" s="23" t="s">
        <v>588</v>
      </c>
      <c r="E479" s="23" t="s">
        <v>1771</v>
      </c>
      <c r="F479" s="53" t="s">
        <v>1772</v>
      </c>
      <c r="G479" s="53"/>
      <c r="H479" s="87">
        <v>9</v>
      </c>
      <c r="I479" s="87">
        <v>5</v>
      </c>
      <c r="J479" s="87">
        <v>1961</v>
      </c>
      <c r="K479" s="87">
        <v>50</v>
      </c>
      <c r="L479" s="1" t="s">
        <v>1539</v>
      </c>
      <c r="M479" s="1"/>
      <c r="N479" s="1"/>
      <c r="O479" s="1"/>
      <c r="P479" s="53"/>
      <c r="Q479" s="53">
        <v>266</v>
      </c>
      <c r="R479" s="53"/>
      <c r="S479" s="53" t="s">
        <v>69</v>
      </c>
      <c r="T479" s="56">
        <v>11030022</v>
      </c>
      <c r="U479" s="56"/>
      <c r="V479" s="56"/>
      <c r="W479" s="56"/>
      <c r="X479" s="56"/>
      <c r="Y479" s="56"/>
      <c r="Z479" s="56"/>
      <c r="AA479" s="56"/>
      <c r="AB479" s="56"/>
      <c r="AC479" s="56"/>
      <c r="AD479" s="56"/>
      <c r="AE479" s="56"/>
      <c r="AF479" s="57">
        <v>26</v>
      </c>
      <c r="AG479" s="57">
        <v>10</v>
      </c>
      <c r="AH479" s="57">
        <v>2011</v>
      </c>
      <c r="AI479" s="93">
        <v>0.60416666666666663</v>
      </c>
      <c r="AJ479" s="57"/>
      <c r="AK479" s="57"/>
      <c r="AL479" s="57"/>
      <c r="AM479" s="93"/>
      <c r="AN479" s="57">
        <v>31</v>
      </c>
      <c r="AO479" s="57">
        <v>12</v>
      </c>
      <c r="AP479" s="57">
        <v>2011</v>
      </c>
      <c r="AQ479" s="93">
        <v>0</v>
      </c>
      <c r="AR479" s="272">
        <v>31</v>
      </c>
      <c r="AS479" s="273" t="s">
        <v>1609</v>
      </c>
      <c r="AT479" s="60">
        <v>568.54</v>
      </c>
      <c r="AU479" s="60">
        <v>607.6</v>
      </c>
      <c r="AV479" s="60">
        <v>20.7</v>
      </c>
      <c r="AW479" s="60">
        <v>103</v>
      </c>
      <c r="AX479" s="60"/>
      <c r="AY479" s="68">
        <v>-369.84</v>
      </c>
      <c r="AZ479" s="60">
        <v>1299.8399999999999</v>
      </c>
      <c r="BA479" s="60"/>
      <c r="BB479" s="60">
        <v>930</v>
      </c>
    </row>
    <row r="480" spans="1:54" s="62" customFormat="1" ht="17.25" customHeight="1">
      <c r="A480" s="27" t="s">
        <v>1610</v>
      </c>
      <c r="B480" s="50">
        <v>56</v>
      </c>
      <c r="C480" s="53">
        <v>1531398129</v>
      </c>
      <c r="D480" s="23" t="s">
        <v>1773</v>
      </c>
      <c r="E480" s="23" t="s">
        <v>1774</v>
      </c>
      <c r="F480" s="53" t="s">
        <v>1775</v>
      </c>
      <c r="G480" s="53"/>
      <c r="H480" s="87">
        <v>14</v>
      </c>
      <c r="I480" s="87">
        <v>12</v>
      </c>
      <c r="J480" s="87">
        <v>1961</v>
      </c>
      <c r="K480" s="87">
        <v>49</v>
      </c>
      <c r="L480" s="1" t="s">
        <v>1539</v>
      </c>
      <c r="M480" s="1"/>
      <c r="N480" s="1"/>
      <c r="O480" s="1"/>
      <c r="P480" s="53"/>
      <c r="Q480" s="53">
        <v>93</v>
      </c>
      <c r="R480" s="53"/>
      <c r="S480" s="53" t="s">
        <v>69</v>
      </c>
      <c r="T480" s="56">
        <v>11030022</v>
      </c>
      <c r="U480" s="56"/>
      <c r="V480" s="56"/>
      <c r="W480" s="56"/>
      <c r="X480" s="56"/>
      <c r="Y480" s="56"/>
      <c r="Z480" s="56"/>
      <c r="AA480" s="56"/>
      <c r="AB480" s="56"/>
      <c r="AC480" s="56"/>
      <c r="AD480" s="56"/>
      <c r="AE480" s="56"/>
      <c r="AF480" s="57">
        <v>25</v>
      </c>
      <c r="AG480" s="57">
        <v>4</v>
      </c>
      <c r="AH480" s="57">
        <v>2011</v>
      </c>
      <c r="AI480" s="93">
        <v>0.58333333333333337</v>
      </c>
      <c r="AJ480" s="57"/>
      <c r="AK480" s="57"/>
      <c r="AL480" s="57"/>
      <c r="AM480" s="93"/>
      <c r="AN480" s="57">
        <v>17</v>
      </c>
      <c r="AO480" s="57">
        <v>12</v>
      </c>
      <c r="AP480" s="57">
        <v>2011</v>
      </c>
      <c r="AQ480" s="93">
        <v>0.63888888888888895</v>
      </c>
      <c r="AR480" s="272">
        <v>17</v>
      </c>
      <c r="AS480" s="273" t="s">
        <v>1674</v>
      </c>
      <c r="AT480" s="60">
        <v>311.77999999999997</v>
      </c>
      <c r="AU480" s="60">
        <v>333.2</v>
      </c>
      <c r="AV480" s="60">
        <v>2.2999999999999998</v>
      </c>
      <c r="AW480" s="60">
        <v>0</v>
      </c>
      <c r="AX480" s="60"/>
      <c r="AY480" s="68">
        <v>-137.28</v>
      </c>
      <c r="AZ480" s="60">
        <v>647.28</v>
      </c>
      <c r="BA480" s="60"/>
      <c r="BB480" s="60">
        <v>510</v>
      </c>
    </row>
    <row r="481" spans="1:54" s="62" customFormat="1" ht="17.25" customHeight="1">
      <c r="A481" s="27" t="s">
        <v>1610</v>
      </c>
      <c r="B481" s="50">
        <v>57</v>
      </c>
      <c r="C481" s="53" t="s">
        <v>1776</v>
      </c>
      <c r="D481" s="23" t="s">
        <v>407</v>
      </c>
      <c r="E481" s="23" t="s">
        <v>1777</v>
      </c>
      <c r="F481" s="53" t="s">
        <v>1778</v>
      </c>
      <c r="G481" s="53"/>
      <c r="H481" s="87">
        <v>2</v>
      </c>
      <c r="I481" s="87">
        <v>3</v>
      </c>
      <c r="J481" s="87">
        <v>1971</v>
      </c>
      <c r="K481" s="87">
        <v>40</v>
      </c>
      <c r="L481" s="1" t="s">
        <v>1539</v>
      </c>
      <c r="M481" s="1"/>
      <c r="N481" s="1"/>
      <c r="O481" s="1"/>
      <c r="P481" s="53"/>
      <c r="Q481" s="53">
        <v>224</v>
      </c>
      <c r="R481" s="53"/>
      <c r="S481" s="53" t="s">
        <v>69</v>
      </c>
      <c r="T481" s="56">
        <v>11030022</v>
      </c>
      <c r="U481" s="56" t="s">
        <v>1629</v>
      </c>
      <c r="V481" s="56"/>
      <c r="W481" s="56"/>
      <c r="X481" s="56"/>
      <c r="Y481" s="56"/>
      <c r="Z481" s="56"/>
      <c r="AA481" s="56"/>
      <c r="AB481" s="56"/>
      <c r="AC481" s="56"/>
      <c r="AD481" s="56"/>
      <c r="AE481" s="56"/>
      <c r="AF481" s="57">
        <v>30</v>
      </c>
      <c r="AG481" s="57">
        <v>8</v>
      </c>
      <c r="AH481" s="57">
        <v>2011</v>
      </c>
      <c r="AI481" s="93">
        <v>0.79166666666666663</v>
      </c>
      <c r="AJ481" s="57"/>
      <c r="AK481" s="57"/>
      <c r="AL481" s="57"/>
      <c r="AM481" s="93"/>
      <c r="AN481" s="57">
        <v>31</v>
      </c>
      <c r="AO481" s="57">
        <v>12</v>
      </c>
      <c r="AP481" s="57">
        <v>2011</v>
      </c>
      <c r="AQ481" s="93">
        <v>0</v>
      </c>
      <c r="AR481" s="272">
        <v>31</v>
      </c>
      <c r="AS481" s="273" t="s">
        <v>1609</v>
      </c>
      <c r="AT481" s="60">
        <v>568.54</v>
      </c>
      <c r="AU481" s="60">
        <v>607.6</v>
      </c>
      <c r="AV481" s="60">
        <v>16.16</v>
      </c>
      <c r="AW481" s="60">
        <v>123</v>
      </c>
      <c r="AX481" s="60"/>
      <c r="AY481" s="68">
        <v>-385.3</v>
      </c>
      <c r="AZ481" s="60">
        <v>1315.3</v>
      </c>
      <c r="BA481" s="60"/>
      <c r="BB481" s="60">
        <v>930</v>
      </c>
    </row>
    <row r="482" spans="1:54" s="62" customFormat="1" ht="17.25" customHeight="1">
      <c r="A482" s="27" t="s">
        <v>1610</v>
      </c>
      <c r="B482" s="50">
        <v>58</v>
      </c>
      <c r="C482" s="53">
        <v>2066381765</v>
      </c>
      <c r="D482" s="23" t="s">
        <v>107</v>
      </c>
      <c r="E482" s="23" t="s">
        <v>1779</v>
      </c>
      <c r="F482" s="53" t="s">
        <v>1780</v>
      </c>
      <c r="G482" s="53"/>
      <c r="H482" s="87">
        <v>28</v>
      </c>
      <c r="I482" s="87">
        <v>5</v>
      </c>
      <c r="J482" s="87">
        <v>1978</v>
      </c>
      <c r="K482" s="87">
        <v>33</v>
      </c>
      <c r="L482" s="1" t="s">
        <v>1539</v>
      </c>
      <c r="M482" s="1"/>
      <c r="N482" s="1"/>
      <c r="O482" s="1"/>
      <c r="P482" s="53"/>
      <c r="Q482" s="53">
        <v>133</v>
      </c>
      <c r="R482" s="53"/>
      <c r="S482" s="53" t="s">
        <v>69</v>
      </c>
      <c r="T482" s="56">
        <v>11030022</v>
      </c>
      <c r="U482" s="56"/>
      <c r="V482" s="56"/>
      <c r="W482" s="56"/>
      <c r="X482" s="56"/>
      <c r="Y482" s="56"/>
      <c r="Z482" s="56"/>
      <c r="AA482" s="56"/>
      <c r="AB482" s="56"/>
      <c r="AC482" s="56"/>
      <c r="AD482" s="56"/>
      <c r="AE482" s="56"/>
      <c r="AF482" s="57">
        <v>1</v>
      </c>
      <c r="AG482" s="57">
        <v>6</v>
      </c>
      <c r="AH482" s="57">
        <v>2011</v>
      </c>
      <c r="AI482" s="93">
        <v>0.54166666666666663</v>
      </c>
      <c r="AJ482" s="57"/>
      <c r="AK482" s="57"/>
      <c r="AL482" s="57"/>
      <c r="AM482" s="93"/>
      <c r="AN482" s="57">
        <v>31</v>
      </c>
      <c r="AO482" s="57">
        <v>12</v>
      </c>
      <c r="AP482" s="57">
        <v>2011</v>
      </c>
      <c r="AQ482" s="93">
        <v>0</v>
      </c>
      <c r="AR482" s="272">
        <v>31</v>
      </c>
      <c r="AS482" s="273" t="s">
        <v>1609</v>
      </c>
      <c r="AT482" s="60">
        <v>568.54</v>
      </c>
      <c r="AU482" s="60">
        <v>607.6</v>
      </c>
      <c r="AV482" s="60">
        <v>92.97</v>
      </c>
      <c r="AW482" s="60">
        <v>9</v>
      </c>
      <c r="AX482" s="60"/>
      <c r="AY482" s="68">
        <v>-348.11</v>
      </c>
      <c r="AZ482" s="60">
        <v>1278.1099999999999</v>
      </c>
      <c r="BA482" s="60"/>
      <c r="BB482" s="60">
        <v>930</v>
      </c>
    </row>
    <row r="483" spans="1:54" s="62" customFormat="1" ht="17.25" customHeight="1">
      <c r="A483" s="27" t="s">
        <v>1610</v>
      </c>
      <c r="B483" s="50">
        <v>59</v>
      </c>
      <c r="C483" s="53" t="s">
        <v>1781</v>
      </c>
      <c r="D483" s="23" t="s">
        <v>55</v>
      </c>
      <c r="E483" s="23" t="s">
        <v>1782</v>
      </c>
      <c r="F483" s="53" t="s">
        <v>1783</v>
      </c>
      <c r="G483" s="53"/>
      <c r="H483" s="87">
        <v>5</v>
      </c>
      <c r="I483" s="87">
        <v>8</v>
      </c>
      <c r="J483" s="87">
        <v>1981</v>
      </c>
      <c r="K483" s="87">
        <v>30</v>
      </c>
      <c r="L483" s="1" t="s">
        <v>1539</v>
      </c>
      <c r="M483" s="1"/>
      <c r="N483" s="1"/>
      <c r="O483" s="1"/>
      <c r="P483" s="53"/>
      <c r="Q483" s="53">
        <v>304</v>
      </c>
      <c r="R483" s="53"/>
      <c r="S483" s="53" t="s">
        <v>69</v>
      </c>
      <c r="T483" s="56">
        <v>11030022</v>
      </c>
      <c r="U483" s="56"/>
      <c r="V483" s="56"/>
      <c r="W483" s="56"/>
      <c r="X483" s="56"/>
      <c r="Y483" s="56"/>
      <c r="Z483" s="56"/>
      <c r="AA483" s="56"/>
      <c r="AB483" s="56"/>
      <c r="AC483" s="56"/>
      <c r="AD483" s="56"/>
      <c r="AE483" s="56"/>
      <c r="AF483" s="57">
        <v>19</v>
      </c>
      <c r="AG483" s="57">
        <v>12</v>
      </c>
      <c r="AH483" s="57">
        <v>2011</v>
      </c>
      <c r="AI483" s="93">
        <v>0.375</v>
      </c>
      <c r="AJ483" s="57"/>
      <c r="AK483" s="57"/>
      <c r="AL483" s="57"/>
      <c r="AM483" s="93"/>
      <c r="AN483" s="57">
        <v>28</v>
      </c>
      <c r="AO483" s="57">
        <v>12</v>
      </c>
      <c r="AP483" s="57">
        <v>2011</v>
      </c>
      <c r="AQ483" s="93">
        <v>0.66666666666666663</v>
      </c>
      <c r="AR483" s="272">
        <v>10</v>
      </c>
      <c r="AS483" s="273" t="s">
        <v>1621</v>
      </c>
      <c r="AT483" s="60">
        <v>183.4</v>
      </c>
      <c r="AU483" s="60">
        <v>196</v>
      </c>
      <c r="AV483" s="60">
        <v>2.62</v>
      </c>
      <c r="AW483" s="60">
        <v>78</v>
      </c>
      <c r="AX483" s="60"/>
      <c r="AY483" s="68">
        <v>-160.02000000000001</v>
      </c>
      <c r="AZ483" s="60">
        <v>460.02</v>
      </c>
      <c r="BA483" s="60"/>
      <c r="BB483" s="60">
        <v>300</v>
      </c>
    </row>
    <row r="484" spans="1:54" s="62" customFormat="1" ht="17.25" customHeight="1">
      <c r="A484" s="27" t="s">
        <v>1610</v>
      </c>
      <c r="B484" s="50">
        <v>60</v>
      </c>
      <c r="C484" s="53" t="s">
        <v>1784</v>
      </c>
      <c r="D484" s="23" t="s">
        <v>1785</v>
      </c>
      <c r="E484" s="23" t="s">
        <v>1786</v>
      </c>
      <c r="F484" s="53" t="s">
        <v>1787</v>
      </c>
      <c r="G484" s="53"/>
      <c r="H484" s="87">
        <v>11</v>
      </c>
      <c r="I484" s="87">
        <v>3</v>
      </c>
      <c r="J484" s="87">
        <v>1981</v>
      </c>
      <c r="K484" s="87">
        <v>30</v>
      </c>
      <c r="L484" s="1" t="s">
        <v>1539</v>
      </c>
      <c r="M484" s="1"/>
      <c r="N484" s="1"/>
      <c r="O484" s="1"/>
      <c r="P484" s="53"/>
      <c r="Q484" s="53">
        <v>225</v>
      </c>
      <c r="R484" s="53"/>
      <c r="S484" s="53" t="s">
        <v>69</v>
      </c>
      <c r="T484" s="56">
        <v>11030022</v>
      </c>
      <c r="U484" s="56"/>
      <c r="V484" s="56"/>
      <c r="W484" s="56"/>
      <c r="X484" s="56"/>
      <c r="Y484" s="56"/>
      <c r="Z484" s="56"/>
      <c r="AA484" s="56"/>
      <c r="AB484" s="56"/>
      <c r="AC484" s="56"/>
      <c r="AD484" s="56"/>
      <c r="AE484" s="56"/>
      <c r="AF484" s="57">
        <v>10</v>
      </c>
      <c r="AG484" s="57">
        <v>11</v>
      </c>
      <c r="AH484" s="57">
        <v>2011</v>
      </c>
      <c r="AI484" s="93">
        <v>0.375</v>
      </c>
      <c r="AJ484" s="57"/>
      <c r="AK484" s="57"/>
      <c r="AL484" s="57"/>
      <c r="AM484" s="93"/>
      <c r="AN484" s="57">
        <v>27</v>
      </c>
      <c r="AO484" s="57">
        <v>12</v>
      </c>
      <c r="AP484" s="57">
        <v>2011</v>
      </c>
      <c r="AQ484" s="93">
        <v>0.59027777777777779</v>
      </c>
      <c r="AR484" s="272">
        <v>27</v>
      </c>
      <c r="AS484" s="273" t="s">
        <v>1621</v>
      </c>
      <c r="AT484" s="60">
        <v>495.18</v>
      </c>
      <c r="AU484" s="60">
        <v>529.20000000000005</v>
      </c>
      <c r="AV484" s="60">
        <v>13.47</v>
      </c>
      <c r="AW484" s="60">
        <v>103</v>
      </c>
      <c r="AX484" s="60"/>
      <c r="AY484" s="68">
        <v>-330.85</v>
      </c>
      <c r="AZ484" s="60">
        <v>1140.8499999999999</v>
      </c>
      <c r="BA484" s="60"/>
      <c r="BB484" s="60">
        <v>810</v>
      </c>
    </row>
    <row r="485" spans="1:54" s="62" customFormat="1" ht="17.25" customHeight="1">
      <c r="A485" s="27" t="s">
        <v>1610</v>
      </c>
      <c r="B485" s="50">
        <v>61</v>
      </c>
      <c r="C485" s="53" t="s">
        <v>1788</v>
      </c>
      <c r="D485" s="23" t="s">
        <v>1789</v>
      </c>
      <c r="E485" s="23" t="s">
        <v>1790</v>
      </c>
      <c r="F485" s="53" t="s">
        <v>1791</v>
      </c>
      <c r="G485" s="53"/>
      <c r="H485" s="87">
        <v>24</v>
      </c>
      <c r="I485" s="87">
        <v>8</v>
      </c>
      <c r="J485" s="87">
        <v>1973</v>
      </c>
      <c r="K485" s="87">
        <v>38</v>
      </c>
      <c r="L485" s="1" t="s">
        <v>1539</v>
      </c>
      <c r="M485" s="1"/>
      <c r="N485" s="1"/>
      <c r="O485" s="1"/>
      <c r="P485" s="53"/>
      <c r="Q485" s="53">
        <v>255</v>
      </c>
      <c r="R485" s="53"/>
      <c r="S485" s="53" t="s">
        <v>69</v>
      </c>
      <c r="T485" s="56">
        <v>11030022</v>
      </c>
      <c r="U485" s="56"/>
      <c r="V485" s="56"/>
      <c r="W485" s="56"/>
      <c r="X485" s="56"/>
      <c r="Y485" s="56"/>
      <c r="Z485" s="56"/>
      <c r="AA485" s="56"/>
      <c r="AB485" s="56"/>
      <c r="AC485" s="56"/>
      <c r="AD485" s="56"/>
      <c r="AE485" s="56"/>
      <c r="AF485" s="57">
        <v>10</v>
      </c>
      <c r="AG485" s="57">
        <v>10</v>
      </c>
      <c r="AH485" s="57">
        <v>2011</v>
      </c>
      <c r="AI485" s="93">
        <v>0.83333333333333337</v>
      </c>
      <c r="AJ485" s="57"/>
      <c r="AK485" s="57"/>
      <c r="AL485" s="57"/>
      <c r="AM485" s="93"/>
      <c r="AN485" s="57">
        <v>31</v>
      </c>
      <c r="AO485" s="57">
        <v>12</v>
      </c>
      <c r="AP485" s="57">
        <v>2011</v>
      </c>
      <c r="AQ485" s="93">
        <v>0</v>
      </c>
      <c r="AR485" s="272">
        <v>31</v>
      </c>
      <c r="AS485" s="273" t="s">
        <v>1609</v>
      </c>
      <c r="AT485" s="60">
        <v>568.54</v>
      </c>
      <c r="AU485" s="60">
        <v>607.6</v>
      </c>
      <c r="AV485" s="60">
        <v>15.27</v>
      </c>
      <c r="AW485" s="60">
        <v>103</v>
      </c>
      <c r="AX485" s="60"/>
      <c r="AY485" s="68">
        <v>-364.41</v>
      </c>
      <c r="AZ485" s="60">
        <v>1294.4100000000001</v>
      </c>
      <c r="BA485" s="60"/>
      <c r="BB485" s="60">
        <v>930</v>
      </c>
    </row>
    <row r="486" spans="1:54" s="62" customFormat="1" ht="17.25" customHeight="1">
      <c r="A486" s="27" t="s">
        <v>1610</v>
      </c>
      <c r="B486" s="50">
        <v>62</v>
      </c>
      <c r="C486" s="53">
        <v>1491791290</v>
      </c>
      <c r="D486" s="23" t="s">
        <v>634</v>
      </c>
      <c r="E486" s="23" t="s">
        <v>1792</v>
      </c>
      <c r="F486" s="53" t="s">
        <v>1793</v>
      </c>
      <c r="G486" s="53"/>
      <c r="H486" s="87">
        <v>4</v>
      </c>
      <c r="I486" s="87">
        <v>7</v>
      </c>
      <c r="J486" s="87">
        <v>1976</v>
      </c>
      <c r="K486" s="87">
        <v>35</v>
      </c>
      <c r="L486" s="1" t="s">
        <v>100</v>
      </c>
      <c r="M486" s="1"/>
      <c r="N486" s="1"/>
      <c r="O486" s="1"/>
      <c r="P486" s="53"/>
      <c r="Q486" s="53">
        <v>130</v>
      </c>
      <c r="R486" s="53"/>
      <c r="S486" s="53" t="s">
        <v>69</v>
      </c>
      <c r="T486" s="56">
        <v>11030022</v>
      </c>
      <c r="U486" s="56"/>
      <c r="V486" s="56"/>
      <c r="W486" s="56"/>
      <c r="X486" s="56"/>
      <c r="Y486" s="56"/>
      <c r="Z486" s="56"/>
      <c r="AA486" s="56"/>
      <c r="AB486" s="56"/>
      <c r="AC486" s="56"/>
      <c r="AD486" s="56"/>
      <c r="AE486" s="56"/>
      <c r="AF486" s="57">
        <v>27</v>
      </c>
      <c r="AG486" s="57">
        <v>5</v>
      </c>
      <c r="AH486" s="57">
        <v>2011</v>
      </c>
      <c r="AI486" s="93">
        <v>0.95833333333333337</v>
      </c>
      <c r="AJ486" s="57"/>
      <c r="AK486" s="57"/>
      <c r="AL486" s="57"/>
      <c r="AM486" s="93"/>
      <c r="AN486" s="57">
        <v>31</v>
      </c>
      <c r="AO486" s="57">
        <v>12</v>
      </c>
      <c r="AP486" s="57">
        <v>2011</v>
      </c>
      <c r="AQ486" s="93">
        <v>0</v>
      </c>
      <c r="AR486" s="272">
        <v>31</v>
      </c>
      <c r="AS486" s="273" t="s">
        <v>1609</v>
      </c>
      <c r="AT486" s="60">
        <v>568.54</v>
      </c>
      <c r="AU486" s="60">
        <v>607.6</v>
      </c>
      <c r="AV486" s="60">
        <v>3.54</v>
      </c>
      <c r="AW486" s="60">
        <v>94</v>
      </c>
      <c r="AX486" s="60"/>
      <c r="AY486" s="68">
        <v>-343.68</v>
      </c>
      <c r="AZ486" s="60">
        <v>1273.68</v>
      </c>
      <c r="BA486" s="60"/>
      <c r="BB486" s="60">
        <v>930</v>
      </c>
    </row>
    <row r="487" spans="1:54" s="62" customFormat="1" ht="17.25" customHeight="1">
      <c r="A487" s="27" t="s">
        <v>1610</v>
      </c>
      <c r="B487" s="50">
        <v>63</v>
      </c>
      <c r="C487" s="53"/>
      <c r="D487" s="23" t="s">
        <v>1586</v>
      </c>
      <c r="E487" s="23" t="s">
        <v>1068</v>
      </c>
      <c r="F487" s="53" t="s">
        <v>1794</v>
      </c>
      <c r="G487" s="53"/>
      <c r="H487" s="87">
        <v>11</v>
      </c>
      <c r="I487" s="87">
        <v>3</v>
      </c>
      <c r="J487" s="87">
        <v>1972</v>
      </c>
      <c r="K487" s="87">
        <v>39</v>
      </c>
      <c r="L487" s="1" t="s">
        <v>1539</v>
      </c>
      <c r="M487" s="1"/>
      <c r="N487" s="1"/>
      <c r="O487" s="1"/>
      <c r="P487" s="53"/>
      <c r="Q487" s="53">
        <v>228</v>
      </c>
      <c r="R487" s="53"/>
      <c r="S487" s="53" t="s">
        <v>69</v>
      </c>
      <c r="T487" s="56">
        <v>11030022</v>
      </c>
      <c r="U487" s="56"/>
      <c r="V487" s="56"/>
      <c r="W487" s="56"/>
      <c r="X487" s="56"/>
      <c r="Y487" s="56"/>
      <c r="Z487" s="56"/>
      <c r="AA487" s="56"/>
      <c r="AB487" s="56"/>
      <c r="AC487" s="56"/>
      <c r="AD487" s="56"/>
      <c r="AE487" s="56"/>
      <c r="AF487" s="57">
        <v>2</v>
      </c>
      <c r="AG487" s="57">
        <v>7</v>
      </c>
      <c r="AH487" s="57">
        <v>2009</v>
      </c>
      <c r="AI487" s="93">
        <v>0.66666666666666663</v>
      </c>
      <c r="AJ487" s="57"/>
      <c r="AK487" s="57"/>
      <c r="AL487" s="57"/>
      <c r="AM487" s="93"/>
      <c r="AN487" s="57">
        <v>31</v>
      </c>
      <c r="AO487" s="57">
        <v>12</v>
      </c>
      <c r="AP487" s="57">
        <v>2011</v>
      </c>
      <c r="AQ487" s="93">
        <v>0</v>
      </c>
      <c r="AR487" s="272">
        <v>31</v>
      </c>
      <c r="AS487" s="273" t="s">
        <v>1609</v>
      </c>
      <c r="AT487" s="60">
        <v>568.54</v>
      </c>
      <c r="AU487" s="60">
        <v>607.6</v>
      </c>
      <c r="AV487" s="60">
        <v>15.8</v>
      </c>
      <c r="AW487" s="60">
        <v>0</v>
      </c>
      <c r="AX487" s="60"/>
      <c r="AY487" s="68">
        <v>-261.94</v>
      </c>
      <c r="AZ487" s="60">
        <v>1191.94</v>
      </c>
      <c r="BA487" s="60"/>
      <c r="BB487" s="60">
        <v>930</v>
      </c>
    </row>
    <row r="488" spans="1:54" s="62" customFormat="1" ht="17.25" customHeight="1">
      <c r="A488" s="27" t="s">
        <v>1610</v>
      </c>
      <c r="B488" s="50">
        <v>64</v>
      </c>
      <c r="C488" s="53">
        <v>3721493102</v>
      </c>
      <c r="D488" s="23" t="s">
        <v>1795</v>
      </c>
      <c r="E488" s="23" t="s">
        <v>1796</v>
      </c>
      <c r="F488" s="53" t="s">
        <v>1797</v>
      </c>
      <c r="G488" s="53"/>
      <c r="H488" s="87">
        <v>29</v>
      </c>
      <c r="I488" s="87">
        <v>5</v>
      </c>
      <c r="J488" s="87">
        <v>1936</v>
      </c>
      <c r="K488" s="87">
        <v>75</v>
      </c>
      <c r="L488" s="1" t="s">
        <v>1539</v>
      </c>
      <c r="M488" s="1"/>
      <c r="N488" s="1"/>
      <c r="O488" s="1"/>
      <c r="P488" s="53"/>
      <c r="Q488" s="53">
        <v>150</v>
      </c>
      <c r="R488" s="53"/>
      <c r="S488" s="53" t="s">
        <v>69</v>
      </c>
      <c r="T488" s="56">
        <v>11030022</v>
      </c>
      <c r="U488" s="56"/>
      <c r="V488" s="56"/>
      <c r="W488" s="56"/>
      <c r="X488" s="56"/>
      <c r="Y488" s="56"/>
      <c r="Z488" s="56"/>
      <c r="AA488" s="56"/>
      <c r="AB488" s="56"/>
      <c r="AC488" s="56"/>
      <c r="AD488" s="56"/>
      <c r="AE488" s="56"/>
      <c r="AF488" s="57">
        <v>18</v>
      </c>
      <c r="AG488" s="57">
        <v>6</v>
      </c>
      <c r="AH488" s="57">
        <v>2011</v>
      </c>
      <c r="AI488" s="93">
        <v>0.60416666666666663</v>
      </c>
      <c r="AJ488" s="57"/>
      <c r="AK488" s="57"/>
      <c r="AL488" s="57"/>
      <c r="AM488" s="93"/>
      <c r="AN488" s="57">
        <v>31</v>
      </c>
      <c r="AO488" s="57">
        <v>12</v>
      </c>
      <c r="AP488" s="57">
        <v>2011</v>
      </c>
      <c r="AQ488" s="93">
        <v>0</v>
      </c>
      <c r="AR488" s="272">
        <v>31</v>
      </c>
      <c r="AS488" s="273" t="s">
        <v>1609</v>
      </c>
      <c r="AT488" s="60">
        <v>568.54</v>
      </c>
      <c r="AU488" s="60">
        <v>607.6</v>
      </c>
      <c r="AV488" s="60">
        <v>36.71</v>
      </c>
      <c r="AW488" s="60">
        <v>0</v>
      </c>
      <c r="AX488" s="60"/>
      <c r="AY488" s="68">
        <v>-282.85000000000002</v>
      </c>
      <c r="AZ488" s="60">
        <v>1212.8499999999999</v>
      </c>
      <c r="BA488" s="60"/>
      <c r="BB488" s="60">
        <v>930</v>
      </c>
    </row>
    <row r="489" spans="1:54" s="62" customFormat="1" ht="17.25" customHeight="1">
      <c r="A489" s="27" t="s">
        <v>1610</v>
      </c>
      <c r="B489" s="50">
        <v>65</v>
      </c>
      <c r="C489" s="53" t="s">
        <v>1798</v>
      </c>
      <c r="D489" s="23" t="s">
        <v>1799</v>
      </c>
      <c r="E489" s="23" t="s">
        <v>1800</v>
      </c>
      <c r="F489" s="53" t="s">
        <v>1801</v>
      </c>
      <c r="G489" s="53"/>
      <c r="H489" s="87">
        <v>18</v>
      </c>
      <c r="I489" s="87">
        <v>9</v>
      </c>
      <c r="J489" s="87">
        <v>1988</v>
      </c>
      <c r="K489" s="87">
        <v>23</v>
      </c>
      <c r="L489" s="1" t="s">
        <v>1539</v>
      </c>
      <c r="M489" s="1"/>
      <c r="N489" s="1"/>
      <c r="O489" s="1"/>
      <c r="P489" s="53"/>
      <c r="Q489" s="53">
        <v>308</v>
      </c>
      <c r="R489" s="53"/>
      <c r="S489" s="53" t="s">
        <v>69</v>
      </c>
      <c r="T489" s="56">
        <v>11030022</v>
      </c>
      <c r="U489" s="56"/>
      <c r="V489" s="56"/>
      <c r="W489" s="56"/>
      <c r="X489" s="56"/>
      <c r="Y489" s="56"/>
      <c r="Z489" s="56"/>
      <c r="AA489" s="56"/>
      <c r="AB489" s="56"/>
      <c r="AC489" s="56"/>
      <c r="AD489" s="56"/>
      <c r="AE489" s="56"/>
      <c r="AF489" s="57">
        <v>23</v>
      </c>
      <c r="AG489" s="57">
        <v>12</v>
      </c>
      <c r="AH489" s="57">
        <v>2011</v>
      </c>
      <c r="AI489" s="93">
        <v>0.8125</v>
      </c>
      <c r="AJ489" s="57"/>
      <c r="AK489" s="57"/>
      <c r="AL489" s="57"/>
      <c r="AM489" s="93"/>
      <c r="AN489" s="57">
        <v>31</v>
      </c>
      <c r="AO489" s="57">
        <v>12</v>
      </c>
      <c r="AP489" s="57">
        <v>2011</v>
      </c>
      <c r="AQ489" s="93">
        <v>0</v>
      </c>
      <c r="AR489" s="272">
        <v>9</v>
      </c>
      <c r="AS489" s="273" t="s">
        <v>1609</v>
      </c>
      <c r="AT489" s="60">
        <v>165.06</v>
      </c>
      <c r="AU489" s="60">
        <v>176.4</v>
      </c>
      <c r="AV489" s="60">
        <v>1.55</v>
      </c>
      <c r="AW489" s="60">
        <v>0</v>
      </c>
      <c r="AX489" s="60"/>
      <c r="AY489" s="68">
        <v>-73.010000000000005</v>
      </c>
      <c r="AZ489" s="60">
        <v>343.01</v>
      </c>
      <c r="BA489" s="60"/>
      <c r="BB489" s="60">
        <v>270</v>
      </c>
    </row>
    <row r="490" spans="1:54" s="62" customFormat="1" ht="17.25" customHeight="1">
      <c r="A490" s="27" t="s">
        <v>1610</v>
      </c>
      <c r="B490" s="50">
        <v>66</v>
      </c>
      <c r="C490" s="53" t="s">
        <v>1802</v>
      </c>
      <c r="D490" s="23" t="s">
        <v>1803</v>
      </c>
      <c r="E490" s="23" t="s">
        <v>1804</v>
      </c>
      <c r="F490" s="53" t="s">
        <v>1805</v>
      </c>
      <c r="G490" s="53"/>
      <c r="H490" s="87">
        <v>16</v>
      </c>
      <c r="I490" s="87">
        <v>1</v>
      </c>
      <c r="J490" s="87">
        <v>1971</v>
      </c>
      <c r="K490" s="87">
        <v>40</v>
      </c>
      <c r="L490" s="1" t="s">
        <v>1539</v>
      </c>
      <c r="M490" s="1"/>
      <c r="N490" s="1"/>
      <c r="O490" s="1"/>
      <c r="P490" s="53"/>
      <c r="Q490" s="53">
        <v>313</v>
      </c>
      <c r="R490" s="53"/>
      <c r="S490" s="53" t="s">
        <v>69</v>
      </c>
      <c r="T490" s="56">
        <v>11030022</v>
      </c>
      <c r="U490" s="56"/>
      <c r="V490" s="56"/>
      <c r="W490" s="56"/>
      <c r="X490" s="56"/>
      <c r="Y490" s="56"/>
      <c r="Z490" s="56"/>
      <c r="AA490" s="56"/>
      <c r="AB490" s="56"/>
      <c r="AC490" s="56"/>
      <c r="AD490" s="56"/>
      <c r="AE490" s="56"/>
      <c r="AF490" s="57">
        <v>26</v>
      </c>
      <c r="AG490" s="57">
        <v>12</v>
      </c>
      <c r="AH490" s="57">
        <v>2011</v>
      </c>
      <c r="AI490" s="93">
        <v>0.54166666666666663</v>
      </c>
      <c r="AJ490" s="57"/>
      <c r="AK490" s="57"/>
      <c r="AL490" s="57"/>
      <c r="AM490" s="93"/>
      <c r="AN490" s="57">
        <v>31</v>
      </c>
      <c r="AO490" s="57">
        <v>12</v>
      </c>
      <c r="AP490" s="57">
        <v>2011</v>
      </c>
      <c r="AQ490" s="93">
        <v>0</v>
      </c>
      <c r="AR490" s="272">
        <v>6</v>
      </c>
      <c r="AS490" s="273" t="s">
        <v>1609</v>
      </c>
      <c r="AT490" s="60">
        <v>110.04</v>
      </c>
      <c r="AU490" s="60">
        <v>117.6</v>
      </c>
      <c r="AV490" s="60">
        <v>1.1499999999999999</v>
      </c>
      <c r="AW490" s="60">
        <v>0</v>
      </c>
      <c r="AX490" s="60"/>
      <c r="AY490" s="68">
        <v>-48.79</v>
      </c>
      <c r="AZ490" s="60">
        <v>228.79</v>
      </c>
      <c r="BA490" s="60"/>
      <c r="BB490" s="60">
        <v>180</v>
      </c>
    </row>
    <row r="491" spans="1:54" s="62" customFormat="1" ht="17.25" customHeight="1">
      <c r="A491" s="27" t="s">
        <v>1610</v>
      </c>
      <c r="B491" s="50">
        <v>67</v>
      </c>
      <c r="C491" s="53" t="s">
        <v>1806</v>
      </c>
      <c r="D491" s="23" t="s">
        <v>1807</v>
      </c>
      <c r="E491" s="23" t="s">
        <v>1808</v>
      </c>
      <c r="F491" s="53" t="s">
        <v>1809</v>
      </c>
      <c r="G491" s="53"/>
      <c r="H491" s="87">
        <v>23</v>
      </c>
      <c r="I491" s="87">
        <v>8</v>
      </c>
      <c r="J491" s="87">
        <v>1976</v>
      </c>
      <c r="K491" s="87">
        <v>35</v>
      </c>
      <c r="L491" s="1" t="s">
        <v>1539</v>
      </c>
      <c r="M491" s="1"/>
      <c r="N491" s="1"/>
      <c r="O491" s="1"/>
      <c r="P491" s="53"/>
      <c r="Q491" s="53">
        <v>247</v>
      </c>
      <c r="R491" s="53"/>
      <c r="S491" s="53" t="s">
        <v>69</v>
      </c>
      <c r="T491" s="56">
        <v>11030022</v>
      </c>
      <c r="U491" s="56"/>
      <c r="V491" s="56"/>
      <c r="W491" s="56"/>
      <c r="X491" s="56"/>
      <c r="Y491" s="56"/>
      <c r="Z491" s="56"/>
      <c r="AA491" s="56"/>
      <c r="AB491" s="56"/>
      <c r="AC491" s="56"/>
      <c r="AD491" s="56"/>
      <c r="AE491" s="56"/>
      <c r="AF491" s="57">
        <v>1</v>
      </c>
      <c r="AG491" s="57">
        <v>10</v>
      </c>
      <c r="AH491" s="57">
        <v>2011</v>
      </c>
      <c r="AI491" s="93">
        <v>0.75</v>
      </c>
      <c r="AJ491" s="57"/>
      <c r="AK491" s="57"/>
      <c r="AL491" s="57"/>
      <c r="AM491" s="93"/>
      <c r="AN491" s="57">
        <v>31</v>
      </c>
      <c r="AO491" s="57">
        <v>12</v>
      </c>
      <c r="AP491" s="57">
        <v>2011</v>
      </c>
      <c r="AQ491" s="93">
        <v>0</v>
      </c>
      <c r="AR491" s="272">
        <v>31</v>
      </c>
      <c r="AS491" s="273" t="s">
        <v>1674</v>
      </c>
      <c r="AT491" s="60">
        <v>568.54</v>
      </c>
      <c r="AU491" s="60">
        <v>607.6</v>
      </c>
      <c r="AV491" s="60">
        <v>45.1</v>
      </c>
      <c r="AW491" s="60">
        <v>103</v>
      </c>
      <c r="AX491" s="60"/>
      <c r="AY491" s="68">
        <v>-394.24</v>
      </c>
      <c r="AZ491" s="60">
        <v>1324.24</v>
      </c>
      <c r="BA491" s="60"/>
      <c r="BB491" s="60">
        <v>930</v>
      </c>
    </row>
    <row r="492" spans="1:54" s="62" customFormat="1" ht="17.25" customHeight="1">
      <c r="A492" s="27" t="s">
        <v>1610</v>
      </c>
      <c r="B492" s="50">
        <v>68</v>
      </c>
      <c r="C492" s="53">
        <v>2747045122</v>
      </c>
      <c r="D492" s="23" t="s">
        <v>485</v>
      </c>
      <c r="E492" s="23" t="s">
        <v>1436</v>
      </c>
      <c r="F492" s="53" t="s">
        <v>1437</v>
      </c>
      <c r="G492" s="53"/>
      <c r="H492" s="87">
        <v>11</v>
      </c>
      <c r="I492" s="87">
        <v>12</v>
      </c>
      <c r="J492" s="87">
        <v>1963</v>
      </c>
      <c r="K492" s="87">
        <v>47</v>
      </c>
      <c r="L492" s="1" t="s">
        <v>1539</v>
      </c>
      <c r="M492" s="1"/>
      <c r="N492" s="1"/>
      <c r="O492" s="1"/>
      <c r="P492" s="53"/>
      <c r="Q492" s="53">
        <v>125</v>
      </c>
      <c r="R492" s="53"/>
      <c r="S492" s="53" t="s">
        <v>69</v>
      </c>
      <c r="T492" s="56">
        <v>11030022</v>
      </c>
      <c r="U492" s="56"/>
      <c r="V492" s="56"/>
      <c r="W492" s="56"/>
      <c r="X492" s="56"/>
      <c r="Y492" s="56"/>
      <c r="Z492" s="56"/>
      <c r="AA492" s="56"/>
      <c r="AB492" s="56"/>
      <c r="AC492" s="56"/>
      <c r="AD492" s="56"/>
      <c r="AE492" s="56"/>
      <c r="AF492" s="57">
        <v>24</v>
      </c>
      <c r="AG492" s="57">
        <v>5</v>
      </c>
      <c r="AH492" s="57">
        <v>2011</v>
      </c>
      <c r="AI492" s="93">
        <v>0.5625</v>
      </c>
      <c r="AJ492" s="57"/>
      <c r="AK492" s="57"/>
      <c r="AL492" s="57"/>
      <c r="AM492" s="93"/>
      <c r="AN492" s="57">
        <v>9</v>
      </c>
      <c r="AO492" s="57">
        <v>12</v>
      </c>
      <c r="AP492" s="57">
        <v>2011</v>
      </c>
      <c r="AQ492" s="93">
        <v>0.58333333333333337</v>
      </c>
      <c r="AR492" s="272">
        <v>9</v>
      </c>
      <c r="AS492" s="273" t="s">
        <v>1674</v>
      </c>
      <c r="AT492" s="60">
        <v>165.06</v>
      </c>
      <c r="AU492" s="60">
        <v>176.4</v>
      </c>
      <c r="AV492" s="60">
        <v>12.52</v>
      </c>
      <c r="AW492" s="60">
        <v>0</v>
      </c>
      <c r="AX492" s="60"/>
      <c r="AY492" s="68">
        <v>-83.89</v>
      </c>
      <c r="AZ492" s="60">
        <v>353.98</v>
      </c>
      <c r="BA492" s="60"/>
      <c r="BB492" s="60">
        <v>270</v>
      </c>
    </row>
    <row r="493" spans="1:54" s="62" customFormat="1" ht="17.25" customHeight="1">
      <c r="A493" s="27" t="s">
        <v>1610</v>
      </c>
      <c r="B493" s="50">
        <v>69</v>
      </c>
      <c r="C493" s="53" t="s">
        <v>1810</v>
      </c>
      <c r="D493" s="23" t="s">
        <v>78</v>
      </c>
      <c r="E493" s="23" t="s">
        <v>1811</v>
      </c>
      <c r="F493" s="53" t="s">
        <v>1812</v>
      </c>
      <c r="G493" s="53"/>
      <c r="H493" s="87">
        <v>3</v>
      </c>
      <c r="I493" s="87">
        <v>10</v>
      </c>
      <c r="J493" s="87">
        <v>1981</v>
      </c>
      <c r="K493" s="87">
        <v>30</v>
      </c>
      <c r="L493" s="1" t="s">
        <v>1539</v>
      </c>
      <c r="M493" s="1"/>
      <c r="N493" s="1"/>
      <c r="O493" s="1"/>
      <c r="P493" s="53"/>
      <c r="Q493" s="53">
        <v>250</v>
      </c>
      <c r="R493" s="53"/>
      <c r="S493" s="53" t="s">
        <v>69</v>
      </c>
      <c r="T493" s="56">
        <v>11030022</v>
      </c>
      <c r="U493" s="56" t="s">
        <v>1629</v>
      </c>
      <c r="V493" s="56"/>
      <c r="W493" s="56"/>
      <c r="X493" s="56"/>
      <c r="Y493" s="56"/>
      <c r="Z493" s="56"/>
      <c r="AA493" s="56"/>
      <c r="AB493" s="56"/>
      <c r="AC493" s="56"/>
      <c r="AD493" s="56"/>
      <c r="AE493" s="56"/>
      <c r="AF493" s="57">
        <v>3</v>
      </c>
      <c r="AG493" s="57">
        <v>10</v>
      </c>
      <c r="AH493" s="57">
        <v>2011</v>
      </c>
      <c r="AI493" s="93">
        <v>0.47916666666666669</v>
      </c>
      <c r="AJ493" s="57"/>
      <c r="AK493" s="57"/>
      <c r="AL493" s="57"/>
      <c r="AM493" s="93"/>
      <c r="AN493" s="57">
        <v>31</v>
      </c>
      <c r="AO493" s="57">
        <v>12</v>
      </c>
      <c r="AP493" s="57">
        <v>2011</v>
      </c>
      <c r="AQ493" s="93">
        <v>0</v>
      </c>
      <c r="AR493" s="272">
        <v>31</v>
      </c>
      <c r="AS493" s="273" t="s">
        <v>1609</v>
      </c>
      <c r="AT493" s="60">
        <v>568.54</v>
      </c>
      <c r="AU493" s="60">
        <v>607.6</v>
      </c>
      <c r="AV493" s="60">
        <v>10.45</v>
      </c>
      <c r="AW493" s="60">
        <v>130</v>
      </c>
      <c r="AX493" s="60"/>
      <c r="AY493" s="68">
        <v>-386.59</v>
      </c>
      <c r="AZ493" s="60">
        <v>1316.59</v>
      </c>
      <c r="BA493" s="60"/>
      <c r="BB493" s="60">
        <v>930</v>
      </c>
    </row>
    <row r="494" spans="1:54" s="62" customFormat="1" ht="17.25" customHeight="1">
      <c r="A494" s="27" t="s">
        <v>1610</v>
      </c>
      <c r="B494" s="50">
        <v>70</v>
      </c>
      <c r="C494" s="53" t="s">
        <v>1813</v>
      </c>
      <c r="D494" s="23" t="s">
        <v>733</v>
      </c>
      <c r="E494" s="23" t="s">
        <v>1814</v>
      </c>
      <c r="F494" s="53" t="s">
        <v>1815</v>
      </c>
      <c r="G494" s="53"/>
      <c r="H494" s="87">
        <v>30</v>
      </c>
      <c r="I494" s="87">
        <v>4</v>
      </c>
      <c r="J494" s="87">
        <v>1981</v>
      </c>
      <c r="K494" s="87">
        <v>30</v>
      </c>
      <c r="L494" s="1" t="s">
        <v>1539</v>
      </c>
      <c r="M494" s="1"/>
      <c r="N494" s="1"/>
      <c r="O494" s="1"/>
      <c r="P494" s="53"/>
      <c r="Q494" s="53">
        <v>289</v>
      </c>
      <c r="R494" s="53"/>
      <c r="S494" s="53" t="s">
        <v>69</v>
      </c>
      <c r="T494" s="56">
        <v>11030022</v>
      </c>
      <c r="U494" s="56" t="s">
        <v>1816</v>
      </c>
      <c r="V494" s="56"/>
      <c r="W494" s="56"/>
      <c r="X494" s="56"/>
      <c r="Y494" s="56"/>
      <c r="Z494" s="56"/>
      <c r="AA494" s="56"/>
      <c r="AB494" s="56"/>
      <c r="AC494" s="56"/>
      <c r="AD494" s="56"/>
      <c r="AE494" s="56"/>
      <c r="AF494" s="57">
        <v>1</v>
      </c>
      <c r="AG494" s="57">
        <v>12</v>
      </c>
      <c r="AH494" s="57">
        <v>2011</v>
      </c>
      <c r="AI494" s="93">
        <v>0.63541666666666663</v>
      </c>
      <c r="AJ494" s="57"/>
      <c r="AK494" s="57"/>
      <c r="AL494" s="57"/>
      <c r="AM494" s="93"/>
      <c r="AN494" s="57">
        <v>9</v>
      </c>
      <c r="AO494" s="57">
        <v>12</v>
      </c>
      <c r="AP494" s="57">
        <v>2011</v>
      </c>
      <c r="AQ494" s="93">
        <v>0.70833333333333337</v>
      </c>
      <c r="AR494" s="272">
        <v>9</v>
      </c>
      <c r="AS494" s="273" t="s">
        <v>1621</v>
      </c>
      <c r="AT494" s="60">
        <v>165.06</v>
      </c>
      <c r="AU494" s="60">
        <v>176.4</v>
      </c>
      <c r="AV494" s="60">
        <v>23.61</v>
      </c>
      <c r="AW494" s="60">
        <v>0</v>
      </c>
      <c r="AX494" s="60"/>
      <c r="AY494" s="68">
        <v>-95.07</v>
      </c>
      <c r="AZ494" s="60">
        <v>365.07</v>
      </c>
      <c r="BA494" s="60"/>
      <c r="BB494" s="60">
        <v>270</v>
      </c>
    </row>
    <row r="495" spans="1:54" s="62" customFormat="1" ht="17.25" customHeight="1">
      <c r="A495" s="27" t="s">
        <v>1610</v>
      </c>
      <c r="B495" s="50">
        <v>71</v>
      </c>
      <c r="C495" s="53" t="s">
        <v>1817</v>
      </c>
      <c r="D495" s="23" t="s">
        <v>1042</v>
      </c>
      <c r="E495" s="23" t="s">
        <v>376</v>
      </c>
      <c r="F495" s="53" t="s">
        <v>1818</v>
      </c>
      <c r="G495" s="53"/>
      <c r="H495" s="87">
        <v>20</v>
      </c>
      <c r="I495" s="87">
        <v>2</v>
      </c>
      <c r="J495" s="87">
        <v>1977</v>
      </c>
      <c r="K495" s="87">
        <v>34</v>
      </c>
      <c r="L495" s="1" t="s">
        <v>1539</v>
      </c>
      <c r="M495" s="1"/>
      <c r="N495" s="1"/>
      <c r="O495" s="1"/>
      <c r="P495" s="53"/>
      <c r="Q495" s="53">
        <v>279</v>
      </c>
      <c r="R495" s="53"/>
      <c r="S495" s="53" t="s">
        <v>69</v>
      </c>
      <c r="T495" s="56">
        <v>11030022</v>
      </c>
      <c r="U495" s="56"/>
      <c r="V495" s="56"/>
      <c r="W495" s="56"/>
      <c r="X495" s="56"/>
      <c r="Y495" s="56"/>
      <c r="Z495" s="56"/>
      <c r="AA495" s="56"/>
      <c r="AB495" s="56"/>
      <c r="AC495" s="56"/>
      <c r="AD495" s="56"/>
      <c r="AE495" s="56"/>
      <c r="AF495" s="57">
        <v>18</v>
      </c>
      <c r="AG495" s="57">
        <v>11</v>
      </c>
      <c r="AH495" s="57">
        <v>2011</v>
      </c>
      <c r="AI495" s="93">
        <v>0.77083333333333337</v>
      </c>
      <c r="AJ495" s="57"/>
      <c r="AK495" s="57"/>
      <c r="AL495" s="57"/>
      <c r="AM495" s="93"/>
      <c r="AN495" s="57">
        <v>31</v>
      </c>
      <c r="AO495" s="57">
        <v>12</v>
      </c>
      <c r="AP495" s="57">
        <v>2011</v>
      </c>
      <c r="AQ495" s="93">
        <v>0</v>
      </c>
      <c r="AR495" s="272">
        <v>31</v>
      </c>
      <c r="AS495" s="273" t="s">
        <v>1609</v>
      </c>
      <c r="AT495" s="60">
        <v>568.54</v>
      </c>
      <c r="AU495" s="60">
        <v>607.6</v>
      </c>
      <c r="AV495" s="60">
        <v>24.31</v>
      </c>
      <c r="AW495" s="60">
        <v>9</v>
      </c>
      <c r="AX495" s="60"/>
      <c r="AY495" s="68">
        <v>-279.45</v>
      </c>
      <c r="AZ495" s="60">
        <v>1209.45</v>
      </c>
      <c r="BA495" s="60"/>
      <c r="BB495" s="60">
        <v>930</v>
      </c>
    </row>
    <row r="496" spans="1:54" s="62" customFormat="1" ht="17.25" customHeight="1">
      <c r="A496" s="27" t="s">
        <v>1610</v>
      </c>
      <c r="B496" s="50">
        <v>72</v>
      </c>
      <c r="C496" s="53"/>
      <c r="D496" s="23" t="s">
        <v>716</v>
      </c>
      <c r="E496" s="23" t="s">
        <v>1819</v>
      </c>
      <c r="F496" s="53" t="s">
        <v>1820</v>
      </c>
      <c r="G496" s="53"/>
      <c r="H496" s="87">
        <v>27</v>
      </c>
      <c r="I496" s="87">
        <v>9</v>
      </c>
      <c r="J496" s="87">
        <v>1963</v>
      </c>
      <c r="K496" s="87">
        <v>47</v>
      </c>
      <c r="L496" s="1" t="s">
        <v>100</v>
      </c>
      <c r="M496" s="1"/>
      <c r="N496" s="1"/>
      <c r="O496" s="1"/>
      <c r="P496" s="53"/>
      <c r="Q496" s="53">
        <v>57</v>
      </c>
      <c r="R496" s="53"/>
      <c r="S496" s="53" t="s">
        <v>69</v>
      </c>
      <c r="T496" s="56">
        <v>11030022</v>
      </c>
      <c r="U496" s="56"/>
      <c r="V496" s="56"/>
      <c r="W496" s="56"/>
      <c r="X496" s="56"/>
      <c r="Y496" s="56"/>
      <c r="Z496" s="56"/>
      <c r="AA496" s="56"/>
      <c r="AB496" s="56"/>
      <c r="AC496" s="56"/>
      <c r="AD496" s="56"/>
      <c r="AE496" s="56"/>
      <c r="AF496" s="57">
        <v>26</v>
      </c>
      <c r="AG496" s="57">
        <v>3</v>
      </c>
      <c r="AH496" s="57">
        <v>2011</v>
      </c>
      <c r="AI496" s="93">
        <v>0.55555555555555558</v>
      </c>
      <c r="AJ496" s="57"/>
      <c r="AK496" s="57"/>
      <c r="AL496" s="57"/>
      <c r="AM496" s="93"/>
      <c r="AN496" s="57">
        <v>31</v>
      </c>
      <c r="AO496" s="57">
        <v>12</v>
      </c>
      <c r="AP496" s="57">
        <v>2011</v>
      </c>
      <c r="AQ496" s="93">
        <v>0</v>
      </c>
      <c r="AR496" s="272">
        <v>31</v>
      </c>
      <c r="AS496" s="273" t="s">
        <v>1609</v>
      </c>
      <c r="AT496" s="60">
        <v>568.54</v>
      </c>
      <c r="AU496" s="60">
        <v>607.6</v>
      </c>
      <c r="AV496" s="60">
        <v>15.42</v>
      </c>
      <c r="AW496" s="60">
        <v>0</v>
      </c>
      <c r="AX496" s="60"/>
      <c r="AY496" s="68">
        <v>-261.56</v>
      </c>
      <c r="AZ496" s="60">
        <v>1191.56</v>
      </c>
      <c r="BA496" s="60"/>
      <c r="BB496" s="60">
        <v>930</v>
      </c>
    </row>
    <row r="497" spans="1:54" s="62" customFormat="1" ht="17.25" customHeight="1">
      <c r="A497" s="27" t="s">
        <v>1610</v>
      </c>
      <c r="B497" s="50">
        <v>73</v>
      </c>
      <c r="C497" s="53">
        <v>537753169</v>
      </c>
      <c r="D497" s="23" t="s">
        <v>1821</v>
      </c>
      <c r="E497" s="23" t="s">
        <v>1822</v>
      </c>
      <c r="F497" s="53" t="s">
        <v>1823</v>
      </c>
      <c r="G497" s="53"/>
      <c r="H497" s="87">
        <v>28</v>
      </c>
      <c r="I497" s="87">
        <v>1</v>
      </c>
      <c r="J497" s="87">
        <v>1954</v>
      </c>
      <c r="K497" s="87">
        <v>57</v>
      </c>
      <c r="L497" s="1" t="s">
        <v>1539</v>
      </c>
      <c r="M497" s="1"/>
      <c r="N497" s="1"/>
      <c r="O497" s="1"/>
      <c r="P497" s="53"/>
      <c r="Q497" s="53">
        <v>136</v>
      </c>
      <c r="R497" s="53"/>
      <c r="S497" s="53" t="s">
        <v>69</v>
      </c>
      <c r="T497" s="56">
        <v>11030022</v>
      </c>
      <c r="U497" s="56" t="s">
        <v>1824</v>
      </c>
      <c r="V497" s="56"/>
      <c r="W497" s="56"/>
      <c r="X497" s="56"/>
      <c r="Y497" s="56"/>
      <c r="Z497" s="56"/>
      <c r="AA497" s="56"/>
      <c r="AB497" s="56"/>
      <c r="AC497" s="56"/>
      <c r="AD497" s="56"/>
      <c r="AE497" s="56"/>
      <c r="AF497" s="57">
        <v>3</v>
      </c>
      <c r="AG497" s="57">
        <v>6</v>
      </c>
      <c r="AH497" s="57">
        <v>2011</v>
      </c>
      <c r="AI497" s="93">
        <v>0.53472222222222221</v>
      </c>
      <c r="AJ497" s="57"/>
      <c r="AK497" s="57"/>
      <c r="AL497" s="57"/>
      <c r="AM497" s="93"/>
      <c r="AN497" s="57">
        <v>31</v>
      </c>
      <c r="AO497" s="57">
        <v>12</v>
      </c>
      <c r="AP497" s="57">
        <v>2011</v>
      </c>
      <c r="AQ497" s="93">
        <v>0</v>
      </c>
      <c r="AR497" s="272">
        <v>31</v>
      </c>
      <c r="AS497" s="273" t="s">
        <v>1609</v>
      </c>
      <c r="AT497" s="60">
        <v>568.54</v>
      </c>
      <c r="AU497" s="60">
        <v>607.6</v>
      </c>
      <c r="AV497" s="60">
        <v>14.96</v>
      </c>
      <c r="AW497" s="60">
        <v>115</v>
      </c>
      <c r="AX497" s="60"/>
      <c r="AY497" s="68">
        <v>-376.1</v>
      </c>
      <c r="AZ497" s="60">
        <v>1306.0999999999999</v>
      </c>
      <c r="BA497" s="60"/>
      <c r="BB497" s="60">
        <v>930</v>
      </c>
    </row>
    <row r="498" spans="1:54" s="62" customFormat="1" ht="17.25" customHeight="1">
      <c r="A498" s="27" t="s">
        <v>1610</v>
      </c>
      <c r="B498" s="50">
        <v>74</v>
      </c>
      <c r="C498" s="53" t="s">
        <v>1825</v>
      </c>
      <c r="D498" s="23" t="s">
        <v>1401</v>
      </c>
      <c r="E498" s="23" t="s">
        <v>1402</v>
      </c>
      <c r="F498" s="53" t="s">
        <v>1403</v>
      </c>
      <c r="G498" s="53"/>
      <c r="H498" s="87">
        <v>25</v>
      </c>
      <c r="I498" s="87">
        <v>10</v>
      </c>
      <c r="J498" s="87">
        <v>1964</v>
      </c>
      <c r="K498" s="87">
        <v>47</v>
      </c>
      <c r="L498" s="1" t="s">
        <v>1539</v>
      </c>
      <c r="M498" s="1"/>
      <c r="N498" s="1"/>
      <c r="O498" s="1"/>
      <c r="P498" s="53"/>
      <c r="Q498" s="53">
        <v>286</v>
      </c>
      <c r="R498" s="53"/>
      <c r="S498" s="53" t="s">
        <v>69</v>
      </c>
      <c r="T498" s="56">
        <v>11030022</v>
      </c>
      <c r="U498" s="56"/>
      <c r="V498" s="56" t="s">
        <v>90</v>
      </c>
      <c r="W498" s="56"/>
      <c r="X498" s="56"/>
      <c r="Y498" s="56"/>
      <c r="Z498" s="56"/>
      <c r="AA498" s="56"/>
      <c r="AB498" s="56"/>
      <c r="AC498" s="56"/>
      <c r="AD498" s="56"/>
      <c r="AE498" s="56"/>
      <c r="AF498" s="57">
        <v>25</v>
      </c>
      <c r="AG498" s="57">
        <v>11</v>
      </c>
      <c r="AH498" s="57">
        <v>2011</v>
      </c>
      <c r="AI498" s="93">
        <v>0.75</v>
      </c>
      <c r="AJ498" s="57"/>
      <c r="AK498" s="57"/>
      <c r="AL498" s="57"/>
      <c r="AM498" s="93"/>
      <c r="AN498" s="57">
        <v>5</v>
      </c>
      <c r="AO498" s="57">
        <v>12</v>
      </c>
      <c r="AP498" s="57">
        <v>2011</v>
      </c>
      <c r="AQ498" s="93">
        <v>0.91666666666666663</v>
      </c>
      <c r="AR498" s="272">
        <v>5</v>
      </c>
      <c r="AS498" s="273" t="s">
        <v>1674</v>
      </c>
      <c r="AT498" s="60">
        <v>91.7</v>
      </c>
      <c r="AU498" s="60">
        <v>98</v>
      </c>
      <c r="AV498" s="60">
        <v>6.96</v>
      </c>
      <c r="AW498" s="60">
        <v>0</v>
      </c>
      <c r="AX498" s="60"/>
      <c r="AY498" s="68">
        <v>-46.66</v>
      </c>
      <c r="AZ498" s="60">
        <v>196.66</v>
      </c>
      <c r="BA498" s="60"/>
      <c r="BB498" s="60">
        <v>150</v>
      </c>
    </row>
    <row r="499" spans="1:54" s="62" customFormat="1" ht="17.25" customHeight="1">
      <c r="A499" s="27" t="s">
        <v>1610</v>
      </c>
      <c r="B499" s="50">
        <v>75</v>
      </c>
      <c r="C499" s="53">
        <v>4092760285</v>
      </c>
      <c r="D499" s="23" t="s">
        <v>237</v>
      </c>
      <c r="E499" s="23" t="s">
        <v>1826</v>
      </c>
      <c r="F499" s="53">
        <v>20001061725</v>
      </c>
      <c r="G499" s="53"/>
      <c r="H499" s="87">
        <v>16</v>
      </c>
      <c r="I499" s="87">
        <v>11</v>
      </c>
      <c r="J499" s="87">
        <v>1974</v>
      </c>
      <c r="K499" s="87">
        <v>37</v>
      </c>
      <c r="L499" s="1" t="s">
        <v>1539</v>
      </c>
      <c r="M499" s="1"/>
      <c r="N499" s="1"/>
      <c r="O499" s="1"/>
      <c r="P499" s="53"/>
      <c r="Q499" s="53">
        <v>280</v>
      </c>
      <c r="R499" s="53"/>
      <c r="S499" s="53" t="s">
        <v>69</v>
      </c>
      <c r="T499" s="56">
        <v>11030022</v>
      </c>
      <c r="U499" s="56"/>
      <c r="V499" s="56"/>
      <c r="W499" s="56"/>
      <c r="X499" s="56"/>
      <c r="Y499" s="56"/>
      <c r="Z499" s="56"/>
      <c r="AA499" s="56"/>
      <c r="AB499" s="56"/>
      <c r="AC499" s="56"/>
      <c r="AD499" s="56"/>
      <c r="AE499" s="56"/>
      <c r="AF499" s="57">
        <v>21</v>
      </c>
      <c r="AG499" s="57">
        <v>11</v>
      </c>
      <c r="AH499" s="57">
        <v>2011</v>
      </c>
      <c r="AI499" s="93">
        <v>0.5625</v>
      </c>
      <c r="AJ499" s="57"/>
      <c r="AK499" s="57"/>
      <c r="AL499" s="57"/>
      <c r="AM499" s="93"/>
      <c r="AN499" s="57">
        <v>25</v>
      </c>
      <c r="AO499" s="57">
        <v>12</v>
      </c>
      <c r="AP499" s="57">
        <v>2011</v>
      </c>
      <c r="AQ499" s="93">
        <v>0.60069444444444442</v>
      </c>
      <c r="AR499" s="272">
        <v>25</v>
      </c>
      <c r="AS499" s="273" t="s">
        <v>1621</v>
      </c>
      <c r="AT499" s="60">
        <v>458.5</v>
      </c>
      <c r="AU499" s="60">
        <v>490</v>
      </c>
      <c r="AV499" s="60">
        <v>2.94</v>
      </c>
      <c r="AW499" s="60">
        <v>103</v>
      </c>
      <c r="AX499" s="60"/>
      <c r="AY499" s="68">
        <v>-304.44</v>
      </c>
      <c r="AZ499" s="60">
        <v>1054.44</v>
      </c>
      <c r="BA499" s="60"/>
      <c r="BB499" s="60">
        <v>750</v>
      </c>
    </row>
    <row r="500" spans="1:54" s="62" customFormat="1" ht="17.25" customHeight="1">
      <c r="A500" s="27" t="s">
        <v>1610</v>
      </c>
      <c r="B500" s="50">
        <v>76</v>
      </c>
      <c r="C500" s="53" t="s">
        <v>1827</v>
      </c>
      <c r="D500" s="23" t="s">
        <v>1828</v>
      </c>
      <c r="E500" s="23" t="s">
        <v>1829</v>
      </c>
      <c r="F500" s="53" t="s">
        <v>1830</v>
      </c>
      <c r="G500" s="53"/>
      <c r="H500" s="87">
        <v>11</v>
      </c>
      <c r="I500" s="87">
        <v>7</v>
      </c>
      <c r="J500" s="87">
        <v>1983</v>
      </c>
      <c r="K500" s="87">
        <v>28</v>
      </c>
      <c r="L500" s="1" t="s">
        <v>1539</v>
      </c>
      <c r="M500" s="1"/>
      <c r="N500" s="1"/>
      <c r="O500" s="1"/>
      <c r="P500" s="53"/>
      <c r="Q500" s="53">
        <v>249</v>
      </c>
      <c r="R500" s="53"/>
      <c r="S500" s="53" t="s">
        <v>69</v>
      </c>
      <c r="T500" s="56">
        <v>11030022</v>
      </c>
      <c r="U500" s="56"/>
      <c r="V500" s="56"/>
      <c r="W500" s="56"/>
      <c r="X500" s="56"/>
      <c r="Y500" s="56"/>
      <c r="Z500" s="56"/>
      <c r="AA500" s="56"/>
      <c r="AB500" s="56"/>
      <c r="AC500" s="56"/>
      <c r="AD500" s="56"/>
      <c r="AE500" s="56"/>
      <c r="AF500" s="57">
        <v>20</v>
      </c>
      <c r="AG500" s="57">
        <v>10</v>
      </c>
      <c r="AH500" s="57">
        <v>2011</v>
      </c>
      <c r="AI500" s="93">
        <v>0.375</v>
      </c>
      <c r="AJ500" s="57"/>
      <c r="AK500" s="57"/>
      <c r="AL500" s="57"/>
      <c r="AM500" s="93"/>
      <c r="AN500" s="57">
        <v>31</v>
      </c>
      <c r="AO500" s="57">
        <v>12</v>
      </c>
      <c r="AP500" s="57">
        <v>2011</v>
      </c>
      <c r="AQ500" s="93">
        <v>0</v>
      </c>
      <c r="AR500" s="272">
        <v>31</v>
      </c>
      <c r="AS500" s="273" t="s">
        <v>1609</v>
      </c>
      <c r="AT500" s="60">
        <v>568.54</v>
      </c>
      <c r="AU500" s="60">
        <v>607.6</v>
      </c>
      <c r="AV500" s="60">
        <v>6.18</v>
      </c>
      <c r="AW500" s="60">
        <v>103</v>
      </c>
      <c r="AX500" s="60"/>
      <c r="AY500" s="68">
        <v>-355.32</v>
      </c>
      <c r="AZ500" s="60">
        <v>1285.32</v>
      </c>
      <c r="BA500" s="60"/>
      <c r="BB500" s="60">
        <v>930</v>
      </c>
    </row>
    <row r="501" spans="1:54" s="62" customFormat="1" ht="17.25" customHeight="1">
      <c r="A501" s="27" t="s">
        <v>1610</v>
      </c>
      <c r="B501" s="50">
        <v>77</v>
      </c>
      <c r="C501" s="53"/>
      <c r="D501" s="23" t="s">
        <v>307</v>
      </c>
      <c r="E501" s="23" t="s">
        <v>1831</v>
      </c>
      <c r="F501" s="53" t="s">
        <v>1832</v>
      </c>
      <c r="G501" s="53"/>
      <c r="H501" s="87">
        <v>17</v>
      </c>
      <c r="I501" s="87">
        <v>12</v>
      </c>
      <c r="J501" s="87">
        <v>1963</v>
      </c>
      <c r="K501" s="87">
        <v>47</v>
      </c>
      <c r="L501" s="1" t="s">
        <v>1539</v>
      </c>
      <c r="M501" s="1"/>
      <c r="N501" s="1"/>
      <c r="O501" s="1"/>
      <c r="P501" s="53"/>
      <c r="Q501" s="53">
        <v>233</v>
      </c>
      <c r="R501" s="53"/>
      <c r="S501" s="53" t="s">
        <v>69</v>
      </c>
      <c r="T501" s="56">
        <v>11030022</v>
      </c>
      <c r="U501" s="56"/>
      <c r="V501" s="56"/>
      <c r="W501" s="56"/>
      <c r="X501" s="56"/>
      <c r="Y501" s="56"/>
      <c r="Z501" s="56"/>
      <c r="AA501" s="56"/>
      <c r="AB501" s="56"/>
      <c r="AC501" s="56"/>
      <c r="AD501" s="56"/>
      <c r="AE501" s="56"/>
      <c r="AF501" s="57">
        <v>27</v>
      </c>
      <c r="AG501" s="57">
        <v>7</v>
      </c>
      <c r="AH501" s="57">
        <v>2010</v>
      </c>
      <c r="AI501" s="93">
        <v>0.61458333333333337</v>
      </c>
      <c r="AJ501" s="57"/>
      <c r="AK501" s="57"/>
      <c r="AL501" s="57"/>
      <c r="AM501" s="93"/>
      <c r="AN501" s="57">
        <v>31</v>
      </c>
      <c r="AO501" s="57">
        <v>12</v>
      </c>
      <c r="AP501" s="57">
        <v>2011</v>
      </c>
      <c r="AQ501" s="93">
        <v>0</v>
      </c>
      <c r="AR501" s="272">
        <v>31</v>
      </c>
      <c r="AS501" s="273" t="s">
        <v>1609</v>
      </c>
      <c r="AT501" s="60">
        <v>568.54</v>
      </c>
      <c r="AU501" s="60">
        <v>607.6</v>
      </c>
      <c r="AV501" s="60">
        <v>2.2999999999999998</v>
      </c>
      <c r="AW501" s="60">
        <v>0</v>
      </c>
      <c r="AX501" s="60"/>
      <c r="AY501" s="68">
        <v>-248.44</v>
      </c>
      <c r="AZ501" s="60">
        <v>1178.44</v>
      </c>
      <c r="BA501" s="60"/>
      <c r="BB501" s="60">
        <v>930</v>
      </c>
    </row>
    <row r="502" spans="1:54" s="62" customFormat="1" ht="17.25" customHeight="1">
      <c r="A502" s="27" t="s">
        <v>1610</v>
      </c>
      <c r="B502" s="50">
        <v>78</v>
      </c>
      <c r="C502" s="53" t="s">
        <v>1833</v>
      </c>
      <c r="D502" s="23" t="s">
        <v>1036</v>
      </c>
      <c r="E502" s="23" t="s">
        <v>1037</v>
      </c>
      <c r="F502" s="53" t="s">
        <v>1038</v>
      </c>
      <c r="G502" s="53"/>
      <c r="H502" s="87">
        <v>13</v>
      </c>
      <c r="I502" s="87">
        <v>9</v>
      </c>
      <c r="J502" s="87">
        <v>1949</v>
      </c>
      <c r="K502" s="87">
        <v>62</v>
      </c>
      <c r="L502" s="1" t="s">
        <v>100</v>
      </c>
      <c r="M502" s="1"/>
      <c r="N502" s="1"/>
      <c r="O502" s="1"/>
      <c r="P502" s="53"/>
      <c r="Q502" s="53">
        <v>311</v>
      </c>
      <c r="R502" s="53"/>
      <c r="S502" s="53" t="s">
        <v>69</v>
      </c>
      <c r="T502" s="56">
        <v>11030022</v>
      </c>
      <c r="U502" s="56"/>
      <c r="V502" s="56" t="s">
        <v>90</v>
      </c>
      <c r="W502" s="56"/>
      <c r="X502" s="56"/>
      <c r="Y502" s="56"/>
      <c r="Z502" s="56"/>
      <c r="AA502" s="56"/>
      <c r="AB502" s="56"/>
      <c r="AC502" s="56"/>
      <c r="AD502" s="56"/>
      <c r="AE502" s="56"/>
      <c r="AF502" s="57">
        <v>25</v>
      </c>
      <c r="AG502" s="57">
        <v>12</v>
      </c>
      <c r="AH502" s="57">
        <v>2011</v>
      </c>
      <c r="AI502" s="93">
        <v>0.5</v>
      </c>
      <c r="AJ502" s="57"/>
      <c r="AK502" s="57"/>
      <c r="AL502" s="57"/>
      <c r="AM502" s="93"/>
      <c r="AN502" s="57">
        <v>31</v>
      </c>
      <c r="AO502" s="57">
        <v>12</v>
      </c>
      <c r="AP502" s="57">
        <v>2011</v>
      </c>
      <c r="AQ502" s="93">
        <v>0</v>
      </c>
      <c r="AR502" s="272">
        <v>7</v>
      </c>
      <c r="AS502" s="273" t="s">
        <v>1609</v>
      </c>
      <c r="AT502" s="60">
        <v>128.38</v>
      </c>
      <c r="AU502" s="60">
        <v>137.19999999999999</v>
      </c>
      <c r="AV502" s="60">
        <v>1.79</v>
      </c>
      <c r="AW502" s="60">
        <v>103</v>
      </c>
      <c r="AX502" s="60"/>
      <c r="AY502" s="68">
        <v>-160.37</v>
      </c>
      <c r="AZ502" s="60">
        <v>370.37</v>
      </c>
      <c r="BA502" s="60"/>
      <c r="BB502" s="60">
        <v>210</v>
      </c>
    </row>
    <row r="503" spans="1:54" s="62" customFormat="1" ht="17.25" customHeight="1">
      <c r="A503" s="27" t="s">
        <v>1610</v>
      </c>
      <c r="B503" s="50">
        <v>79</v>
      </c>
      <c r="C503" s="53" t="s">
        <v>1834</v>
      </c>
      <c r="D503" s="23" t="s">
        <v>697</v>
      </c>
      <c r="E503" s="23" t="s">
        <v>1835</v>
      </c>
      <c r="F503" s="53" t="s">
        <v>1836</v>
      </c>
      <c r="G503" s="53"/>
      <c r="H503" s="87">
        <v>8</v>
      </c>
      <c r="I503" s="87">
        <v>4</v>
      </c>
      <c r="J503" s="87">
        <v>1979</v>
      </c>
      <c r="K503" s="87">
        <v>32</v>
      </c>
      <c r="L503" s="1" t="s">
        <v>100</v>
      </c>
      <c r="M503" s="1"/>
      <c r="N503" s="1"/>
      <c r="O503" s="1"/>
      <c r="P503" s="53"/>
      <c r="Q503" s="53">
        <v>272</v>
      </c>
      <c r="R503" s="53"/>
      <c r="S503" s="53" t="s">
        <v>69</v>
      </c>
      <c r="T503" s="56">
        <v>11030022</v>
      </c>
      <c r="U503" s="56"/>
      <c r="V503" s="56"/>
      <c r="W503" s="56"/>
      <c r="X503" s="56"/>
      <c r="Y503" s="56"/>
      <c r="Z503" s="56"/>
      <c r="AA503" s="56"/>
      <c r="AB503" s="56"/>
      <c r="AC503" s="56"/>
      <c r="AD503" s="56"/>
      <c r="AE503" s="56"/>
      <c r="AF503" s="57">
        <v>3</v>
      </c>
      <c r="AG503" s="57">
        <v>11</v>
      </c>
      <c r="AH503" s="57">
        <v>2011</v>
      </c>
      <c r="AI503" s="93">
        <v>0.83333333333333337</v>
      </c>
      <c r="AJ503" s="57"/>
      <c r="AK503" s="57"/>
      <c r="AL503" s="57"/>
      <c r="AM503" s="93"/>
      <c r="AN503" s="57">
        <v>31</v>
      </c>
      <c r="AO503" s="57">
        <v>12</v>
      </c>
      <c r="AP503" s="57">
        <v>2011</v>
      </c>
      <c r="AQ503" s="93">
        <v>0</v>
      </c>
      <c r="AR503" s="272">
        <v>31</v>
      </c>
      <c r="AS503" s="273" t="s">
        <v>1609</v>
      </c>
      <c r="AT503" s="60">
        <v>568.54</v>
      </c>
      <c r="AU503" s="60">
        <v>607.6</v>
      </c>
      <c r="AV503" s="60">
        <v>11.4</v>
      </c>
      <c r="AW503" s="60">
        <v>103</v>
      </c>
      <c r="AX503" s="60"/>
      <c r="AY503" s="68">
        <v>-360.54</v>
      </c>
      <c r="AZ503" s="60">
        <v>1290.54</v>
      </c>
      <c r="BA503" s="60"/>
      <c r="BB503" s="60">
        <v>930</v>
      </c>
    </row>
    <row r="504" spans="1:54" s="62" customFormat="1" ht="17.25" customHeight="1">
      <c r="A504" s="27" t="s">
        <v>1610</v>
      </c>
      <c r="B504" s="50">
        <v>80</v>
      </c>
      <c r="C504" s="53" t="s">
        <v>1837</v>
      </c>
      <c r="D504" s="23" t="s">
        <v>1838</v>
      </c>
      <c r="E504" s="23" t="s">
        <v>1839</v>
      </c>
      <c r="F504" s="53" t="s">
        <v>1840</v>
      </c>
      <c r="G504" s="53"/>
      <c r="H504" s="87">
        <v>14</v>
      </c>
      <c r="I504" s="87">
        <v>1</v>
      </c>
      <c r="J504" s="87">
        <v>1955</v>
      </c>
      <c r="K504" s="87">
        <v>56</v>
      </c>
      <c r="L504" s="1" t="s">
        <v>1539</v>
      </c>
      <c r="M504" s="1"/>
      <c r="N504" s="1"/>
      <c r="O504" s="1"/>
      <c r="P504" s="53"/>
      <c r="Q504" s="53">
        <v>207</v>
      </c>
      <c r="R504" s="53"/>
      <c r="S504" s="53" t="s">
        <v>69</v>
      </c>
      <c r="T504" s="56">
        <v>11030022</v>
      </c>
      <c r="U504" s="56"/>
      <c r="V504" s="56" t="s">
        <v>90</v>
      </c>
      <c r="W504" s="56"/>
      <c r="X504" s="56"/>
      <c r="Y504" s="56"/>
      <c r="Z504" s="56"/>
      <c r="AA504" s="56"/>
      <c r="AB504" s="56"/>
      <c r="AC504" s="56"/>
      <c r="AD504" s="56"/>
      <c r="AE504" s="56"/>
      <c r="AF504" s="57">
        <v>7</v>
      </c>
      <c r="AG504" s="57">
        <v>8</v>
      </c>
      <c r="AH504" s="57">
        <v>2011</v>
      </c>
      <c r="AI504" s="93">
        <v>0.70833333333333337</v>
      </c>
      <c r="AJ504" s="57"/>
      <c r="AK504" s="57"/>
      <c r="AL504" s="57"/>
      <c r="AM504" s="93"/>
      <c r="AN504" s="57">
        <v>31</v>
      </c>
      <c r="AO504" s="57">
        <v>12</v>
      </c>
      <c r="AP504" s="57">
        <v>2011</v>
      </c>
      <c r="AQ504" s="93">
        <v>0</v>
      </c>
      <c r="AR504" s="272">
        <v>31</v>
      </c>
      <c r="AS504" s="273" t="s">
        <v>1609</v>
      </c>
      <c r="AT504" s="60">
        <v>568.54</v>
      </c>
      <c r="AU504" s="60">
        <v>607.6</v>
      </c>
      <c r="AV504" s="60">
        <v>12.12</v>
      </c>
      <c r="AW504" s="60">
        <v>123</v>
      </c>
      <c r="AX504" s="60"/>
      <c r="AY504" s="68">
        <v>-381.26</v>
      </c>
      <c r="AZ504" s="60">
        <v>1311.26</v>
      </c>
      <c r="BA504" s="60"/>
      <c r="BB504" s="60">
        <v>930</v>
      </c>
    </row>
    <row r="505" spans="1:54" s="62" customFormat="1" ht="17.25" customHeight="1">
      <c r="A505" s="27" t="s">
        <v>1610</v>
      </c>
      <c r="B505" s="50">
        <v>81</v>
      </c>
      <c r="C505" s="53" t="s">
        <v>1841</v>
      </c>
      <c r="D505" s="23" t="s">
        <v>1099</v>
      </c>
      <c r="E505" s="23" t="s">
        <v>1842</v>
      </c>
      <c r="F505" s="53" t="s">
        <v>1843</v>
      </c>
      <c r="G505" s="53"/>
      <c r="H505" s="87">
        <v>5</v>
      </c>
      <c r="I505" s="87">
        <v>3</v>
      </c>
      <c r="J505" s="87">
        <v>1954</v>
      </c>
      <c r="K505" s="87">
        <v>57</v>
      </c>
      <c r="L505" s="1" t="s">
        <v>1539</v>
      </c>
      <c r="M505" s="1"/>
      <c r="N505" s="1"/>
      <c r="O505" s="1"/>
      <c r="P505" s="53"/>
      <c r="Q505" s="53">
        <v>290</v>
      </c>
      <c r="R505" s="53"/>
      <c r="S505" s="53" t="s">
        <v>69</v>
      </c>
      <c r="T505" s="56">
        <v>11030022</v>
      </c>
      <c r="U505" s="56"/>
      <c r="V505" s="56"/>
      <c r="W505" s="56"/>
      <c r="X505" s="56"/>
      <c r="Y505" s="56"/>
      <c r="Z505" s="56"/>
      <c r="AA505" s="56"/>
      <c r="AB505" s="56"/>
      <c r="AC505" s="56"/>
      <c r="AD505" s="56"/>
      <c r="AE505" s="56"/>
      <c r="AF505" s="57">
        <v>3</v>
      </c>
      <c r="AG505" s="57">
        <v>12</v>
      </c>
      <c r="AH505" s="57">
        <v>2011</v>
      </c>
      <c r="AI505" s="93">
        <v>0.70833333333333337</v>
      </c>
      <c r="AJ505" s="57"/>
      <c r="AK505" s="57"/>
      <c r="AL505" s="57"/>
      <c r="AM505" s="93"/>
      <c r="AN505" s="57">
        <v>31</v>
      </c>
      <c r="AO505" s="57">
        <v>12</v>
      </c>
      <c r="AP505" s="57">
        <v>2011</v>
      </c>
      <c r="AQ505" s="93">
        <v>0</v>
      </c>
      <c r="AR505" s="272">
        <v>29</v>
      </c>
      <c r="AS505" s="273" t="s">
        <v>1609</v>
      </c>
      <c r="AT505" s="60">
        <v>532.86</v>
      </c>
      <c r="AU505" s="60">
        <v>568.4</v>
      </c>
      <c r="AV505" s="60">
        <v>5.5</v>
      </c>
      <c r="AW505" s="60">
        <v>103</v>
      </c>
      <c r="AX505" s="60"/>
      <c r="AY505" s="68">
        <v>-339.76</v>
      </c>
      <c r="AZ505" s="60">
        <v>1209.76</v>
      </c>
      <c r="BA505" s="60"/>
      <c r="BB505" s="60">
        <v>870</v>
      </c>
    </row>
    <row r="506" spans="1:54" s="62" customFormat="1" ht="17.25" customHeight="1">
      <c r="A506" s="27" t="s">
        <v>1610</v>
      </c>
      <c r="B506" s="50">
        <v>82</v>
      </c>
      <c r="C506" s="53" t="s">
        <v>1844</v>
      </c>
      <c r="D506" s="23" t="s">
        <v>61</v>
      </c>
      <c r="E506" s="23" t="s">
        <v>1845</v>
      </c>
      <c r="F506" s="53" t="s">
        <v>1846</v>
      </c>
      <c r="G506" s="53"/>
      <c r="H506" s="87">
        <v>2</v>
      </c>
      <c r="I506" s="87">
        <v>5</v>
      </c>
      <c r="J506" s="87">
        <v>1952</v>
      </c>
      <c r="K506" s="87">
        <v>59</v>
      </c>
      <c r="L506" s="1" t="s">
        <v>1539</v>
      </c>
      <c r="M506" s="1"/>
      <c r="N506" s="1"/>
      <c r="O506" s="1"/>
      <c r="P506" s="53"/>
      <c r="Q506" s="53">
        <v>284</v>
      </c>
      <c r="R506" s="53"/>
      <c r="S506" s="53" t="s">
        <v>69</v>
      </c>
      <c r="T506" s="56">
        <v>11030022</v>
      </c>
      <c r="U506" s="56"/>
      <c r="V506" s="56"/>
      <c r="W506" s="56"/>
      <c r="X506" s="56"/>
      <c r="Y506" s="56"/>
      <c r="Z506" s="56"/>
      <c r="AA506" s="56"/>
      <c r="AB506" s="56"/>
      <c r="AC506" s="56"/>
      <c r="AD506" s="56"/>
      <c r="AE506" s="56"/>
      <c r="AF506" s="57">
        <v>24</v>
      </c>
      <c r="AG506" s="57">
        <v>11</v>
      </c>
      <c r="AH506" s="57">
        <v>2011</v>
      </c>
      <c r="AI506" s="93">
        <v>0.83333333333333337</v>
      </c>
      <c r="AJ506" s="57"/>
      <c r="AK506" s="57"/>
      <c r="AL506" s="57"/>
      <c r="AM506" s="93"/>
      <c r="AN506" s="57">
        <v>31</v>
      </c>
      <c r="AO506" s="57">
        <v>12</v>
      </c>
      <c r="AP506" s="57">
        <v>2011</v>
      </c>
      <c r="AQ506" s="93">
        <v>0</v>
      </c>
      <c r="AR506" s="272">
        <v>31</v>
      </c>
      <c r="AS506" s="273" t="s">
        <v>1609</v>
      </c>
      <c r="AT506" s="60">
        <v>568.54</v>
      </c>
      <c r="AU506" s="60">
        <v>607.6</v>
      </c>
      <c r="AV506" s="60">
        <v>10.67</v>
      </c>
      <c r="AW506" s="60">
        <v>103</v>
      </c>
      <c r="AX506" s="60"/>
      <c r="AY506" s="68">
        <v>-359.81</v>
      </c>
      <c r="AZ506" s="60">
        <v>1289.81</v>
      </c>
      <c r="BA506" s="60"/>
      <c r="BB506" s="60">
        <v>930</v>
      </c>
    </row>
    <row r="507" spans="1:54" s="62" customFormat="1" ht="17.25" customHeight="1">
      <c r="A507" s="27" t="s">
        <v>1610</v>
      </c>
      <c r="B507" s="50">
        <v>83</v>
      </c>
      <c r="C507" s="53" t="s">
        <v>1847</v>
      </c>
      <c r="D507" s="23" t="s">
        <v>1415</v>
      </c>
      <c r="E507" s="23" t="s">
        <v>1416</v>
      </c>
      <c r="F507" s="53" t="s">
        <v>1417</v>
      </c>
      <c r="G507" s="53"/>
      <c r="H507" s="87">
        <v>12</v>
      </c>
      <c r="I507" s="87">
        <v>12</v>
      </c>
      <c r="J507" s="87">
        <v>1974</v>
      </c>
      <c r="K507" s="87">
        <v>36</v>
      </c>
      <c r="L507" s="1" t="s">
        <v>100</v>
      </c>
      <c r="M507" s="1"/>
      <c r="N507" s="1"/>
      <c r="O507" s="1"/>
      <c r="P507" s="53"/>
      <c r="Q507" s="53">
        <v>268</v>
      </c>
      <c r="R507" s="53"/>
      <c r="S507" s="53" t="s">
        <v>69</v>
      </c>
      <c r="T507" s="56">
        <v>11030022</v>
      </c>
      <c r="U507" s="56"/>
      <c r="V507" s="56"/>
      <c r="W507" s="56"/>
      <c r="X507" s="56"/>
      <c r="Y507" s="56"/>
      <c r="Z507" s="56"/>
      <c r="AA507" s="56"/>
      <c r="AB507" s="56"/>
      <c r="AC507" s="56"/>
      <c r="AD507" s="56"/>
      <c r="AE507" s="56"/>
      <c r="AF507" s="57">
        <v>28</v>
      </c>
      <c r="AG507" s="57">
        <v>10</v>
      </c>
      <c r="AH507" s="57">
        <v>2011</v>
      </c>
      <c r="AI507" s="93">
        <v>0.61111111111111105</v>
      </c>
      <c r="AJ507" s="57"/>
      <c r="AK507" s="57"/>
      <c r="AL507" s="57"/>
      <c r="AM507" s="93"/>
      <c r="AN507" s="57">
        <v>11</v>
      </c>
      <c r="AO507" s="57">
        <v>12</v>
      </c>
      <c r="AP507" s="57">
        <v>2011</v>
      </c>
      <c r="AQ507" s="93">
        <v>0.625</v>
      </c>
      <c r="AR507" s="272">
        <v>11</v>
      </c>
      <c r="AS507" s="273" t="s">
        <v>1716</v>
      </c>
      <c r="AT507" s="60">
        <v>201.74</v>
      </c>
      <c r="AU507" s="60">
        <v>215.6</v>
      </c>
      <c r="AV507" s="60">
        <v>1.36</v>
      </c>
      <c r="AW507" s="60">
        <v>0</v>
      </c>
      <c r="AX507" s="60"/>
      <c r="AY507" s="68">
        <v>-88.7</v>
      </c>
      <c r="AZ507" s="60">
        <v>418.7</v>
      </c>
      <c r="BA507" s="60"/>
      <c r="BB507" s="60">
        <v>330</v>
      </c>
    </row>
    <row r="508" spans="1:54" s="62" customFormat="1" ht="17.25" customHeight="1">
      <c r="A508" s="27" t="s">
        <v>1610</v>
      </c>
      <c r="B508" s="50">
        <v>84</v>
      </c>
      <c r="C508" s="53">
        <v>1112717633</v>
      </c>
      <c r="D508" s="23" t="s">
        <v>1626</v>
      </c>
      <c r="E508" s="23" t="s">
        <v>1848</v>
      </c>
      <c r="F508" s="53" t="s">
        <v>1849</v>
      </c>
      <c r="G508" s="53"/>
      <c r="H508" s="87">
        <v>3</v>
      </c>
      <c r="I508" s="87">
        <v>11</v>
      </c>
      <c r="J508" s="87">
        <v>1959</v>
      </c>
      <c r="K508" s="87">
        <v>51</v>
      </c>
      <c r="L508" s="1" t="s">
        <v>1539</v>
      </c>
      <c r="M508" s="1"/>
      <c r="N508" s="1"/>
      <c r="O508" s="1"/>
      <c r="P508" s="53"/>
      <c r="Q508" s="53">
        <v>163</v>
      </c>
      <c r="R508" s="53"/>
      <c r="S508" s="53" t="s">
        <v>69</v>
      </c>
      <c r="T508" s="56">
        <v>11030022</v>
      </c>
      <c r="U508" s="56"/>
      <c r="V508" s="56"/>
      <c r="W508" s="56"/>
      <c r="X508" s="56"/>
      <c r="Y508" s="56"/>
      <c r="Z508" s="56"/>
      <c r="AA508" s="56"/>
      <c r="AB508" s="56"/>
      <c r="AC508" s="56"/>
      <c r="AD508" s="56"/>
      <c r="AE508" s="56"/>
      <c r="AF508" s="57">
        <v>2</v>
      </c>
      <c r="AG508" s="57">
        <v>10</v>
      </c>
      <c r="AH508" s="57">
        <v>2011</v>
      </c>
      <c r="AI508" s="93">
        <v>0.375</v>
      </c>
      <c r="AJ508" s="57"/>
      <c r="AK508" s="57"/>
      <c r="AL508" s="57"/>
      <c r="AM508" s="93"/>
      <c r="AN508" s="57">
        <v>31</v>
      </c>
      <c r="AO508" s="57">
        <v>12</v>
      </c>
      <c r="AP508" s="57">
        <v>2011</v>
      </c>
      <c r="AQ508" s="93">
        <v>0</v>
      </c>
      <c r="AR508" s="272">
        <v>31</v>
      </c>
      <c r="AS508" s="273" t="s">
        <v>1609</v>
      </c>
      <c r="AT508" s="60">
        <v>568.54</v>
      </c>
      <c r="AU508" s="60">
        <v>607.6</v>
      </c>
      <c r="AV508" s="60">
        <v>10.59</v>
      </c>
      <c r="AW508" s="60">
        <v>7</v>
      </c>
      <c r="AX508" s="60"/>
      <c r="AY508" s="68">
        <v>-263.73</v>
      </c>
      <c r="AZ508" s="60">
        <v>1193.73</v>
      </c>
      <c r="BA508" s="60"/>
      <c r="BB508" s="60">
        <v>930</v>
      </c>
    </row>
    <row r="509" spans="1:54" s="62" customFormat="1" ht="17.25" customHeight="1">
      <c r="A509" s="27" t="s">
        <v>1610</v>
      </c>
      <c r="B509" s="50">
        <v>85</v>
      </c>
      <c r="C509" s="53" t="s">
        <v>1850</v>
      </c>
      <c r="D509" s="23" t="s">
        <v>1851</v>
      </c>
      <c r="E509" s="23" t="s">
        <v>1852</v>
      </c>
      <c r="F509" s="53" t="s">
        <v>1853</v>
      </c>
      <c r="G509" s="53"/>
      <c r="H509" s="87">
        <v>28</v>
      </c>
      <c r="I509" s="87">
        <v>4</v>
      </c>
      <c r="J509" s="87">
        <v>1939</v>
      </c>
      <c r="K509" s="87">
        <v>72</v>
      </c>
      <c r="L509" s="1" t="s">
        <v>1539</v>
      </c>
      <c r="M509" s="1"/>
      <c r="N509" s="1"/>
      <c r="O509" s="1"/>
      <c r="P509" s="53"/>
      <c r="Q509" s="53">
        <v>316</v>
      </c>
      <c r="R509" s="53"/>
      <c r="S509" s="53" t="s">
        <v>69</v>
      </c>
      <c r="T509" s="56">
        <v>11030022</v>
      </c>
      <c r="U509" s="56"/>
      <c r="V509" s="56"/>
      <c r="W509" s="56"/>
      <c r="X509" s="56"/>
      <c r="Y509" s="56"/>
      <c r="Z509" s="56"/>
      <c r="AA509" s="56"/>
      <c r="AB509" s="56"/>
      <c r="AC509" s="56"/>
      <c r="AD509" s="56"/>
      <c r="AE509" s="56"/>
      <c r="AF509" s="57">
        <v>27</v>
      </c>
      <c r="AG509" s="57">
        <v>12</v>
      </c>
      <c r="AH509" s="57">
        <v>2011</v>
      </c>
      <c r="AI509" s="93">
        <v>0.625</v>
      </c>
      <c r="AJ509" s="57"/>
      <c r="AK509" s="57"/>
      <c r="AL509" s="57"/>
      <c r="AM509" s="93"/>
      <c r="AN509" s="57">
        <v>31</v>
      </c>
      <c r="AO509" s="57">
        <v>12</v>
      </c>
      <c r="AP509" s="57">
        <v>2011</v>
      </c>
      <c r="AQ509" s="93">
        <v>0</v>
      </c>
      <c r="AR509" s="272">
        <v>5</v>
      </c>
      <c r="AS509" s="273" t="s">
        <v>1609</v>
      </c>
      <c r="AT509" s="60">
        <v>91.7</v>
      </c>
      <c r="AU509" s="60">
        <v>98</v>
      </c>
      <c r="AV509" s="60">
        <v>1.1499999999999999</v>
      </c>
      <c r="AW509" s="60">
        <v>0</v>
      </c>
      <c r="AX509" s="60"/>
      <c r="AY509" s="68">
        <v>-40.85</v>
      </c>
      <c r="AZ509" s="60">
        <v>190.85</v>
      </c>
      <c r="BA509" s="60"/>
      <c r="BB509" s="60">
        <v>150</v>
      </c>
    </row>
    <row r="510" spans="1:54" s="62" customFormat="1" ht="17.25" customHeight="1">
      <c r="A510" s="27" t="s">
        <v>1610</v>
      </c>
      <c r="B510" s="50">
        <v>86</v>
      </c>
      <c r="C510" s="53" t="s">
        <v>1854</v>
      </c>
      <c r="D510" s="23" t="s">
        <v>1855</v>
      </c>
      <c r="E510" s="23" t="s">
        <v>1856</v>
      </c>
      <c r="F510" s="53" t="s">
        <v>1857</v>
      </c>
      <c r="G510" s="53"/>
      <c r="H510" s="87">
        <v>22</v>
      </c>
      <c r="I510" s="87">
        <v>11</v>
      </c>
      <c r="J510" s="87">
        <v>1976</v>
      </c>
      <c r="K510" s="87">
        <v>34</v>
      </c>
      <c r="L510" s="1" t="s">
        <v>1539</v>
      </c>
      <c r="M510" s="1"/>
      <c r="N510" s="1"/>
      <c r="O510" s="1"/>
      <c r="P510" s="53"/>
      <c r="Q510" s="53">
        <v>264</v>
      </c>
      <c r="R510" s="53"/>
      <c r="S510" s="53" t="s">
        <v>69</v>
      </c>
      <c r="T510" s="56">
        <v>11030022</v>
      </c>
      <c r="U510" s="56"/>
      <c r="V510" s="56"/>
      <c r="W510" s="56"/>
      <c r="X510" s="56"/>
      <c r="Y510" s="56"/>
      <c r="Z510" s="56"/>
      <c r="AA510" s="56"/>
      <c r="AB510" s="56"/>
      <c r="AC510" s="56"/>
      <c r="AD510" s="56"/>
      <c r="AE510" s="56"/>
      <c r="AF510" s="57">
        <v>23</v>
      </c>
      <c r="AG510" s="57">
        <v>10</v>
      </c>
      <c r="AH510" s="57">
        <v>2011</v>
      </c>
      <c r="AI510" s="93">
        <v>0.76041666666666663</v>
      </c>
      <c r="AJ510" s="57"/>
      <c r="AK510" s="57"/>
      <c r="AL510" s="57"/>
      <c r="AM510" s="93"/>
      <c r="AN510" s="57">
        <v>31</v>
      </c>
      <c r="AO510" s="57">
        <v>12</v>
      </c>
      <c r="AP510" s="57">
        <v>2011</v>
      </c>
      <c r="AQ510" s="93">
        <v>0</v>
      </c>
      <c r="AR510" s="272">
        <v>31</v>
      </c>
      <c r="AS510" s="273" t="s">
        <v>1609</v>
      </c>
      <c r="AT510" s="60">
        <v>568.54</v>
      </c>
      <c r="AU510" s="60">
        <v>607.6</v>
      </c>
      <c r="AV510" s="60">
        <v>2.94</v>
      </c>
      <c r="AW510" s="60">
        <v>94</v>
      </c>
      <c r="AX510" s="60"/>
      <c r="AY510" s="68">
        <v>-343.08</v>
      </c>
      <c r="AZ510" s="60">
        <v>1273.08</v>
      </c>
      <c r="BA510" s="60"/>
      <c r="BB510" s="60">
        <v>930</v>
      </c>
    </row>
    <row r="511" spans="1:54" s="62" customFormat="1" ht="17.25" customHeight="1">
      <c r="A511" s="27" t="s">
        <v>1610</v>
      </c>
      <c r="B511" s="50">
        <v>87</v>
      </c>
      <c r="C511" s="53" t="s">
        <v>1858</v>
      </c>
      <c r="D511" s="23" t="s">
        <v>55</v>
      </c>
      <c r="E511" s="23" t="s">
        <v>1859</v>
      </c>
      <c r="F511" s="53" t="s">
        <v>1860</v>
      </c>
      <c r="G511" s="53"/>
      <c r="H511" s="87">
        <v>13</v>
      </c>
      <c r="I511" s="87">
        <v>7</v>
      </c>
      <c r="J511" s="87">
        <v>1984</v>
      </c>
      <c r="K511" s="87">
        <v>27</v>
      </c>
      <c r="L511" s="1" t="s">
        <v>1539</v>
      </c>
      <c r="M511" s="1"/>
      <c r="N511" s="1"/>
      <c r="O511" s="1"/>
      <c r="P511" s="53"/>
      <c r="Q511" s="53">
        <v>314</v>
      </c>
      <c r="R511" s="53"/>
      <c r="S511" s="53" t="s">
        <v>69</v>
      </c>
      <c r="T511" s="56">
        <v>11030022</v>
      </c>
      <c r="U511" s="56"/>
      <c r="V511" s="56"/>
      <c r="W511" s="56"/>
      <c r="X511" s="56"/>
      <c r="Y511" s="56"/>
      <c r="Z511" s="56"/>
      <c r="AA511" s="56"/>
      <c r="AB511" s="56"/>
      <c r="AC511" s="56"/>
      <c r="AD511" s="56"/>
      <c r="AE511" s="56"/>
      <c r="AF511" s="57">
        <v>26</v>
      </c>
      <c r="AG511" s="57">
        <v>12</v>
      </c>
      <c r="AH511" s="57">
        <v>2011</v>
      </c>
      <c r="AI511" s="93">
        <v>0.58333333333333337</v>
      </c>
      <c r="AJ511" s="57"/>
      <c r="AK511" s="57"/>
      <c r="AL511" s="57"/>
      <c r="AM511" s="93"/>
      <c r="AN511" s="57">
        <v>31</v>
      </c>
      <c r="AO511" s="57">
        <v>12</v>
      </c>
      <c r="AP511" s="57">
        <v>2011</v>
      </c>
      <c r="AQ511" s="93">
        <v>0</v>
      </c>
      <c r="AR511" s="272">
        <v>6</v>
      </c>
      <c r="AS511" s="273" t="s">
        <v>1609</v>
      </c>
      <c r="AT511" s="60">
        <v>110.04</v>
      </c>
      <c r="AU511" s="60">
        <v>117.6</v>
      </c>
      <c r="AV511" s="60">
        <v>1.79</v>
      </c>
      <c r="AW511" s="60">
        <v>103</v>
      </c>
      <c r="AX511" s="60"/>
      <c r="AY511" s="68">
        <v>-152.43</v>
      </c>
      <c r="AZ511" s="60">
        <v>332.43</v>
      </c>
      <c r="BA511" s="60"/>
      <c r="BB511" s="60">
        <v>180</v>
      </c>
    </row>
    <row r="512" spans="1:54" s="62" customFormat="1" ht="17.25" customHeight="1">
      <c r="A512" s="27" t="s">
        <v>1610</v>
      </c>
      <c r="B512" s="50">
        <v>88</v>
      </c>
      <c r="C512" s="53" t="s">
        <v>1861</v>
      </c>
      <c r="D512" s="23" t="s">
        <v>485</v>
      </c>
      <c r="E512" s="23" t="s">
        <v>1209</v>
      </c>
      <c r="F512" s="53" t="s">
        <v>1862</v>
      </c>
      <c r="G512" s="53"/>
      <c r="H512" s="87">
        <v>24</v>
      </c>
      <c r="I512" s="87">
        <v>2</v>
      </c>
      <c r="J512" s="87">
        <v>1969</v>
      </c>
      <c r="K512" s="87">
        <v>42</v>
      </c>
      <c r="L512" s="1" t="s">
        <v>1539</v>
      </c>
      <c r="M512" s="1"/>
      <c r="N512" s="1"/>
      <c r="O512" s="1"/>
      <c r="P512" s="53"/>
      <c r="Q512" s="53">
        <v>305</v>
      </c>
      <c r="R512" s="53"/>
      <c r="S512" s="53" t="s">
        <v>69</v>
      </c>
      <c r="T512" s="56">
        <v>11030022</v>
      </c>
      <c r="U512" s="56"/>
      <c r="V512" s="56"/>
      <c r="W512" s="56"/>
      <c r="X512" s="56"/>
      <c r="Y512" s="56"/>
      <c r="Z512" s="56"/>
      <c r="AA512" s="56"/>
      <c r="AB512" s="56"/>
      <c r="AC512" s="56"/>
      <c r="AD512" s="56"/>
      <c r="AE512" s="56"/>
      <c r="AF512" s="57">
        <v>19</v>
      </c>
      <c r="AG512" s="57">
        <v>12</v>
      </c>
      <c r="AH512" s="57">
        <v>2011</v>
      </c>
      <c r="AI512" s="93">
        <v>0.625</v>
      </c>
      <c r="AJ512" s="57"/>
      <c r="AK512" s="57"/>
      <c r="AL512" s="57"/>
      <c r="AM512" s="93"/>
      <c r="AN512" s="57">
        <v>31</v>
      </c>
      <c r="AO512" s="57">
        <v>12</v>
      </c>
      <c r="AP512" s="57">
        <v>2011</v>
      </c>
      <c r="AQ512" s="93">
        <v>0</v>
      </c>
      <c r="AR512" s="272">
        <v>13</v>
      </c>
      <c r="AS512" s="273" t="s">
        <v>1609</v>
      </c>
      <c r="AT512" s="60">
        <v>238.42</v>
      </c>
      <c r="AU512" s="60">
        <v>254.8</v>
      </c>
      <c r="AV512" s="60">
        <v>2.94</v>
      </c>
      <c r="AW512" s="60">
        <v>103</v>
      </c>
      <c r="AX512" s="60"/>
      <c r="AY512" s="68">
        <v>-209.16</v>
      </c>
      <c r="AZ512" s="60">
        <v>599.16</v>
      </c>
      <c r="BA512" s="60"/>
      <c r="BB512" s="60">
        <v>390</v>
      </c>
    </row>
    <row r="513" spans="1:54" s="62" customFormat="1" ht="17.25" customHeight="1">
      <c r="A513" s="27" t="s">
        <v>1610</v>
      </c>
      <c r="B513" s="50">
        <v>89</v>
      </c>
      <c r="C513" s="53" t="s">
        <v>1863</v>
      </c>
      <c r="D513" s="23" t="s">
        <v>161</v>
      </c>
      <c r="E513" s="23" t="s">
        <v>1209</v>
      </c>
      <c r="F513" s="53" t="s">
        <v>1210</v>
      </c>
      <c r="G513" s="53"/>
      <c r="H513" s="87">
        <v>6</v>
      </c>
      <c r="I513" s="87">
        <v>5</v>
      </c>
      <c r="J513" s="87">
        <v>1977</v>
      </c>
      <c r="K513" s="87">
        <v>34</v>
      </c>
      <c r="L513" s="1" t="s">
        <v>1539</v>
      </c>
      <c r="M513" s="1"/>
      <c r="N513" s="1"/>
      <c r="O513" s="1"/>
      <c r="P513" s="53"/>
      <c r="Q513" s="53">
        <v>310</v>
      </c>
      <c r="R513" s="53"/>
      <c r="S513" s="53" t="s">
        <v>69</v>
      </c>
      <c r="T513" s="56">
        <v>11030022</v>
      </c>
      <c r="U513" s="56"/>
      <c r="V513" s="56"/>
      <c r="W513" s="56"/>
      <c r="X513" s="56"/>
      <c r="Y513" s="56"/>
      <c r="Z513" s="56"/>
      <c r="AA513" s="56"/>
      <c r="AB513" s="56"/>
      <c r="AC513" s="56"/>
      <c r="AD513" s="56"/>
      <c r="AE513" s="56"/>
      <c r="AF513" s="57">
        <v>23</v>
      </c>
      <c r="AG513" s="57">
        <v>12</v>
      </c>
      <c r="AH513" s="57">
        <v>2011</v>
      </c>
      <c r="AI513" s="93">
        <v>0.8125</v>
      </c>
      <c r="AJ513" s="57"/>
      <c r="AK513" s="57"/>
      <c r="AL513" s="57"/>
      <c r="AM513" s="93"/>
      <c r="AN513" s="57">
        <v>31</v>
      </c>
      <c r="AO513" s="57">
        <v>12</v>
      </c>
      <c r="AP513" s="57">
        <v>2011</v>
      </c>
      <c r="AQ513" s="93">
        <v>0</v>
      </c>
      <c r="AR513" s="272">
        <v>9</v>
      </c>
      <c r="AS513" s="273" t="s">
        <v>1609</v>
      </c>
      <c r="AT513" s="60">
        <v>165.06</v>
      </c>
      <c r="AU513" s="60">
        <v>176.4</v>
      </c>
      <c r="AV513" s="60">
        <v>2.48</v>
      </c>
      <c r="AW513" s="60">
        <v>103</v>
      </c>
      <c r="AX513" s="60"/>
      <c r="AY513" s="68">
        <v>-176.94</v>
      </c>
      <c r="AZ513" s="60">
        <v>446.94</v>
      </c>
      <c r="BA513" s="60"/>
      <c r="BB513" s="60">
        <v>270</v>
      </c>
    </row>
    <row r="514" spans="1:54" s="62" customFormat="1" ht="17.25" customHeight="1">
      <c r="A514" s="27" t="s">
        <v>1610</v>
      </c>
      <c r="B514" s="50">
        <v>90</v>
      </c>
      <c r="C514" s="53" t="s">
        <v>1864</v>
      </c>
      <c r="D514" s="23" t="s">
        <v>204</v>
      </c>
      <c r="E514" s="23" t="s">
        <v>1029</v>
      </c>
      <c r="F514" s="53" t="s">
        <v>1865</v>
      </c>
      <c r="G514" s="53"/>
      <c r="H514" s="87">
        <v>3</v>
      </c>
      <c r="I514" s="87">
        <v>8</v>
      </c>
      <c r="J514" s="87">
        <v>1962</v>
      </c>
      <c r="K514" s="87">
        <v>49</v>
      </c>
      <c r="L514" s="1" t="s">
        <v>1539</v>
      </c>
      <c r="M514" s="1"/>
      <c r="N514" s="1"/>
      <c r="O514" s="1"/>
      <c r="P514" s="53"/>
      <c r="Q514" s="53">
        <v>271</v>
      </c>
      <c r="R514" s="53"/>
      <c r="S514" s="53" t="s">
        <v>69</v>
      </c>
      <c r="T514" s="56">
        <v>11030022</v>
      </c>
      <c r="U514" s="56"/>
      <c r="V514" s="56"/>
      <c r="W514" s="56"/>
      <c r="X514" s="56"/>
      <c r="Y514" s="56"/>
      <c r="Z514" s="56"/>
      <c r="AA514" s="56"/>
      <c r="AB514" s="56"/>
      <c r="AC514" s="56"/>
      <c r="AD514" s="56"/>
      <c r="AE514" s="56"/>
      <c r="AF514" s="57">
        <v>1</v>
      </c>
      <c r="AG514" s="57">
        <v>11</v>
      </c>
      <c r="AH514" s="57">
        <v>2011</v>
      </c>
      <c r="AI514" s="93">
        <v>0.54166666666666663</v>
      </c>
      <c r="AJ514" s="57"/>
      <c r="AK514" s="57"/>
      <c r="AL514" s="57"/>
      <c r="AM514" s="93"/>
      <c r="AN514" s="57">
        <v>31</v>
      </c>
      <c r="AO514" s="57">
        <v>12</v>
      </c>
      <c r="AP514" s="57">
        <v>2011</v>
      </c>
      <c r="AQ514" s="93">
        <v>0</v>
      </c>
      <c r="AR514" s="272">
        <v>31</v>
      </c>
      <c r="AS514" s="273" t="s">
        <v>1609</v>
      </c>
      <c r="AT514" s="60">
        <v>568.54</v>
      </c>
      <c r="AU514" s="60">
        <v>607.6</v>
      </c>
      <c r="AV514" s="60">
        <v>10.92</v>
      </c>
      <c r="AW514" s="60">
        <v>103</v>
      </c>
      <c r="AX514" s="60"/>
      <c r="AY514" s="68">
        <v>-360.06</v>
      </c>
      <c r="AZ514" s="60">
        <v>1290.06</v>
      </c>
      <c r="BA514" s="60"/>
      <c r="BB514" s="60">
        <v>930</v>
      </c>
    </row>
    <row r="515" spans="1:54" s="62" customFormat="1" ht="17.25" customHeight="1">
      <c r="A515" s="27" t="s">
        <v>1610</v>
      </c>
      <c r="B515" s="50">
        <v>91</v>
      </c>
      <c r="C515" s="53" t="s">
        <v>1866</v>
      </c>
      <c r="D515" s="23" t="s">
        <v>401</v>
      </c>
      <c r="E515" s="23" t="s">
        <v>1867</v>
      </c>
      <c r="F515" s="53" t="s">
        <v>1868</v>
      </c>
      <c r="G515" s="53"/>
      <c r="H515" s="87">
        <v>7</v>
      </c>
      <c r="I515" s="87">
        <v>10</v>
      </c>
      <c r="J515" s="87">
        <v>1968</v>
      </c>
      <c r="K515" s="87">
        <v>43</v>
      </c>
      <c r="L515" s="1" t="s">
        <v>1539</v>
      </c>
      <c r="M515" s="1"/>
      <c r="N515" s="1"/>
      <c r="O515" s="1"/>
      <c r="P515" s="53"/>
      <c r="Q515" s="53">
        <v>267</v>
      </c>
      <c r="R515" s="53"/>
      <c r="S515" s="53" t="s">
        <v>69</v>
      </c>
      <c r="T515" s="56">
        <v>11030022</v>
      </c>
      <c r="U515" s="56"/>
      <c r="V515" s="56"/>
      <c r="W515" s="56"/>
      <c r="X515" s="56"/>
      <c r="Y515" s="56"/>
      <c r="Z515" s="56"/>
      <c r="AA515" s="56"/>
      <c r="AB515" s="56"/>
      <c r="AC515" s="56"/>
      <c r="AD515" s="56"/>
      <c r="AE515" s="56"/>
      <c r="AF515" s="57">
        <v>3</v>
      </c>
      <c r="AG515" s="57">
        <v>11</v>
      </c>
      <c r="AH515" s="57">
        <v>2011</v>
      </c>
      <c r="AI515" s="93">
        <v>0.375</v>
      </c>
      <c r="AJ515" s="57"/>
      <c r="AK515" s="57"/>
      <c r="AL515" s="57"/>
      <c r="AM515" s="93"/>
      <c r="AN515" s="57">
        <v>31</v>
      </c>
      <c r="AO515" s="57">
        <v>12</v>
      </c>
      <c r="AP515" s="57">
        <v>2011</v>
      </c>
      <c r="AQ515" s="93">
        <v>0.59722222222222221</v>
      </c>
      <c r="AR515" s="272">
        <v>31</v>
      </c>
      <c r="AS515" s="273" t="s">
        <v>1609</v>
      </c>
      <c r="AT515" s="60">
        <v>568.54</v>
      </c>
      <c r="AU515" s="60">
        <v>607.6</v>
      </c>
      <c r="AV515" s="60">
        <v>8.41</v>
      </c>
      <c r="AW515" s="60">
        <v>103</v>
      </c>
      <c r="AX515" s="60"/>
      <c r="AY515" s="68">
        <v>-357.55</v>
      </c>
      <c r="AZ515" s="60">
        <v>1287.55</v>
      </c>
      <c r="BA515" s="60"/>
      <c r="BB515" s="60">
        <v>930</v>
      </c>
    </row>
    <row r="516" spans="1:54" s="62" customFormat="1" ht="17.25" customHeight="1">
      <c r="A516" s="27" t="s">
        <v>1610</v>
      </c>
      <c r="B516" s="50">
        <v>92</v>
      </c>
      <c r="C516" s="53" t="s">
        <v>1869</v>
      </c>
      <c r="D516" s="23" t="s">
        <v>55</v>
      </c>
      <c r="E516" s="23" t="s">
        <v>1870</v>
      </c>
      <c r="F516" s="53" t="s">
        <v>1871</v>
      </c>
      <c r="G516" s="53"/>
      <c r="H516" s="87">
        <v>26</v>
      </c>
      <c r="I516" s="87">
        <v>8</v>
      </c>
      <c r="J516" s="87">
        <v>1973</v>
      </c>
      <c r="K516" s="87">
        <v>38</v>
      </c>
      <c r="L516" s="1" t="s">
        <v>1539</v>
      </c>
      <c r="M516" s="1"/>
      <c r="N516" s="1"/>
      <c r="O516" s="1"/>
      <c r="P516" s="53"/>
      <c r="Q516" s="53">
        <v>309</v>
      </c>
      <c r="R516" s="53"/>
      <c r="S516" s="53" t="s">
        <v>69</v>
      </c>
      <c r="T516" s="56">
        <v>11030022</v>
      </c>
      <c r="U516" s="56"/>
      <c r="V516" s="56"/>
      <c r="W516" s="56"/>
      <c r="X516" s="56"/>
      <c r="Y516" s="56"/>
      <c r="Z516" s="56"/>
      <c r="AA516" s="56"/>
      <c r="AB516" s="56"/>
      <c r="AC516" s="56"/>
      <c r="AD516" s="56"/>
      <c r="AE516" s="56"/>
      <c r="AF516" s="57">
        <v>23</v>
      </c>
      <c r="AG516" s="57">
        <v>12</v>
      </c>
      <c r="AH516" s="57">
        <v>2011</v>
      </c>
      <c r="AI516" s="93">
        <v>0.8125</v>
      </c>
      <c r="AJ516" s="57"/>
      <c r="AK516" s="57"/>
      <c r="AL516" s="57"/>
      <c r="AM516" s="93"/>
      <c r="AN516" s="57">
        <v>28</v>
      </c>
      <c r="AO516" s="57">
        <v>12</v>
      </c>
      <c r="AP516" s="57">
        <v>2011</v>
      </c>
      <c r="AQ516" s="93">
        <v>0.66666666666666663</v>
      </c>
      <c r="AR516" s="272">
        <v>6</v>
      </c>
      <c r="AS516" s="273" t="s">
        <v>1674</v>
      </c>
      <c r="AT516" s="60">
        <v>110.04</v>
      </c>
      <c r="AU516" s="60">
        <v>117.6</v>
      </c>
      <c r="AV516" s="60">
        <v>1.1499999999999999</v>
      </c>
      <c r="AW516" s="60">
        <v>0</v>
      </c>
      <c r="AX516" s="60"/>
      <c r="AY516" s="68">
        <v>-48.79</v>
      </c>
      <c r="AZ516" s="60">
        <v>228.79</v>
      </c>
      <c r="BA516" s="60"/>
      <c r="BB516" s="60">
        <v>180</v>
      </c>
    </row>
    <row r="517" spans="1:54" s="62" customFormat="1" ht="17.25" customHeight="1">
      <c r="A517" s="27" t="s">
        <v>1610</v>
      </c>
      <c r="B517" s="50">
        <v>93</v>
      </c>
      <c r="C517" s="53" t="s">
        <v>1872</v>
      </c>
      <c r="D517" s="23" t="s">
        <v>960</v>
      </c>
      <c r="E517" s="23" t="s">
        <v>1873</v>
      </c>
      <c r="F517" s="53" t="s">
        <v>1874</v>
      </c>
      <c r="G517" s="53"/>
      <c r="H517" s="87">
        <v>1</v>
      </c>
      <c r="I517" s="87">
        <v>11</v>
      </c>
      <c r="J517" s="87">
        <v>1955</v>
      </c>
      <c r="K517" s="87">
        <v>55</v>
      </c>
      <c r="L517" s="1" t="s">
        <v>1539</v>
      </c>
      <c r="M517" s="1"/>
      <c r="N517" s="1"/>
      <c r="O517" s="1"/>
      <c r="P517" s="53"/>
      <c r="Q517" s="53">
        <v>248</v>
      </c>
      <c r="R517" s="53"/>
      <c r="S517" s="53" t="s">
        <v>69</v>
      </c>
      <c r="T517" s="56">
        <v>11030022</v>
      </c>
      <c r="U517" s="56" t="s">
        <v>1629</v>
      </c>
      <c r="V517" s="56"/>
      <c r="W517" s="56"/>
      <c r="X517" s="56"/>
      <c r="Y517" s="56"/>
      <c r="Z517" s="56"/>
      <c r="AA517" s="56"/>
      <c r="AB517" s="56"/>
      <c r="AC517" s="56"/>
      <c r="AD517" s="56"/>
      <c r="AE517" s="56"/>
      <c r="AF517" s="57">
        <v>2</v>
      </c>
      <c r="AG517" s="57">
        <v>10</v>
      </c>
      <c r="AH517" s="57">
        <v>2011</v>
      </c>
      <c r="AI517" s="93">
        <v>0.79166666666666663</v>
      </c>
      <c r="AJ517" s="57"/>
      <c r="AK517" s="57"/>
      <c r="AL517" s="57"/>
      <c r="AM517" s="93"/>
      <c r="AN517" s="57">
        <v>31</v>
      </c>
      <c r="AO517" s="57">
        <v>12</v>
      </c>
      <c r="AP517" s="57">
        <v>2011</v>
      </c>
      <c r="AQ517" s="93">
        <v>0</v>
      </c>
      <c r="AR517" s="272">
        <v>31</v>
      </c>
      <c r="AS517" s="273" t="s">
        <v>1609</v>
      </c>
      <c r="AT517" s="60">
        <v>568.54</v>
      </c>
      <c r="AU517" s="60">
        <v>607.6</v>
      </c>
      <c r="AV517" s="60">
        <v>11.97</v>
      </c>
      <c r="AW517" s="60">
        <v>123</v>
      </c>
      <c r="AX517" s="60"/>
      <c r="AY517" s="68">
        <v>-381.11</v>
      </c>
      <c r="AZ517" s="60">
        <v>1311.11</v>
      </c>
      <c r="BA517" s="60"/>
      <c r="BB517" s="60">
        <v>930</v>
      </c>
    </row>
    <row r="518" spans="1:54" s="62" customFormat="1" ht="17.25" customHeight="1">
      <c r="A518" s="27" t="s">
        <v>1610</v>
      </c>
      <c r="B518" s="50">
        <v>94</v>
      </c>
      <c r="C518" s="53" t="s">
        <v>1875</v>
      </c>
      <c r="D518" s="23" t="s">
        <v>1876</v>
      </c>
      <c r="E518" s="23" t="s">
        <v>1877</v>
      </c>
      <c r="F518" s="53" t="s">
        <v>1878</v>
      </c>
      <c r="G518" s="53"/>
      <c r="H518" s="87">
        <v>22</v>
      </c>
      <c r="I518" s="87">
        <v>6</v>
      </c>
      <c r="J518" s="87">
        <v>1967</v>
      </c>
      <c r="K518" s="87">
        <v>44</v>
      </c>
      <c r="L518" s="1" t="s">
        <v>1539</v>
      </c>
      <c r="M518" s="1"/>
      <c r="N518" s="1"/>
      <c r="O518" s="1"/>
      <c r="P518" s="53"/>
      <c r="Q518" s="53">
        <v>292</v>
      </c>
      <c r="R518" s="53"/>
      <c r="S518" s="53" t="s">
        <v>69</v>
      </c>
      <c r="T518" s="56">
        <v>11030022</v>
      </c>
      <c r="U518" s="56"/>
      <c r="V518" s="56"/>
      <c r="W518" s="56"/>
      <c r="X518" s="56"/>
      <c r="Y518" s="56"/>
      <c r="Z518" s="56"/>
      <c r="AA518" s="56"/>
      <c r="AB518" s="56"/>
      <c r="AC518" s="56"/>
      <c r="AD518" s="56"/>
      <c r="AE518" s="56"/>
      <c r="AF518" s="57">
        <v>4</v>
      </c>
      <c r="AG518" s="57">
        <v>12</v>
      </c>
      <c r="AH518" s="57">
        <v>2011</v>
      </c>
      <c r="AI518" s="93">
        <v>0.58333333333333337</v>
      </c>
      <c r="AJ518" s="57"/>
      <c r="AK518" s="57"/>
      <c r="AL518" s="57"/>
      <c r="AM518" s="93"/>
      <c r="AN518" s="57">
        <v>31</v>
      </c>
      <c r="AO518" s="57">
        <v>12</v>
      </c>
      <c r="AP518" s="57">
        <v>2011</v>
      </c>
      <c r="AQ518" s="93">
        <v>0</v>
      </c>
      <c r="AR518" s="272">
        <v>28</v>
      </c>
      <c r="AS518" s="273" t="s">
        <v>1609</v>
      </c>
      <c r="AT518" s="60">
        <v>514.52</v>
      </c>
      <c r="AU518" s="60">
        <v>548.79999999999995</v>
      </c>
      <c r="AV518" s="60">
        <v>26.14</v>
      </c>
      <c r="AW518" s="60">
        <v>243</v>
      </c>
      <c r="AX518" s="60"/>
      <c r="AY518" s="68">
        <v>-492.46</v>
      </c>
      <c r="AZ518" s="60">
        <v>1332.46</v>
      </c>
      <c r="BA518" s="60"/>
      <c r="BB518" s="60">
        <v>840</v>
      </c>
    </row>
    <row r="519" spans="1:54" s="62" customFormat="1" ht="17.25" customHeight="1">
      <c r="A519" s="27" t="s">
        <v>1610</v>
      </c>
      <c r="B519" s="50">
        <v>95</v>
      </c>
      <c r="C519" s="53"/>
      <c r="D519" s="23" t="s">
        <v>1828</v>
      </c>
      <c r="E519" s="23" t="s">
        <v>1879</v>
      </c>
      <c r="F519" s="53" t="s">
        <v>1880</v>
      </c>
      <c r="G519" s="53"/>
      <c r="H519" s="87">
        <v>5</v>
      </c>
      <c r="I519" s="87">
        <v>9</v>
      </c>
      <c r="J519" s="87">
        <v>1943</v>
      </c>
      <c r="K519" s="87">
        <v>67</v>
      </c>
      <c r="L519" s="1" t="s">
        <v>1539</v>
      </c>
      <c r="M519" s="1"/>
      <c r="N519" s="1"/>
      <c r="O519" s="1"/>
      <c r="P519" s="53"/>
      <c r="Q519" s="53">
        <v>319</v>
      </c>
      <c r="R519" s="53"/>
      <c r="S519" s="53" t="s">
        <v>69</v>
      </c>
      <c r="T519" s="56">
        <v>11030022</v>
      </c>
      <c r="U519" s="56"/>
      <c r="V519" s="56"/>
      <c r="W519" s="56"/>
      <c r="X519" s="56"/>
      <c r="Y519" s="56"/>
      <c r="Z519" s="56"/>
      <c r="AA519" s="56"/>
      <c r="AB519" s="56"/>
      <c r="AC519" s="56"/>
      <c r="AD519" s="56"/>
      <c r="AE519" s="56"/>
      <c r="AF519" s="57">
        <v>15</v>
      </c>
      <c r="AG519" s="57">
        <v>10</v>
      </c>
      <c r="AH519" s="57">
        <v>2010</v>
      </c>
      <c r="AI519" s="93">
        <v>0.69097222222222221</v>
      </c>
      <c r="AJ519" s="57"/>
      <c r="AK519" s="57"/>
      <c r="AL519" s="57"/>
      <c r="AM519" s="93"/>
      <c r="AN519" s="57">
        <v>31</v>
      </c>
      <c r="AO519" s="57">
        <v>12</v>
      </c>
      <c r="AP519" s="57">
        <v>2011</v>
      </c>
      <c r="AQ519" s="93">
        <v>0</v>
      </c>
      <c r="AR519" s="272">
        <v>31</v>
      </c>
      <c r="AS519" s="273" t="s">
        <v>1609</v>
      </c>
      <c r="AT519" s="60">
        <v>568.54</v>
      </c>
      <c r="AU519" s="60">
        <v>607.6</v>
      </c>
      <c r="AV519" s="60">
        <v>9.86</v>
      </c>
      <c r="AW519" s="60">
        <v>0</v>
      </c>
      <c r="AX519" s="60"/>
      <c r="AY519" s="68">
        <v>-256</v>
      </c>
      <c r="AZ519" s="60">
        <v>1186</v>
      </c>
      <c r="BA519" s="60"/>
      <c r="BB519" s="60">
        <v>930</v>
      </c>
    </row>
    <row r="520" spans="1:54" s="62" customFormat="1" ht="17.25" customHeight="1">
      <c r="A520" s="27" t="s">
        <v>1610</v>
      </c>
      <c r="B520" s="50">
        <v>96</v>
      </c>
      <c r="C520" s="53">
        <v>1969282973</v>
      </c>
      <c r="D520" s="23" t="s">
        <v>1881</v>
      </c>
      <c r="E520" s="23" t="s">
        <v>1882</v>
      </c>
      <c r="F520" s="53" t="s">
        <v>1883</v>
      </c>
      <c r="G520" s="53"/>
      <c r="H520" s="87">
        <v>14</v>
      </c>
      <c r="I520" s="87">
        <v>12</v>
      </c>
      <c r="J520" s="87">
        <v>1980</v>
      </c>
      <c r="K520" s="87">
        <v>30</v>
      </c>
      <c r="L520" s="1" t="s">
        <v>1539</v>
      </c>
      <c r="M520" s="1"/>
      <c r="N520" s="1"/>
      <c r="O520" s="1"/>
      <c r="P520" s="53"/>
      <c r="Q520" s="53">
        <v>92</v>
      </c>
      <c r="R520" s="53"/>
      <c r="S520" s="53" t="s">
        <v>69</v>
      </c>
      <c r="T520" s="56">
        <v>11030022</v>
      </c>
      <c r="U520" s="56"/>
      <c r="V520" s="56"/>
      <c r="W520" s="56"/>
      <c r="X520" s="56"/>
      <c r="Y520" s="56"/>
      <c r="Z520" s="56"/>
      <c r="AA520" s="56"/>
      <c r="AB520" s="56"/>
      <c r="AC520" s="56"/>
      <c r="AD520" s="56"/>
      <c r="AE520" s="56"/>
      <c r="AF520" s="57">
        <v>21</v>
      </c>
      <c r="AG520" s="57">
        <v>4</v>
      </c>
      <c r="AH520" s="57">
        <v>2011</v>
      </c>
      <c r="AI520" s="93">
        <v>0.91666666666666663</v>
      </c>
      <c r="AJ520" s="57"/>
      <c r="AK520" s="57"/>
      <c r="AL520" s="57"/>
      <c r="AM520" s="93"/>
      <c r="AN520" s="57">
        <v>31</v>
      </c>
      <c r="AO520" s="57">
        <v>12</v>
      </c>
      <c r="AP520" s="57">
        <v>2011</v>
      </c>
      <c r="AQ520" s="93">
        <v>0</v>
      </c>
      <c r="AR520" s="272">
        <v>31</v>
      </c>
      <c r="AS520" s="273" t="s">
        <v>1609</v>
      </c>
      <c r="AT520" s="60">
        <v>568.54</v>
      </c>
      <c r="AU520" s="60">
        <v>607.6</v>
      </c>
      <c r="AV520" s="60">
        <v>2.94</v>
      </c>
      <c r="AW520" s="60">
        <v>94</v>
      </c>
      <c r="AX520" s="60"/>
      <c r="AY520" s="68">
        <v>-343.08</v>
      </c>
      <c r="AZ520" s="60">
        <v>1273.08</v>
      </c>
      <c r="BA520" s="60"/>
      <c r="BB520" s="60">
        <v>930</v>
      </c>
    </row>
    <row r="521" spans="1:54" s="62" customFormat="1" ht="17.25" customHeight="1">
      <c r="A521" s="27" t="s">
        <v>1610</v>
      </c>
      <c r="B521" s="50">
        <v>97</v>
      </c>
      <c r="C521" s="53" t="s">
        <v>1884</v>
      </c>
      <c r="D521" s="23" t="s">
        <v>1885</v>
      </c>
      <c r="E521" s="23" t="s">
        <v>1886</v>
      </c>
      <c r="F521" s="53" t="s">
        <v>1887</v>
      </c>
      <c r="G521" s="53"/>
      <c r="H521" s="87">
        <v>22</v>
      </c>
      <c r="I521" s="87">
        <v>2</v>
      </c>
      <c r="J521" s="87">
        <v>1986</v>
      </c>
      <c r="K521" s="87">
        <v>25</v>
      </c>
      <c r="L521" s="1" t="s">
        <v>1539</v>
      </c>
      <c r="M521" s="1"/>
      <c r="N521" s="1"/>
      <c r="O521" s="1"/>
      <c r="P521" s="53"/>
      <c r="Q521" s="53">
        <v>216</v>
      </c>
      <c r="R521" s="53"/>
      <c r="S521" s="53" t="s">
        <v>69</v>
      </c>
      <c r="T521" s="56">
        <v>11030022</v>
      </c>
      <c r="U521" s="56"/>
      <c r="V521" s="56"/>
      <c r="W521" s="56"/>
      <c r="X521" s="56"/>
      <c r="Y521" s="56"/>
      <c r="Z521" s="56"/>
      <c r="AA521" s="56"/>
      <c r="AB521" s="56"/>
      <c r="AC521" s="56"/>
      <c r="AD521" s="56"/>
      <c r="AE521" s="56"/>
      <c r="AF521" s="57">
        <v>14</v>
      </c>
      <c r="AG521" s="57">
        <v>8</v>
      </c>
      <c r="AH521" s="57">
        <v>2011</v>
      </c>
      <c r="AI521" s="93">
        <v>0.58333333333333337</v>
      </c>
      <c r="AJ521" s="57"/>
      <c r="AK521" s="57"/>
      <c r="AL521" s="57"/>
      <c r="AM521" s="93"/>
      <c r="AN521" s="57">
        <v>29</v>
      </c>
      <c r="AO521" s="57">
        <v>12</v>
      </c>
      <c r="AP521" s="57">
        <v>2011</v>
      </c>
      <c r="AQ521" s="93">
        <v>0.63194444444444442</v>
      </c>
      <c r="AR521" s="272">
        <v>29</v>
      </c>
      <c r="AS521" s="273" t="s">
        <v>1621</v>
      </c>
      <c r="AT521" s="60">
        <v>532.86</v>
      </c>
      <c r="AU521" s="60">
        <v>568.4</v>
      </c>
      <c r="AV521" s="60">
        <v>10.63</v>
      </c>
      <c r="AW521" s="60">
        <v>103</v>
      </c>
      <c r="AX521" s="60"/>
      <c r="AY521" s="68">
        <v>-344.89</v>
      </c>
      <c r="AZ521" s="60">
        <v>1214.8900000000001</v>
      </c>
      <c r="BA521" s="60"/>
      <c r="BB521" s="60">
        <v>870</v>
      </c>
    </row>
    <row r="522" spans="1:54" s="62" customFormat="1" ht="17.25" customHeight="1">
      <c r="A522" s="27" t="s">
        <v>1610</v>
      </c>
      <c r="B522" s="50">
        <v>98</v>
      </c>
      <c r="C522" s="53" t="s">
        <v>1888</v>
      </c>
      <c r="D522" s="23" t="s">
        <v>204</v>
      </c>
      <c r="E522" s="23" t="s">
        <v>1889</v>
      </c>
      <c r="F522" s="53" t="s">
        <v>1890</v>
      </c>
      <c r="G522" s="53"/>
      <c r="H522" s="87">
        <v>7</v>
      </c>
      <c r="I522" s="87">
        <v>10</v>
      </c>
      <c r="J522" s="87">
        <v>1967</v>
      </c>
      <c r="K522" s="87">
        <v>44</v>
      </c>
      <c r="L522" s="1" t="s">
        <v>1539</v>
      </c>
      <c r="M522" s="1"/>
      <c r="N522" s="1"/>
      <c r="O522" s="1"/>
      <c r="P522" s="53"/>
      <c r="Q522" s="53">
        <v>262</v>
      </c>
      <c r="R522" s="53"/>
      <c r="S522" s="53" t="s">
        <v>69</v>
      </c>
      <c r="T522" s="56">
        <v>11030022</v>
      </c>
      <c r="U522" s="56"/>
      <c r="V522" s="56"/>
      <c r="W522" s="56"/>
      <c r="X522" s="56"/>
      <c r="Y522" s="56"/>
      <c r="Z522" s="56"/>
      <c r="AA522" s="56"/>
      <c r="AB522" s="56"/>
      <c r="AC522" s="56"/>
      <c r="AD522" s="56"/>
      <c r="AE522" s="56"/>
      <c r="AF522" s="57">
        <v>18</v>
      </c>
      <c r="AG522" s="57">
        <v>10</v>
      </c>
      <c r="AH522" s="57">
        <v>2011</v>
      </c>
      <c r="AI522" s="93">
        <v>0.77083333333333337</v>
      </c>
      <c r="AJ522" s="57"/>
      <c r="AK522" s="57"/>
      <c r="AL522" s="57"/>
      <c r="AM522" s="93"/>
      <c r="AN522" s="57">
        <v>31</v>
      </c>
      <c r="AO522" s="57">
        <v>12</v>
      </c>
      <c r="AP522" s="57">
        <v>2011</v>
      </c>
      <c r="AQ522" s="93">
        <v>0</v>
      </c>
      <c r="AR522" s="272">
        <v>31</v>
      </c>
      <c r="AS522" s="273" t="s">
        <v>1609</v>
      </c>
      <c r="AT522" s="60">
        <v>568.54</v>
      </c>
      <c r="AU522" s="60">
        <v>607.6</v>
      </c>
      <c r="AV522" s="60">
        <v>3.77</v>
      </c>
      <c r="AW522" s="60">
        <v>103</v>
      </c>
      <c r="AX522" s="60"/>
      <c r="AY522" s="68">
        <v>-352.91</v>
      </c>
      <c r="AZ522" s="60">
        <v>1282.9100000000001</v>
      </c>
      <c r="BA522" s="60"/>
      <c r="BB522" s="60">
        <v>930</v>
      </c>
    </row>
    <row r="523" spans="1:54" s="62" customFormat="1" ht="17.25" customHeight="1">
      <c r="A523" s="27" t="s">
        <v>1610</v>
      </c>
      <c r="B523" s="50">
        <v>99</v>
      </c>
      <c r="C523" s="53" t="s">
        <v>1891</v>
      </c>
      <c r="D523" s="23" t="s">
        <v>448</v>
      </c>
      <c r="E523" s="23" t="s">
        <v>1892</v>
      </c>
      <c r="F523" s="53" t="s">
        <v>1893</v>
      </c>
      <c r="G523" s="53"/>
      <c r="H523" s="87">
        <v>22</v>
      </c>
      <c r="I523" s="87">
        <v>1</v>
      </c>
      <c r="J523" s="87">
        <v>1959</v>
      </c>
      <c r="K523" s="87">
        <v>52</v>
      </c>
      <c r="L523" s="1" t="s">
        <v>1539</v>
      </c>
      <c r="M523" s="1"/>
      <c r="N523" s="1"/>
      <c r="O523" s="1"/>
      <c r="P523" s="53"/>
      <c r="Q523" s="53">
        <v>285</v>
      </c>
      <c r="R523" s="53"/>
      <c r="S523" s="53" t="s">
        <v>69</v>
      </c>
      <c r="T523" s="56">
        <v>11030022</v>
      </c>
      <c r="U523" s="56"/>
      <c r="V523" s="56" t="s">
        <v>346</v>
      </c>
      <c r="W523" s="56"/>
      <c r="X523" s="56"/>
      <c r="Y523" s="56"/>
      <c r="Z523" s="56"/>
      <c r="AA523" s="56"/>
      <c r="AB523" s="56"/>
      <c r="AC523" s="56"/>
      <c r="AD523" s="56"/>
      <c r="AE523" s="56"/>
      <c r="AF523" s="57">
        <v>25</v>
      </c>
      <c r="AG523" s="57">
        <v>11</v>
      </c>
      <c r="AH523" s="57">
        <v>2011</v>
      </c>
      <c r="AI523" s="93">
        <v>0.83333333333333337</v>
      </c>
      <c r="AJ523" s="57"/>
      <c r="AK523" s="57"/>
      <c r="AL523" s="57"/>
      <c r="AM523" s="93"/>
      <c r="AN523" s="57">
        <v>31</v>
      </c>
      <c r="AO523" s="57">
        <v>12</v>
      </c>
      <c r="AP523" s="57">
        <v>2011</v>
      </c>
      <c r="AQ523" s="93">
        <v>0</v>
      </c>
      <c r="AR523" s="272">
        <v>31</v>
      </c>
      <c r="AS523" s="273" t="s">
        <v>1609</v>
      </c>
      <c r="AT523" s="60">
        <v>568.54</v>
      </c>
      <c r="AU523" s="60">
        <v>607.6</v>
      </c>
      <c r="AV523" s="60">
        <v>16.89</v>
      </c>
      <c r="AW523" s="60">
        <v>103</v>
      </c>
      <c r="AX523" s="60"/>
      <c r="AY523" s="68">
        <v>-366.03</v>
      </c>
      <c r="AZ523" s="60">
        <v>1296.03</v>
      </c>
      <c r="BA523" s="60"/>
      <c r="BB523" s="60">
        <v>930</v>
      </c>
    </row>
    <row r="524" spans="1:54" s="62" customFormat="1" ht="17.25" customHeight="1">
      <c r="A524" s="268" t="s">
        <v>41</v>
      </c>
      <c r="B524" s="274">
        <v>99</v>
      </c>
      <c r="C524" s="275"/>
      <c r="D524" s="24"/>
      <c r="E524" s="24"/>
      <c r="F524" s="275"/>
      <c r="G524" s="275"/>
      <c r="H524" s="276"/>
      <c r="I524" s="276"/>
      <c r="J524" s="276"/>
      <c r="K524" s="276"/>
      <c r="L524" s="277"/>
      <c r="M524" s="13"/>
      <c r="N524" s="13"/>
      <c r="O524" s="13"/>
      <c r="P524" s="275"/>
      <c r="Q524" s="275"/>
      <c r="R524" s="275"/>
      <c r="S524" s="13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278"/>
      <c r="AG524" s="278"/>
      <c r="AH524" s="278"/>
      <c r="AI524" s="279"/>
      <c r="AJ524" s="278"/>
      <c r="AK524" s="278"/>
      <c r="AL524" s="278"/>
      <c r="AM524" s="279"/>
      <c r="AN524" s="278"/>
      <c r="AO524" s="278"/>
      <c r="AP524" s="278"/>
      <c r="AQ524" s="279"/>
      <c r="AR524" s="79">
        <f>SUM(AR425:AR523)</f>
        <v>2313</v>
      </c>
      <c r="AS524" s="79"/>
      <c r="AT524" s="79">
        <f t="shared" ref="AT524:BB524" si="65">SUM(AT425:AT523)</f>
        <v>42425.42000000002</v>
      </c>
      <c r="AU524" s="79">
        <f t="shared" si="65"/>
        <v>45334.799999999967</v>
      </c>
      <c r="AV524" s="79">
        <f t="shared" si="65"/>
        <v>874.86</v>
      </c>
      <c r="AW524" s="79">
        <f t="shared" si="65"/>
        <v>4654</v>
      </c>
      <c r="AX524" s="79">
        <f t="shared" si="65"/>
        <v>0</v>
      </c>
      <c r="AY524" s="79">
        <f t="shared" si="65"/>
        <v>-28668.989999999987</v>
      </c>
      <c r="AZ524" s="79">
        <f t="shared" si="65"/>
        <v>93289.08</v>
      </c>
      <c r="BA524" s="79">
        <f t="shared" si="65"/>
        <v>0</v>
      </c>
      <c r="BB524" s="332">
        <f t="shared" si="65"/>
        <v>64620</v>
      </c>
    </row>
    <row r="525" spans="1:54" s="62" customFormat="1" ht="17.25" customHeight="1">
      <c r="A525" s="266" t="s">
        <v>1895</v>
      </c>
      <c r="B525" s="50">
        <v>1</v>
      </c>
      <c r="C525" s="53">
        <v>2253577102</v>
      </c>
      <c r="D525" s="23" t="s">
        <v>1906</v>
      </c>
      <c r="E525" s="23" t="s">
        <v>1896</v>
      </c>
      <c r="F525" s="53">
        <v>62006031979</v>
      </c>
      <c r="G525" s="53"/>
      <c r="H525" s="87">
        <v>4</v>
      </c>
      <c r="I525" s="87">
        <v>5</v>
      </c>
      <c r="J525" s="87">
        <v>1953</v>
      </c>
      <c r="K525" s="87">
        <f t="shared" ref="K525:K537" si="66">2011-J525</f>
        <v>58</v>
      </c>
      <c r="L525" s="1" t="s">
        <v>1539</v>
      </c>
      <c r="M525" s="1"/>
      <c r="N525" s="1"/>
      <c r="O525" s="1"/>
      <c r="P525" s="53"/>
      <c r="Q525" s="53">
        <v>48</v>
      </c>
      <c r="R525" s="53"/>
      <c r="S525" s="53"/>
      <c r="T525" s="56">
        <v>11030021</v>
      </c>
      <c r="U525" s="56"/>
      <c r="V525" s="56"/>
      <c r="W525" s="56"/>
      <c r="X525" s="56"/>
      <c r="Y525" s="56"/>
      <c r="Z525" s="56"/>
      <c r="AA525" s="56"/>
      <c r="AB525" s="56"/>
      <c r="AC525" s="56"/>
      <c r="AD525" s="56"/>
      <c r="AE525" s="56"/>
      <c r="AF525" s="57">
        <v>7</v>
      </c>
      <c r="AG525" s="57">
        <v>10</v>
      </c>
      <c r="AH525" s="57">
        <v>2011</v>
      </c>
      <c r="AI525" s="93">
        <v>0.625</v>
      </c>
      <c r="AJ525" s="57"/>
      <c r="AK525" s="57"/>
      <c r="AL525" s="57"/>
      <c r="AM525" s="93"/>
      <c r="AN525" s="57">
        <v>6</v>
      </c>
      <c r="AO525" s="57">
        <v>12</v>
      </c>
      <c r="AP525" s="57">
        <v>2011</v>
      </c>
      <c r="AQ525" s="93">
        <v>0.41666666666666669</v>
      </c>
      <c r="AR525" s="272">
        <v>5</v>
      </c>
      <c r="AS525" s="273" t="s">
        <v>1914</v>
      </c>
      <c r="AT525" s="60">
        <f t="shared" ref="AT525:AT537" si="67">AR525*5.31</f>
        <v>26.549999999999997</v>
      </c>
      <c r="AU525" s="60">
        <f t="shared" ref="AU525:AU537" si="68">AR525*8.96</f>
        <v>44.800000000000004</v>
      </c>
      <c r="AV525" s="60">
        <v>11.86</v>
      </c>
      <c r="AW525" s="60">
        <v>23.18</v>
      </c>
      <c r="AX525" s="60">
        <f t="shared" ref="AX525:AX537" si="69">AR525*3.6</f>
        <v>18</v>
      </c>
      <c r="AY525" s="60">
        <f t="shared" ref="AY525:AY537" si="70">(AT525+AU525+AV525+AW525+AX525)*0.1</f>
        <v>12.439</v>
      </c>
      <c r="AZ525" s="60">
        <f t="shared" ref="AZ525:AZ537" si="71">SUM(AT525:AY525)</f>
        <v>136.82899999999998</v>
      </c>
      <c r="BA525" s="60"/>
      <c r="BB525" s="60">
        <f t="shared" ref="BB525:BB537" si="72">AR525*25</f>
        <v>125</v>
      </c>
    </row>
    <row r="526" spans="1:54" s="62" customFormat="1" ht="17.25" customHeight="1">
      <c r="A526" s="26" t="s">
        <v>1895</v>
      </c>
      <c r="B526" s="50">
        <v>2</v>
      </c>
      <c r="C526" s="53">
        <v>961819351</v>
      </c>
      <c r="D526" s="23" t="s">
        <v>204</v>
      </c>
      <c r="E526" s="23" t="s">
        <v>143</v>
      </c>
      <c r="F526" s="53">
        <v>42001010572</v>
      </c>
      <c r="G526" s="53"/>
      <c r="H526" s="87">
        <v>13</v>
      </c>
      <c r="I526" s="87">
        <v>12</v>
      </c>
      <c r="J526" s="87">
        <v>1968</v>
      </c>
      <c r="K526" s="87">
        <f t="shared" si="66"/>
        <v>43</v>
      </c>
      <c r="L526" s="1" t="s">
        <v>1539</v>
      </c>
      <c r="M526" s="1"/>
      <c r="N526" s="1"/>
      <c r="O526" s="1"/>
      <c r="P526" s="53"/>
      <c r="Q526" s="53">
        <v>49</v>
      </c>
      <c r="R526" s="53"/>
      <c r="S526" s="53"/>
      <c r="T526" s="56">
        <v>11030021</v>
      </c>
      <c r="U526" s="56"/>
      <c r="V526" s="56"/>
      <c r="W526" s="56"/>
      <c r="X526" s="56"/>
      <c r="Y526" s="56"/>
      <c r="Z526" s="56"/>
      <c r="AA526" s="56"/>
      <c r="AB526" s="56"/>
      <c r="AC526" s="56"/>
      <c r="AD526" s="56"/>
      <c r="AE526" s="56"/>
      <c r="AF526" s="57">
        <v>19</v>
      </c>
      <c r="AG526" s="57">
        <v>10</v>
      </c>
      <c r="AH526" s="57">
        <v>2011</v>
      </c>
      <c r="AI526" s="93">
        <v>0.39583333333333331</v>
      </c>
      <c r="AJ526" s="57"/>
      <c r="AK526" s="57"/>
      <c r="AL526" s="57"/>
      <c r="AM526" s="93"/>
      <c r="AN526" s="57">
        <v>18</v>
      </c>
      <c r="AO526" s="57">
        <v>12</v>
      </c>
      <c r="AP526" s="57">
        <v>2011</v>
      </c>
      <c r="AQ526" s="93">
        <v>0.41666666666666669</v>
      </c>
      <c r="AR526" s="272">
        <v>17</v>
      </c>
      <c r="AS526" s="273" t="s">
        <v>1914</v>
      </c>
      <c r="AT526" s="60">
        <f t="shared" si="67"/>
        <v>90.27</v>
      </c>
      <c r="AU526" s="60">
        <f t="shared" si="68"/>
        <v>152.32000000000002</v>
      </c>
      <c r="AV526" s="60">
        <v>59.38</v>
      </c>
      <c r="AW526" s="60">
        <v>23.18</v>
      </c>
      <c r="AX526" s="60">
        <f t="shared" si="69"/>
        <v>61.2</v>
      </c>
      <c r="AY526" s="60">
        <f t="shared" si="70"/>
        <v>38.635000000000005</v>
      </c>
      <c r="AZ526" s="60">
        <f t="shared" si="71"/>
        <v>424.98500000000001</v>
      </c>
      <c r="BA526" s="60"/>
      <c r="BB526" s="60">
        <f t="shared" si="72"/>
        <v>425</v>
      </c>
    </row>
    <row r="527" spans="1:54" s="62" customFormat="1" ht="17.25" customHeight="1">
      <c r="A527" s="26" t="s">
        <v>1895</v>
      </c>
      <c r="B527" s="50">
        <v>3</v>
      </c>
      <c r="C527" s="53">
        <v>1752815381</v>
      </c>
      <c r="D527" s="23" t="s">
        <v>132</v>
      </c>
      <c r="E527" s="23" t="s">
        <v>1897</v>
      </c>
      <c r="F527" s="53">
        <v>42001014249</v>
      </c>
      <c r="G527" s="53"/>
      <c r="H527" s="87">
        <v>10</v>
      </c>
      <c r="I527" s="87">
        <v>4</v>
      </c>
      <c r="J527" s="87">
        <v>1933</v>
      </c>
      <c r="K527" s="87">
        <f t="shared" si="66"/>
        <v>78</v>
      </c>
      <c r="L527" s="1" t="s">
        <v>1539</v>
      </c>
      <c r="M527" s="1"/>
      <c r="N527" s="1"/>
      <c r="O527" s="1"/>
      <c r="P527" s="53"/>
      <c r="Q527" s="53">
        <v>50</v>
      </c>
      <c r="R527" s="53"/>
      <c r="S527" s="53"/>
      <c r="T527" s="56">
        <v>11030021</v>
      </c>
      <c r="U527" s="56"/>
      <c r="V527" s="56"/>
      <c r="W527" s="56"/>
      <c r="X527" s="56"/>
      <c r="Y527" s="56"/>
      <c r="Z527" s="56"/>
      <c r="AA527" s="56"/>
      <c r="AB527" s="56"/>
      <c r="AC527" s="56"/>
      <c r="AD527" s="56"/>
      <c r="AE527" s="56"/>
      <c r="AF527" s="57">
        <v>20</v>
      </c>
      <c r="AG527" s="57">
        <v>10</v>
      </c>
      <c r="AH527" s="57">
        <v>2011</v>
      </c>
      <c r="AI527" s="93">
        <v>0.64583333333333337</v>
      </c>
      <c r="AJ527" s="57"/>
      <c r="AK527" s="57"/>
      <c r="AL527" s="57"/>
      <c r="AM527" s="93"/>
      <c r="AN527" s="57">
        <v>19</v>
      </c>
      <c r="AO527" s="57">
        <v>12</v>
      </c>
      <c r="AP527" s="57">
        <v>2011</v>
      </c>
      <c r="AQ527" s="93">
        <v>0.41666666666666669</v>
      </c>
      <c r="AR527" s="272">
        <v>18</v>
      </c>
      <c r="AS527" s="273" t="s">
        <v>1914</v>
      </c>
      <c r="AT527" s="60">
        <f t="shared" si="67"/>
        <v>95.58</v>
      </c>
      <c r="AU527" s="60">
        <f t="shared" si="68"/>
        <v>161.28000000000003</v>
      </c>
      <c r="AV527" s="60">
        <v>64.349999999999994</v>
      </c>
      <c r="AW527" s="60">
        <v>23.18</v>
      </c>
      <c r="AX527" s="60">
        <f t="shared" si="69"/>
        <v>64.8</v>
      </c>
      <c r="AY527" s="60">
        <f t="shared" si="70"/>
        <v>40.919000000000011</v>
      </c>
      <c r="AZ527" s="60">
        <f t="shared" si="71"/>
        <v>450.10900000000004</v>
      </c>
      <c r="BA527" s="60"/>
      <c r="BB527" s="60">
        <f t="shared" si="72"/>
        <v>450</v>
      </c>
    </row>
    <row r="528" spans="1:54" s="62" customFormat="1" ht="17.25" customHeight="1">
      <c r="A528" s="26" t="s">
        <v>1895</v>
      </c>
      <c r="B528" s="50">
        <v>4</v>
      </c>
      <c r="C528" s="53">
        <v>2705944793</v>
      </c>
      <c r="D528" s="23" t="s">
        <v>1907</v>
      </c>
      <c r="E528" s="23" t="s">
        <v>1266</v>
      </c>
      <c r="F528" s="53">
        <v>48001009134</v>
      </c>
      <c r="G528" s="53"/>
      <c r="H528" s="87">
        <v>18</v>
      </c>
      <c r="I528" s="87">
        <v>1</v>
      </c>
      <c r="J528" s="87">
        <v>1939</v>
      </c>
      <c r="K528" s="87">
        <f t="shared" si="66"/>
        <v>72</v>
      </c>
      <c r="L528" s="1" t="s">
        <v>100</v>
      </c>
      <c r="M528" s="1"/>
      <c r="N528" s="1"/>
      <c r="O528" s="1"/>
      <c r="P528" s="53"/>
      <c r="Q528" s="53">
        <v>51</v>
      </c>
      <c r="R528" s="53"/>
      <c r="S528" s="53"/>
      <c r="T528" s="56">
        <v>11030021</v>
      </c>
      <c r="U528" s="56"/>
      <c r="V528" s="56"/>
      <c r="W528" s="56"/>
      <c r="X528" s="56"/>
      <c r="Y528" s="56"/>
      <c r="Z528" s="56"/>
      <c r="AA528" s="56"/>
      <c r="AB528" s="56"/>
      <c r="AC528" s="56"/>
      <c r="AD528" s="56"/>
      <c r="AE528" s="56"/>
      <c r="AF528" s="57">
        <v>2</v>
      </c>
      <c r="AG528" s="57">
        <v>11</v>
      </c>
      <c r="AH528" s="57">
        <v>2011</v>
      </c>
      <c r="AI528" s="93">
        <v>0.66666666666666663</v>
      </c>
      <c r="AJ528" s="57"/>
      <c r="AK528" s="57"/>
      <c r="AL528" s="57"/>
      <c r="AM528" s="93"/>
      <c r="AN528" s="57">
        <v>31</v>
      </c>
      <c r="AO528" s="57">
        <v>12</v>
      </c>
      <c r="AP528" s="57">
        <v>2011</v>
      </c>
      <c r="AQ528" s="93"/>
      <c r="AR528" s="272">
        <v>31</v>
      </c>
      <c r="AS528" s="273" t="s">
        <v>1915</v>
      </c>
      <c r="AT528" s="60">
        <f t="shared" si="67"/>
        <v>164.60999999999999</v>
      </c>
      <c r="AU528" s="60">
        <f t="shared" si="68"/>
        <v>277.76000000000005</v>
      </c>
      <c r="AV528" s="60">
        <v>123.86</v>
      </c>
      <c r="AW528" s="60">
        <v>26.82</v>
      </c>
      <c r="AX528" s="60">
        <f t="shared" si="69"/>
        <v>111.60000000000001</v>
      </c>
      <c r="AY528" s="60">
        <f t="shared" si="70"/>
        <v>70.465000000000018</v>
      </c>
      <c r="AZ528" s="60">
        <f t="shared" si="71"/>
        <v>775.11500000000012</v>
      </c>
      <c r="BA528" s="60"/>
      <c r="BB528" s="60">
        <f t="shared" si="72"/>
        <v>775</v>
      </c>
    </row>
    <row r="529" spans="1:54" s="62" customFormat="1" ht="17.25" customHeight="1">
      <c r="A529" s="26" t="s">
        <v>1895</v>
      </c>
      <c r="B529" s="50">
        <v>5</v>
      </c>
      <c r="C529" s="53">
        <v>218521408</v>
      </c>
      <c r="D529" s="23" t="s">
        <v>1908</v>
      </c>
      <c r="E529" s="23" t="s">
        <v>1898</v>
      </c>
      <c r="F529" s="53">
        <v>58001020816</v>
      </c>
      <c r="G529" s="53"/>
      <c r="H529" s="87">
        <v>20</v>
      </c>
      <c r="I529" s="87">
        <v>1</v>
      </c>
      <c r="J529" s="87">
        <v>1933</v>
      </c>
      <c r="K529" s="87">
        <f t="shared" si="66"/>
        <v>78</v>
      </c>
      <c r="L529" s="1" t="s">
        <v>100</v>
      </c>
      <c r="M529" s="1"/>
      <c r="N529" s="1"/>
      <c r="O529" s="1"/>
      <c r="P529" s="53"/>
      <c r="Q529" s="53">
        <v>52</v>
      </c>
      <c r="R529" s="53"/>
      <c r="S529" s="53"/>
      <c r="T529" s="56">
        <v>11030021</v>
      </c>
      <c r="U529" s="56"/>
      <c r="V529" s="56"/>
      <c r="W529" s="56"/>
      <c r="X529" s="56"/>
      <c r="Y529" s="56"/>
      <c r="Z529" s="56"/>
      <c r="AA529" s="56"/>
      <c r="AB529" s="56"/>
      <c r="AC529" s="56"/>
      <c r="AD529" s="56"/>
      <c r="AE529" s="56"/>
      <c r="AF529" s="57">
        <v>7</v>
      </c>
      <c r="AG529" s="57">
        <v>11</v>
      </c>
      <c r="AH529" s="57">
        <v>2011</v>
      </c>
      <c r="AI529" s="93">
        <v>0.4375</v>
      </c>
      <c r="AJ529" s="57"/>
      <c r="AK529" s="57"/>
      <c r="AL529" s="57"/>
      <c r="AM529" s="93"/>
      <c r="AN529" s="57">
        <v>31</v>
      </c>
      <c r="AO529" s="57">
        <v>12</v>
      </c>
      <c r="AP529" s="57">
        <v>2011</v>
      </c>
      <c r="AQ529" s="93"/>
      <c r="AR529" s="272">
        <v>31</v>
      </c>
      <c r="AS529" s="273" t="s">
        <v>1915</v>
      </c>
      <c r="AT529" s="60">
        <f t="shared" si="67"/>
        <v>164.60999999999999</v>
      </c>
      <c r="AU529" s="60">
        <f t="shared" si="68"/>
        <v>277.76000000000005</v>
      </c>
      <c r="AV529" s="60">
        <v>135.59</v>
      </c>
      <c r="AW529" s="60">
        <v>15.08</v>
      </c>
      <c r="AX529" s="60">
        <f t="shared" si="69"/>
        <v>111.60000000000001</v>
      </c>
      <c r="AY529" s="60">
        <f t="shared" si="70"/>
        <v>70.464000000000013</v>
      </c>
      <c r="AZ529" s="60">
        <f t="shared" si="71"/>
        <v>775.10400000000016</v>
      </c>
      <c r="BA529" s="60"/>
      <c r="BB529" s="60">
        <f t="shared" si="72"/>
        <v>775</v>
      </c>
    </row>
    <row r="530" spans="1:54" s="62" customFormat="1" ht="17.25" customHeight="1">
      <c r="A530" s="26" t="s">
        <v>1895</v>
      </c>
      <c r="B530" s="50">
        <v>6</v>
      </c>
      <c r="C530" s="53">
        <v>2387969885</v>
      </c>
      <c r="D530" s="23" t="s">
        <v>1294</v>
      </c>
      <c r="E530" s="23" t="s">
        <v>336</v>
      </c>
      <c r="F530" s="53">
        <v>48001006362</v>
      </c>
      <c r="G530" s="53"/>
      <c r="H530" s="87">
        <v>1</v>
      </c>
      <c r="I530" s="87">
        <v>12</v>
      </c>
      <c r="J530" s="87">
        <v>1939</v>
      </c>
      <c r="K530" s="87">
        <f t="shared" si="66"/>
        <v>72</v>
      </c>
      <c r="L530" s="1" t="s">
        <v>1539</v>
      </c>
      <c r="M530" s="1"/>
      <c r="N530" s="1"/>
      <c r="O530" s="1"/>
      <c r="P530" s="53"/>
      <c r="Q530" s="53">
        <v>53</v>
      </c>
      <c r="R530" s="53"/>
      <c r="S530" s="53"/>
      <c r="T530" s="56">
        <v>11030021</v>
      </c>
      <c r="U530" s="56"/>
      <c r="V530" s="56"/>
      <c r="W530" s="56"/>
      <c r="X530" s="56"/>
      <c r="Y530" s="56"/>
      <c r="Z530" s="56"/>
      <c r="AA530" s="56"/>
      <c r="AB530" s="56"/>
      <c r="AC530" s="56"/>
      <c r="AD530" s="56"/>
      <c r="AE530" s="56"/>
      <c r="AF530" s="57">
        <v>7</v>
      </c>
      <c r="AG530" s="57">
        <v>11</v>
      </c>
      <c r="AH530" s="57">
        <v>2011</v>
      </c>
      <c r="AI530" s="93">
        <v>0.45833333333333331</v>
      </c>
      <c r="AJ530" s="57"/>
      <c r="AK530" s="57"/>
      <c r="AL530" s="57"/>
      <c r="AM530" s="93"/>
      <c r="AN530" s="57">
        <v>31</v>
      </c>
      <c r="AO530" s="57">
        <v>12</v>
      </c>
      <c r="AP530" s="57">
        <v>2011</v>
      </c>
      <c r="AQ530" s="93"/>
      <c r="AR530" s="272">
        <v>31</v>
      </c>
      <c r="AS530" s="273" t="s">
        <v>1915</v>
      </c>
      <c r="AT530" s="60">
        <f t="shared" si="67"/>
        <v>164.60999999999999</v>
      </c>
      <c r="AU530" s="60">
        <f t="shared" si="68"/>
        <v>277.76000000000005</v>
      </c>
      <c r="AV530" s="60">
        <v>135.55000000000001</v>
      </c>
      <c r="AW530" s="60">
        <v>15.08</v>
      </c>
      <c r="AX530" s="60">
        <f t="shared" si="69"/>
        <v>111.60000000000001</v>
      </c>
      <c r="AY530" s="60">
        <f t="shared" si="70"/>
        <v>70.460000000000022</v>
      </c>
      <c r="AZ530" s="60">
        <f t="shared" si="71"/>
        <v>775.06000000000017</v>
      </c>
      <c r="BA530" s="60"/>
      <c r="BB530" s="60">
        <f t="shared" si="72"/>
        <v>775</v>
      </c>
    </row>
    <row r="531" spans="1:54" s="62" customFormat="1" ht="17.25" customHeight="1">
      <c r="A531" s="26" t="s">
        <v>1895</v>
      </c>
      <c r="B531" s="50">
        <v>7</v>
      </c>
      <c r="C531" s="53">
        <v>1764649509</v>
      </c>
      <c r="D531" s="23" t="s">
        <v>1591</v>
      </c>
      <c r="E531" s="23" t="s">
        <v>1899</v>
      </c>
      <c r="F531" s="53">
        <v>42001026717</v>
      </c>
      <c r="G531" s="53"/>
      <c r="H531" s="87">
        <v>15</v>
      </c>
      <c r="I531" s="87">
        <v>2</v>
      </c>
      <c r="J531" s="87">
        <v>1949</v>
      </c>
      <c r="K531" s="87">
        <f t="shared" si="66"/>
        <v>62</v>
      </c>
      <c r="L531" s="1" t="s">
        <v>1539</v>
      </c>
      <c r="M531" s="1"/>
      <c r="N531" s="1"/>
      <c r="O531" s="1"/>
      <c r="P531" s="53"/>
      <c r="Q531" s="53">
        <v>54</v>
      </c>
      <c r="R531" s="53"/>
      <c r="S531" s="53"/>
      <c r="T531" s="56">
        <v>11030021</v>
      </c>
      <c r="U531" s="56"/>
      <c r="V531" s="56"/>
      <c r="W531" s="56"/>
      <c r="X531" s="56"/>
      <c r="Y531" s="56"/>
      <c r="Z531" s="56"/>
      <c r="AA531" s="56"/>
      <c r="AB531" s="56"/>
      <c r="AC531" s="56"/>
      <c r="AD531" s="56"/>
      <c r="AE531" s="56"/>
      <c r="AF531" s="57">
        <v>8</v>
      </c>
      <c r="AG531" s="57">
        <v>11</v>
      </c>
      <c r="AH531" s="57">
        <v>2011</v>
      </c>
      <c r="AI531" s="93">
        <v>0.47916666666666669</v>
      </c>
      <c r="AJ531" s="57"/>
      <c r="AK531" s="57"/>
      <c r="AL531" s="57"/>
      <c r="AM531" s="93"/>
      <c r="AN531" s="57">
        <v>31</v>
      </c>
      <c r="AO531" s="57">
        <v>12</v>
      </c>
      <c r="AP531" s="57">
        <v>2011</v>
      </c>
      <c r="AQ531" s="93"/>
      <c r="AR531" s="272">
        <v>31</v>
      </c>
      <c r="AS531" s="273" t="s">
        <v>1915</v>
      </c>
      <c r="AT531" s="60">
        <f t="shared" si="67"/>
        <v>164.60999999999999</v>
      </c>
      <c r="AU531" s="60">
        <f t="shared" si="68"/>
        <v>277.76000000000005</v>
      </c>
      <c r="AV531" s="60">
        <v>135.75</v>
      </c>
      <c r="AW531" s="60">
        <v>15.08</v>
      </c>
      <c r="AX531" s="60">
        <f t="shared" si="69"/>
        <v>111.60000000000001</v>
      </c>
      <c r="AY531" s="60">
        <f t="shared" si="70"/>
        <v>70.48</v>
      </c>
      <c r="AZ531" s="60">
        <f t="shared" si="71"/>
        <v>775.28000000000009</v>
      </c>
      <c r="BA531" s="60"/>
      <c r="BB531" s="60">
        <f t="shared" si="72"/>
        <v>775</v>
      </c>
    </row>
    <row r="532" spans="1:54" s="62" customFormat="1" ht="17.25" customHeight="1">
      <c r="A532" s="26" t="s">
        <v>1895</v>
      </c>
      <c r="B532" s="50">
        <v>8</v>
      </c>
      <c r="C532" s="53">
        <v>2417943329</v>
      </c>
      <c r="D532" s="23" t="s">
        <v>1909</v>
      </c>
      <c r="E532" s="23" t="s">
        <v>1900</v>
      </c>
      <c r="F532" s="53">
        <v>42001003988</v>
      </c>
      <c r="G532" s="53"/>
      <c r="H532" s="87">
        <v>12</v>
      </c>
      <c r="I532" s="87">
        <v>2</v>
      </c>
      <c r="J532" s="87">
        <v>1980</v>
      </c>
      <c r="K532" s="87">
        <f t="shared" si="66"/>
        <v>31</v>
      </c>
      <c r="L532" s="1" t="s">
        <v>1539</v>
      </c>
      <c r="M532" s="1"/>
      <c r="N532" s="1"/>
      <c r="O532" s="1"/>
      <c r="P532" s="53"/>
      <c r="Q532" s="53">
        <v>57</v>
      </c>
      <c r="R532" s="53"/>
      <c r="S532" s="53"/>
      <c r="T532" s="56">
        <v>11030021</v>
      </c>
      <c r="U532" s="56"/>
      <c r="V532" s="56"/>
      <c r="W532" s="56"/>
      <c r="X532" s="56"/>
      <c r="Y532" s="56"/>
      <c r="Z532" s="56"/>
      <c r="AA532" s="56"/>
      <c r="AB532" s="56"/>
      <c r="AC532" s="56"/>
      <c r="AD532" s="56"/>
      <c r="AE532" s="56"/>
      <c r="AF532" s="57">
        <v>22</v>
      </c>
      <c r="AG532" s="57">
        <v>11</v>
      </c>
      <c r="AH532" s="57">
        <v>2011</v>
      </c>
      <c r="AI532" s="93">
        <v>0.625</v>
      </c>
      <c r="AJ532" s="57"/>
      <c r="AK532" s="57"/>
      <c r="AL532" s="57"/>
      <c r="AM532" s="93"/>
      <c r="AN532" s="57">
        <v>31</v>
      </c>
      <c r="AO532" s="57">
        <v>12</v>
      </c>
      <c r="AP532" s="57">
        <v>2011</v>
      </c>
      <c r="AQ532" s="93"/>
      <c r="AR532" s="272">
        <v>31</v>
      </c>
      <c r="AS532" s="273" t="s">
        <v>1915</v>
      </c>
      <c r="AT532" s="60">
        <f t="shared" si="67"/>
        <v>164.60999999999999</v>
      </c>
      <c r="AU532" s="60">
        <f t="shared" si="68"/>
        <v>277.76000000000005</v>
      </c>
      <c r="AV532" s="60">
        <v>135.81</v>
      </c>
      <c r="AW532" s="60">
        <v>15.08</v>
      </c>
      <c r="AX532" s="60">
        <f t="shared" si="69"/>
        <v>111.60000000000001</v>
      </c>
      <c r="AY532" s="60">
        <f t="shared" si="70"/>
        <v>70.486000000000018</v>
      </c>
      <c r="AZ532" s="60">
        <f t="shared" si="71"/>
        <v>775.34600000000012</v>
      </c>
      <c r="BA532" s="60"/>
      <c r="BB532" s="60">
        <f t="shared" si="72"/>
        <v>775</v>
      </c>
    </row>
    <row r="533" spans="1:54" s="62" customFormat="1" ht="17.25" customHeight="1">
      <c r="A533" s="26" t="s">
        <v>1895</v>
      </c>
      <c r="B533" s="50">
        <v>9</v>
      </c>
      <c r="C533" s="53">
        <v>90435094</v>
      </c>
      <c r="D533" s="23" t="s">
        <v>1910</v>
      </c>
      <c r="E533" s="23" t="s">
        <v>1901</v>
      </c>
      <c r="F533" s="53">
        <v>42001021914</v>
      </c>
      <c r="G533" s="53"/>
      <c r="H533" s="87">
        <v>9</v>
      </c>
      <c r="I533" s="87">
        <v>6</v>
      </c>
      <c r="J533" s="87">
        <v>1948</v>
      </c>
      <c r="K533" s="87">
        <f t="shared" si="66"/>
        <v>63</v>
      </c>
      <c r="L533" s="1" t="s">
        <v>1539</v>
      </c>
      <c r="M533" s="1"/>
      <c r="N533" s="1"/>
      <c r="O533" s="1"/>
      <c r="P533" s="53"/>
      <c r="Q533" s="53">
        <v>58</v>
      </c>
      <c r="R533" s="53"/>
      <c r="S533" s="53"/>
      <c r="T533" s="56">
        <v>11030021</v>
      </c>
      <c r="U533" s="56"/>
      <c r="V533" s="56"/>
      <c r="W533" s="56"/>
      <c r="X533" s="56"/>
      <c r="Y533" s="56"/>
      <c r="Z533" s="56"/>
      <c r="AA533" s="56"/>
      <c r="AB533" s="56"/>
      <c r="AC533" s="56"/>
      <c r="AD533" s="56"/>
      <c r="AE533" s="56"/>
      <c r="AF533" s="57">
        <v>25</v>
      </c>
      <c r="AG533" s="57">
        <v>11</v>
      </c>
      <c r="AH533" s="57">
        <v>2011</v>
      </c>
      <c r="AI533" s="93">
        <v>0.58333333333333337</v>
      </c>
      <c r="AJ533" s="57"/>
      <c r="AK533" s="57"/>
      <c r="AL533" s="57"/>
      <c r="AM533" s="93"/>
      <c r="AN533" s="57">
        <v>31</v>
      </c>
      <c r="AO533" s="57">
        <v>12</v>
      </c>
      <c r="AP533" s="57">
        <v>2011</v>
      </c>
      <c r="AQ533" s="93"/>
      <c r="AR533" s="272">
        <v>31</v>
      </c>
      <c r="AS533" s="273" t="s">
        <v>1915</v>
      </c>
      <c r="AT533" s="60">
        <f t="shared" si="67"/>
        <v>164.60999999999999</v>
      </c>
      <c r="AU533" s="60">
        <f t="shared" si="68"/>
        <v>277.76000000000005</v>
      </c>
      <c r="AV533" s="60">
        <v>135.78</v>
      </c>
      <c r="AW533" s="60">
        <v>15.08</v>
      </c>
      <c r="AX533" s="60">
        <f t="shared" si="69"/>
        <v>111.60000000000001</v>
      </c>
      <c r="AY533" s="60">
        <f t="shared" si="70"/>
        <v>70.483000000000004</v>
      </c>
      <c r="AZ533" s="60">
        <f t="shared" si="71"/>
        <v>775.3130000000001</v>
      </c>
      <c r="BA533" s="60"/>
      <c r="BB533" s="60">
        <f t="shared" si="72"/>
        <v>775</v>
      </c>
    </row>
    <row r="534" spans="1:54" s="62" customFormat="1" ht="17.25" customHeight="1">
      <c r="A534" s="26" t="s">
        <v>1895</v>
      </c>
      <c r="B534" s="50">
        <v>10</v>
      </c>
      <c r="C534" s="53">
        <v>3925221478</v>
      </c>
      <c r="D534" s="23" t="s">
        <v>307</v>
      </c>
      <c r="E534" s="23" t="s">
        <v>1902</v>
      </c>
      <c r="F534" s="53">
        <v>42001027210</v>
      </c>
      <c r="G534" s="53"/>
      <c r="H534" s="87">
        <v>13</v>
      </c>
      <c r="I534" s="87">
        <v>2</v>
      </c>
      <c r="J534" s="87">
        <v>1962</v>
      </c>
      <c r="K534" s="87">
        <f t="shared" si="66"/>
        <v>49</v>
      </c>
      <c r="L534" s="1" t="s">
        <v>1539</v>
      </c>
      <c r="M534" s="1"/>
      <c r="N534" s="1"/>
      <c r="O534" s="1"/>
      <c r="P534" s="53"/>
      <c r="Q534" s="53">
        <v>59</v>
      </c>
      <c r="R534" s="53"/>
      <c r="S534" s="53"/>
      <c r="T534" s="56">
        <v>11030021</v>
      </c>
      <c r="U534" s="56"/>
      <c r="V534" s="56"/>
      <c r="W534" s="56"/>
      <c r="X534" s="56"/>
      <c r="Y534" s="56"/>
      <c r="Z534" s="56"/>
      <c r="AA534" s="56"/>
      <c r="AB534" s="56"/>
      <c r="AC534" s="56"/>
      <c r="AD534" s="56"/>
      <c r="AE534" s="56"/>
      <c r="AF534" s="57">
        <v>28</v>
      </c>
      <c r="AG534" s="57">
        <v>11</v>
      </c>
      <c r="AH534" s="57">
        <v>2011</v>
      </c>
      <c r="AI534" s="93">
        <v>0.77083333333333337</v>
      </c>
      <c r="AJ534" s="57"/>
      <c r="AK534" s="57"/>
      <c r="AL534" s="57"/>
      <c r="AM534" s="93"/>
      <c r="AN534" s="57">
        <v>31</v>
      </c>
      <c r="AO534" s="57">
        <v>12</v>
      </c>
      <c r="AP534" s="57">
        <v>2011</v>
      </c>
      <c r="AQ534" s="93"/>
      <c r="AR534" s="272">
        <v>31</v>
      </c>
      <c r="AS534" s="273" t="s">
        <v>1915</v>
      </c>
      <c r="AT534" s="60">
        <f t="shared" si="67"/>
        <v>164.60999999999999</v>
      </c>
      <c r="AU534" s="60">
        <f t="shared" si="68"/>
        <v>277.76000000000005</v>
      </c>
      <c r="AV534" s="60">
        <v>135.78</v>
      </c>
      <c r="AW534" s="60">
        <v>15.08</v>
      </c>
      <c r="AX534" s="60">
        <f t="shared" si="69"/>
        <v>111.60000000000001</v>
      </c>
      <c r="AY534" s="60">
        <f t="shared" si="70"/>
        <v>70.483000000000004</v>
      </c>
      <c r="AZ534" s="60">
        <f t="shared" si="71"/>
        <v>775.3130000000001</v>
      </c>
      <c r="BA534" s="60"/>
      <c r="BB534" s="60">
        <f t="shared" si="72"/>
        <v>775</v>
      </c>
    </row>
    <row r="535" spans="1:54" s="62" customFormat="1" ht="17.25" customHeight="1">
      <c r="A535" s="26" t="s">
        <v>1895</v>
      </c>
      <c r="B535" s="50">
        <v>11</v>
      </c>
      <c r="C535" s="53">
        <v>4288322800</v>
      </c>
      <c r="D535" s="23" t="s">
        <v>1911</v>
      </c>
      <c r="E535" s="23" t="s">
        <v>1903</v>
      </c>
      <c r="F535" s="53">
        <v>42001011639</v>
      </c>
      <c r="G535" s="53"/>
      <c r="H535" s="87">
        <v>7</v>
      </c>
      <c r="I535" s="87">
        <v>12</v>
      </c>
      <c r="J535" s="87">
        <v>1980</v>
      </c>
      <c r="K535" s="87">
        <f t="shared" si="66"/>
        <v>31</v>
      </c>
      <c r="L535" s="1" t="s">
        <v>1539</v>
      </c>
      <c r="M535" s="1"/>
      <c r="N535" s="1"/>
      <c r="O535" s="1"/>
      <c r="P535" s="53"/>
      <c r="Q535" s="53">
        <v>60</v>
      </c>
      <c r="R535" s="53"/>
      <c r="S535" s="53"/>
      <c r="T535" s="56">
        <v>11030021</v>
      </c>
      <c r="U535" s="56"/>
      <c r="V535" s="56"/>
      <c r="W535" s="56"/>
      <c r="X535" s="56"/>
      <c r="Y535" s="56"/>
      <c r="Z535" s="56"/>
      <c r="AA535" s="56"/>
      <c r="AB535" s="56"/>
      <c r="AC535" s="56"/>
      <c r="AD535" s="56"/>
      <c r="AE535" s="56"/>
      <c r="AF535" s="57">
        <v>1</v>
      </c>
      <c r="AG535" s="57">
        <v>12</v>
      </c>
      <c r="AH535" s="57">
        <v>2011</v>
      </c>
      <c r="AI535" s="93">
        <v>0.4375</v>
      </c>
      <c r="AJ535" s="57"/>
      <c r="AK535" s="57"/>
      <c r="AL535" s="57"/>
      <c r="AM535" s="93"/>
      <c r="AN535" s="57">
        <v>31</v>
      </c>
      <c r="AO535" s="57">
        <v>12</v>
      </c>
      <c r="AP535" s="57">
        <v>2011</v>
      </c>
      <c r="AQ535" s="93"/>
      <c r="AR535" s="272">
        <v>31</v>
      </c>
      <c r="AS535" s="273" t="s">
        <v>1915</v>
      </c>
      <c r="AT535" s="60">
        <f t="shared" si="67"/>
        <v>164.60999999999999</v>
      </c>
      <c r="AU535" s="60">
        <f t="shared" si="68"/>
        <v>277.76000000000005</v>
      </c>
      <c r="AV535" s="60">
        <v>140.5</v>
      </c>
      <c r="AW535" s="60">
        <v>15.08</v>
      </c>
      <c r="AX535" s="60">
        <f t="shared" si="69"/>
        <v>111.60000000000001</v>
      </c>
      <c r="AY535" s="60">
        <f t="shared" si="70"/>
        <v>70.955000000000013</v>
      </c>
      <c r="AZ535" s="60">
        <f t="shared" si="71"/>
        <v>780.50500000000011</v>
      </c>
      <c r="BA535" s="60"/>
      <c r="BB535" s="60">
        <f t="shared" si="72"/>
        <v>775</v>
      </c>
    </row>
    <row r="536" spans="1:54" s="62" customFormat="1" ht="17.25" customHeight="1">
      <c r="A536" s="26" t="s">
        <v>1895</v>
      </c>
      <c r="B536" s="50">
        <v>12</v>
      </c>
      <c r="C536" s="53">
        <v>2640806403</v>
      </c>
      <c r="D536" s="23" t="s">
        <v>1912</v>
      </c>
      <c r="E536" s="23" t="s">
        <v>1904</v>
      </c>
      <c r="F536" s="53">
        <v>42301042852</v>
      </c>
      <c r="G536" s="53"/>
      <c r="H536" s="87">
        <v>14</v>
      </c>
      <c r="I536" s="87">
        <v>2</v>
      </c>
      <c r="J536" s="87">
        <v>1955</v>
      </c>
      <c r="K536" s="87">
        <f t="shared" si="66"/>
        <v>56</v>
      </c>
      <c r="L536" s="1" t="s">
        <v>1539</v>
      </c>
      <c r="M536" s="1"/>
      <c r="N536" s="1"/>
      <c r="O536" s="1"/>
      <c r="P536" s="53"/>
      <c r="Q536" s="53">
        <v>61</v>
      </c>
      <c r="R536" s="53"/>
      <c r="S536" s="53"/>
      <c r="T536" s="56">
        <v>11030021</v>
      </c>
      <c r="U536" s="56"/>
      <c r="V536" s="56"/>
      <c r="W536" s="56"/>
      <c r="X536" s="56"/>
      <c r="Y536" s="56"/>
      <c r="Z536" s="56"/>
      <c r="AA536" s="56"/>
      <c r="AB536" s="56"/>
      <c r="AC536" s="56"/>
      <c r="AD536" s="56"/>
      <c r="AE536" s="56"/>
      <c r="AF536" s="57">
        <v>15</v>
      </c>
      <c r="AG536" s="57">
        <v>12</v>
      </c>
      <c r="AH536" s="57">
        <v>2011</v>
      </c>
      <c r="AI536" s="93">
        <v>0.41666666666666669</v>
      </c>
      <c r="AJ536" s="57"/>
      <c r="AK536" s="57"/>
      <c r="AL536" s="57"/>
      <c r="AM536" s="93"/>
      <c r="AN536" s="57">
        <v>31</v>
      </c>
      <c r="AO536" s="57">
        <v>12</v>
      </c>
      <c r="AP536" s="57">
        <v>2011</v>
      </c>
      <c r="AQ536" s="93"/>
      <c r="AR536" s="272">
        <v>17</v>
      </c>
      <c r="AS536" s="273" t="s">
        <v>1914</v>
      </c>
      <c r="AT536" s="60">
        <f t="shared" si="67"/>
        <v>90.27</v>
      </c>
      <c r="AU536" s="60">
        <f t="shared" si="68"/>
        <v>152.32000000000002</v>
      </c>
      <c r="AV536" s="60">
        <v>64.92</v>
      </c>
      <c r="AW536" s="60">
        <v>18.690000000000001</v>
      </c>
      <c r="AX536" s="60">
        <f t="shared" si="69"/>
        <v>61.2</v>
      </c>
      <c r="AY536" s="60">
        <f t="shared" si="70"/>
        <v>38.740000000000009</v>
      </c>
      <c r="AZ536" s="60">
        <f t="shared" si="71"/>
        <v>426.14000000000004</v>
      </c>
      <c r="BA536" s="60"/>
      <c r="BB536" s="60">
        <f t="shared" si="72"/>
        <v>425</v>
      </c>
    </row>
    <row r="537" spans="1:54" s="62" customFormat="1" ht="17.25" customHeight="1">
      <c r="A537" s="26" t="s">
        <v>1895</v>
      </c>
      <c r="B537" s="50">
        <v>13</v>
      </c>
      <c r="C537" s="53">
        <v>2171109697</v>
      </c>
      <c r="D537" s="23" t="s">
        <v>1913</v>
      </c>
      <c r="E537" s="23" t="s">
        <v>1905</v>
      </c>
      <c r="F537" s="53">
        <v>42001034884</v>
      </c>
      <c r="G537" s="53"/>
      <c r="H537" s="87">
        <v>15</v>
      </c>
      <c r="I537" s="87">
        <v>11</v>
      </c>
      <c r="J537" s="87">
        <v>1964</v>
      </c>
      <c r="K537" s="87">
        <f t="shared" si="66"/>
        <v>47</v>
      </c>
      <c r="L537" s="1" t="s">
        <v>1539</v>
      </c>
      <c r="M537" s="1"/>
      <c r="N537" s="1"/>
      <c r="O537" s="1"/>
      <c r="P537" s="53"/>
      <c r="Q537" s="53">
        <v>62</v>
      </c>
      <c r="R537" s="53"/>
      <c r="S537" s="53"/>
      <c r="T537" s="56">
        <v>11030021</v>
      </c>
      <c r="U537" s="56"/>
      <c r="V537" s="56"/>
      <c r="W537" s="56"/>
      <c r="X537" s="56"/>
      <c r="Y537" s="56"/>
      <c r="Z537" s="56"/>
      <c r="AA537" s="56"/>
      <c r="AB537" s="56"/>
      <c r="AC537" s="56"/>
      <c r="AD537" s="56"/>
      <c r="AE537" s="56"/>
      <c r="AF537" s="57">
        <v>19</v>
      </c>
      <c r="AG537" s="57">
        <v>12</v>
      </c>
      <c r="AH537" s="57">
        <v>2011</v>
      </c>
      <c r="AI537" s="93">
        <v>0.64583333333333337</v>
      </c>
      <c r="AJ537" s="57"/>
      <c r="AK537" s="57"/>
      <c r="AL537" s="57"/>
      <c r="AM537" s="93"/>
      <c r="AN537" s="57">
        <v>31</v>
      </c>
      <c r="AO537" s="57">
        <v>12</v>
      </c>
      <c r="AP537" s="57">
        <v>2011</v>
      </c>
      <c r="AQ537" s="93"/>
      <c r="AR537" s="272">
        <v>13</v>
      </c>
      <c r="AS537" s="273" t="s">
        <v>1915</v>
      </c>
      <c r="AT537" s="60">
        <f t="shared" si="67"/>
        <v>69.03</v>
      </c>
      <c r="AU537" s="60">
        <f t="shared" si="68"/>
        <v>116.48000000000002</v>
      </c>
      <c r="AV537" s="60">
        <v>48.81</v>
      </c>
      <c r="AW537" s="60">
        <v>15.08</v>
      </c>
      <c r="AX537" s="60">
        <f t="shared" si="69"/>
        <v>46.800000000000004</v>
      </c>
      <c r="AY537" s="60">
        <f t="shared" si="70"/>
        <v>29.620000000000005</v>
      </c>
      <c r="AZ537" s="60">
        <f t="shared" si="71"/>
        <v>325.82000000000005</v>
      </c>
      <c r="BA537" s="60"/>
      <c r="BB537" s="60">
        <f t="shared" si="72"/>
        <v>325</v>
      </c>
    </row>
    <row r="538" spans="1:54" s="62" customFormat="1" ht="17.25" customHeight="1">
      <c r="A538" s="268" t="s">
        <v>41</v>
      </c>
      <c r="B538" s="274">
        <v>13</v>
      </c>
      <c r="C538" s="275"/>
      <c r="D538" s="24"/>
      <c r="E538" s="24"/>
      <c r="F538" s="275"/>
      <c r="G538" s="275"/>
      <c r="H538" s="276"/>
      <c r="I538" s="276"/>
      <c r="J538" s="276"/>
      <c r="K538" s="276"/>
      <c r="L538" s="277"/>
      <c r="M538" s="13"/>
      <c r="N538" s="13"/>
      <c r="O538" s="13"/>
      <c r="P538" s="275"/>
      <c r="Q538" s="275"/>
      <c r="R538" s="275"/>
      <c r="S538" s="13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278"/>
      <c r="AG538" s="278"/>
      <c r="AH538" s="278"/>
      <c r="AI538" s="279"/>
      <c r="AJ538" s="278"/>
      <c r="AK538" s="278"/>
      <c r="AL538" s="278"/>
      <c r="AM538" s="279"/>
      <c r="AN538" s="278"/>
      <c r="AO538" s="278"/>
      <c r="AP538" s="278"/>
      <c r="AQ538" s="279"/>
      <c r="AR538" s="79">
        <f>SUM(AR525:AR537)</f>
        <v>318</v>
      </c>
      <c r="AS538" s="79"/>
      <c r="AT538" s="79">
        <f t="shared" ref="AT538:BB538" si="73">SUM(AT525:AT537)</f>
        <v>1688.5799999999997</v>
      </c>
      <c r="AU538" s="79">
        <f t="shared" si="73"/>
        <v>2849.2800000000007</v>
      </c>
      <c r="AV538" s="79">
        <f t="shared" si="73"/>
        <v>1327.9399999999998</v>
      </c>
      <c r="AW538" s="79">
        <f t="shared" si="73"/>
        <v>235.69000000000005</v>
      </c>
      <c r="AX538" s="79">
        <f t="shared" si="73"/>
        <v>1144.8000000000002</v>
      </c>
      <c r="AY538" s="79">
        <f t="shared" si="73"/>
        <v>724.62900000000013</v>
      </c>
      <c r="AZ538" s="79">
        <f t="shared" si="73"/>
        <v>7970.9190000000008</v>
      </c>
      <c r="BA538" s="79">
        <f t="shared" si="73"/>
        <v>0</v>
      </c>
      <c r="BB538" s="332">
        <f t="shared" si="73"/>
        <v>7950</v>
      </c>
    </row>
    <row r="539" spans="1:54" s="62" customFormat="1" ht="17.25" customHeight="1">
      <c r="A539" s="266" t="s">
        <v>1916</v>
      </c>
      <c r="B539" s="50">
        <v>1</v>
      </c>
      <c r="C539" s="53">
        <v>2426687260</v>
      </c>
      <c r="D539" s="23" t="s">
        <v>1851</v>
      </c>
      <c r="E539" s="23" t="s">
        <v>1852</v>
      </c>
      <c r="F539" s="53">
        <v>53001025678</v>
      </c>
      <c r="G539" s="282"/>
      <c r="H539" s="87">
        <v>28</v>
      </c>
      <c r="I539" s="87">
        <v>4</v>
      </c>
      <c r="J539" s="87">
        <v>1939</v>
      </c>
      <c r="K539" s="87">
        <v>72</v>
      </c>
      <c r="L539" s="1" t="s">
        <v>1539</v>
      </c>
      <c r="M539" s="1"/>
      <c r="N539" s="1"/>
      <c r="O539" s="1"/>
      <c r="P539" s="53"/>
      <c r="Q539" s="53">
        <v>44</v>
      </c>
      <c r="R539" s="53"/>
      <c r="S539" s="53" t="s">
        <v>58</v>
      </c>
      <c r="T539" s="56">
        <v>11030022</v>
      </c>
      <c r="U539" s="56"/>
      <c r="V539" s="56"/>
      <c r="W539" s="56"/>
      <c r="X539" s="56"/>
      <c r="Y539" s="56"/>
      <c r="Z539" s="56"/>
      <c r="AA539" s="56"/>
      <c r="AB539" s="56"/>
      <c r="AC539" s="56"/>
      <c r="AD539" s="56"/>
      <c r="AE539" s="56"/>
      <c r="AF539" s="57">
        <v>14</v>
      </c>
      <c r="AG539" s="57">
        <v>9</v>
      </c>
      <c r="AH539" s="57">
        <v>2011</v>
      </c>
      <c r="AI539" s="490">
        <v>0.58333333333333337</v>
      </c>
      <c r="AJ539" s="57"/>
      <c r="AK539" s="57"/>
      <c r="AL539" s="57"/>
      <c r="AM539" s="284"/>
      <c r="AN539" s="57">
        <v>22</v>
      </c>
      <c r="AO539" s="57">
        <v>12</v>
      </c>
      <c r="AP539" s="57">
        <v>2011</v>
      </c>
      <c r="AQ539" s="285">
        <v>0.70833333333333337</v>
      </c>
      <c r="AR539" s="272">
        <v>22</v>
      </c>
      <c r="AS539" s="273" t="s">
        <v>1914</v>
      </c>
      <c r="AT539" s="60">
        <f>15*AR539</f>
        <v>330</v>
      </c>
      <c r="AU539" s="60">
        <f>12*AR539</f>
        <v>264</v>
      </c>
      <c r="AV539" s="60">
        <v>9.15</v>
      </c>
      <c r="AW539" s="60">
        <v>39</v>
      </c>
      <c r="AX539" s="60"/>
      <c r="AY539" s="60">
        <f>1.3*AR539</f>
        <v>28.6</v>
      </c>
      <c r="AZ539" s="60">
        <v>660</v>
      </c>
      <c r="BA539" s="60"/>
      <c r="BB539" s="60">
        <f>AZ539</f>
        <v>660</v>
      </c>
    </row>
    <row r="540" spans="1:54" s="62" customFormat="1" ht="17.25" customHeight="1">
      <c r="A540" s="26" t="s">
        <v>1916</v>
      </c>
      <c r="B540" s="50">
        <v>2</v>
      </c>
      <c r="C540" s="53">
        <v>1439650091</v>
      </c>
      <c r="D540" s="23" t="s">
        <v>237</v>
      </c>
      <c r="E540" s="23" t="s">
        <v>1918</v>
      </c>
      <c r="F540" s="53">
        <v>62004024886</v>
      </c>
      <c r="G540" s="53"/>
      <c r="H540" s="87">
        <v>12</v>
      </c>
      <c r="I540" s="87">
        <v>7</v>
      </c>
      <c r="J540" s="87">
        <v>1976</v>
      </c>
      <c r="K540" s="87">
        <v>35</v>
      </c>
      <c r="L540" s="1" t="s">
        <v>1539</v>
      </c>
      <c r="M540" s="1"/>
      <c r="N540" s="1"/>
      <c r="O540" s="1"/>
      <c r="P540" s="53"/>
      <c r="Q540" s="53">
        <v>56</v>
      </c>
      <c r="R540" s="53"/>
      <c r="S540" s="53" t="s">
        <v>58</v>
      </c>
      <c r="T540" s="56">
        <v>11030022</v>
      </c>
      <c r="U540" s="56"/>
      <c r="V540" s="56"/>
      <c r="W540" s="56"/>
      <c r="X540" s="56"/>
      <c r="Y540" s="56"/>
      <c r="Z540" s="56"/>
      <c r="AA540" s="56"/>
      <c r="AB540" s="56"/>
      <c r="AC540" s="56"/>
      <c r="AD540" s="56"/>
      <c r="AE540" s="56"/>
      <c r="AF540" s="57">
        <v>7</v>
      </c>
      <c r="AG540" s="57">
        <v>11</v>
      </c>
      <c r="AH540" s="57">
        <v>2011</v>
      </c>
      <c r="AI540" s="490">
        <v>0.52083333333333337</v>
      </c>
      <c r="AJ540" s="57"/>
      <c r="AK540" s="57"/>
      <c r="AL540" s="57"/>
      <c r="AM540" s="284"/>
      <c r="AN540" s="57">
        <v>14</v>
      </c>
      <c r="AO540" s="57">
        <v>12</v>
      </c>
      <c r="AP540" s="57">
        <v>2011</v>
      </c>
      <c r="AQ540" s="285">
        <v>0.625</v>
      </c>
      <c r="AR540" s="272">
        <v>14</v>
      </c>
      <c r="AS540" s="273" t="s">
        <v>1914</v>
      </c>
      <c r="AT540" s="60">
        <f t="shared" ref="AT540:AT554" si="74">15*AR540</f>
        <v>210</v>
      </c>
      <c r="AU540" s="60">
        <f t="shared" ref="AU540:AU554" si="75">12*AR540</f>
        <v>168</v>
      </c>
      <c r="AV540" s="60">
        <v>0</v>
      </c>
      <c r="AW540" s="60">
        <v>38</v>
      </c>
      <c r="AX540" s="60"/>
      <c r="AY540" s="60">
        <f t="shared" ref="AY540:AY554" si="76">1.3*AR540</f>
        <v>18.2</v>
      </c>
      <c r="AZ540" s="60">
        <v>420</v>
      </c>
      <c r="BA540" s="60"/>
      <c r="BB540" s="60">
        <f t="shared" ref="BB540:BB554" si="77">AZ540</f>
        <v>420</v>
      </c>
    </row>
    <row r="541" spans="1:54" s="62" customFormat="1" ht="17.25" customHeight="1">
      <c r="A541" s="26" t="s">
        <v>1916</v>
      </c>
      <c r="B541" s="50">
        <v>3</v>
      </c>
      <c r="C541" s="53">
        <v>3628767056</v>
      </c>
      <c r="D541" s="23" t="s">
        <v>1947</v>
      </c>
      <c r="E541" s="23" t="s">
        <v>1919</v>
      </c>
      <c r="F541" s="53">
        <v>19001041624</v>
      </c>
      <c r="G541" s="53"/>
      <c r="H541" s="87">
        <v>23</v>
      </c>
      <c r="I541" s="87">
        <v>10</v>
      </c>
      <c r="J541" s="87">
        <v>1935</v>
      </c>
      <c r="K541" s="87">
        <v>76</v>
      </c>
      <c r="L541" s="1" t="s">
        <v>1539</v>
      </c>
      <c r="M541" s="1"/>
      <c r="N541" s="1"/>
      <c r="O541" s="1"/>
      <c r="P541" s="53"/>
      <c r="Q541" s="53">
        <v>46</v>
      </c>
      <c r="R541" s="53"/>
      <c r="S541" s="53" t="s">
        <v>58</v>
      </c>
      <c r="T541" s="56">
        <v>11030022</v>
      </c>
      <c r="U541" s="56"/>
      <c r="V541" s="56"/>
      <c r="W541" s="56"/>
      <c r="X541" s="56"/>
      <c r="Y541" s="56"/>
      <c r="Z541" s="56"/>
      <c r="AA541" s="56"/>
      <c r="AB541" s="56"/>
      <c r="AC541" s="56"/>
      <c r="AD541" s="56"/>
      <c r="AE541" s="56"/>
      <c r="AF541" s="57">
        <v>26</v>
      </c>
      <c r="AG541" s="57">
        <v>9</v>
      </c>
      <c r="AH541" s="57">
        <v>2011</v>
      </c>
      <c r="AI541" s="490">
        <v>0.5</v>
      </c>
      <c r="AJ541" s="57"/>
      <c r="AK541" s="57"/>
      <c r="AL541" s="57"/>
      <c r="AM541" s="284"/>
      <c r="AN541" s="57">
        <v>7</v>
      </c>
      <c r="AO541" s="57">
        <v>12</v>
      </c>
      <c r="AP541" s="57">
        <v>2011</v>
      </c>
      <c r="AQ541" s="286">
        <v>0.5</v>
      </c>
      <c r="AR541" s="272">
        <v>7</v>
      </c>
      <c r="AS541" s="273" t="s">
        <v>1914</v>
      </c>
      <c r="AT541" s="60">
        <f t="shared" si="74"/>
        <v>105</v>
      </c>
      <c r="AU541" s="60">
        <f t="shared" si="75"/>
        <v>84</v>
      </c>
      <c r="AV541" s="60"/>
      <c r="AW541" s="60">
        <v>39</v>
      </c>
      <c r="AX541" s="60"/>
      <c r="AY541" s="60">
        <f t="shared" si="76"/>
        <v>9.1</v>
      </c>
      <c r="AZ541" s="60">
        <v>210</v>
      </c>
      <c r="BA541" s="60"/>
      <c r="BB541" s="60">
        <f t="shared" si="77"/>
        <v>210</v>
      </c>
    </row>
    <row r="542" spans="1:54" s="62" customFormat="1" ht="17.25" customHeight="1">
      <c r="A542" s="26" t="s">
        <v>1916</v>
      </c>
      <c r="B542" s="50">
        <v>4</v>
      </c>
      <c r="C542" s="53">
        <v>1748118954</v>
      </c>
      <c r="D542" s="23" t="s">
        <v>1948</v>
      </c>
      <c r="E542" s="23" t="s">
        <v>1920</v>
      </c>
      <c r="F542" s="53">
        <v>62006053533</v>
      </c>
      <c r="G542" s="53"/>
      <c r="H542" s="87">
        <v>15</v>
      </c>
      <c r="I542" s="87">
        <v>11</v>
      </c>
      <c r="J542" s="87">
        <v>1961</v>
      </c>
      <c r="K542" s="87">
        <v>50</v>
      </c>
      <c r="L542" s="1" t="s">
        <v>1539</v>
      </c>
      <c r="M542" s="1"/>
      <c r="N542" s="1"/>
      <c r="O542" s="1"/>
      <c r="P542" s="53"/>
      <c r="Q542" s="53">
        <v>48</v>
      </c>
      <c r="R542" s="53"/>
      <c r="S542" s="53" t="s">
        <v>58</v>
      </c>
      <c r="T542" s="56">
        <v>11030022</v>
      </c>
      <c r="U542" s="56"/>
      <c r="V542" s="56"/>
      <c r="W542" s="56"/>
      <c r="X542" s="56"/>
      <c r="Y542" s="56"/>
      <c r="Z542" s="56"/>
      <c r="AA542" s="56"/>
      <c r="AB542" s="56"/>
      <c r="AC542" s="56"/>
      <c r="AD542" s="56"/>
      <c r="AE542" s="56"/>
      <c r="AF542" s="57">
        <v>4</v>
      </c>
      <c r="AG542" s="57">
        <v>10</v>
      </c>
      <c r="AH542" s="57">
        <v>2011</v>
      </c>
      <c r="AI542" s="490">
        <v>0.45833333333333331</v>
      </c>
      <c r="AJ542" s="57"/>
      <c r="AK542" s="57"/>
      <c r="AL542" s="57"/>
      <c r="AM542" s="284"/>
      <c r="AN542" s="57">
        <v>31</v>
      </c>
      <c r="AO542" s="57">
        <v>12</v>
      </c>
      <c r="AP542" s="57">
        <v>2011</v>
      </c>
      <c r="AQ542" s="287"/>
      <c r="AR542" s="272">
        <v>31</v>
      </c>
      <c r="AS542" s="273"/>
      <c r="AT542" s="60">
        <f t="shared" si="74"/>
        <v>465</v>
      </c>
      <c r="AU542" s="60">
        <f t="shared" si="75"/>
        <v>372</v>
      </c>
      <c r="AV542" s="60">
        <v>6.61</v>
      </c>
      <c r="AW542" s="60">
        <v>0</v>
      </c>
      <c r="AX542" s="60"/>
      <c r="AY542" s="60">
        <f t="shared" si="76"/>
        <v>40.300000000000004</v>
      </c>
      <c r="AZ542" s="60">
        <f>AY542+AW542+AV542+AU542+AT542</f>
        <v>883.91000000000008</v>
      </c>
      <c r="BA542" s="60"/>
      <c r="BB542" s="60">
        <f t="shared" si="77"/>
        <v>883.91000000000008</v>
      </c>
    </row>
    <row r="543" spans="1:54" s="62" customFormat="1" ht="17.25" customHeight="1">
      <c r="A543" s="26" t="s">
        <v>1916</v>
      </c>
      <c r="B543" s="50">
        <v>5</v>
      </c>
      <c r="C543" s="53">
        <v>2025595586</v>
      </c>
      <c r="D543" s="23" t="s">
        <v>610</v>
      </c>
      <c r="E543" s="23" t="s">
        <v>1921</v>
      </c>
      <c r="F543" s="53">
        <v>42001009042</v>
      </c>
      <c r="G543" s="53"/>
      <c r="H543" s="87">
        <v>5</v>
      </c>
      <c r="I543" s="87">
        <v>8</v>
      </c>
      <c r="J543" s="87">
        <v>1967</v>
      </c>
      <c r="K543" s="87">
        <v>44</v>
      </c>
      <c r="L543" s="1" t="s">
        <v>1539</v>
      </c>
      <c r="M543" s="1"/>
      <c r="N543" s="1"/>
      <c r="O543" s="1"/>
      <c r="P543" s="53"/>
      <c r="Q543" s="53">
        <v>54</v>
      </c>
      <c r="R543" s="53"/>
      <c r="S543" s="53" t="s">
        <v>58</v>
      </c>
      <c r="T543" s="56">
        <v>11030022</v>
      </c>
      <c r="U543" s="56"/>
      <c r="V543" s="56"/>
      <c r="W543" s="56"/>
      <c r="X543" s="56"/>
      <c r="Y543" s="56"/>
      <c r="Z543" s="56"/>
      <c r="AA543" s="56"/>
      <c r="AB543" s="56"/>
      <c r="AC543" s="56"/>
      <c r="AD543" s="56"/>
      <c r="AE543" s="56"/>
      <c r="AF543" s="57">
        <v>3</v>
      </c>
      <c r="AG543" s="57">
        <v>11</v>
      </c>
      <c r="AH543" s="57">
        <v>2011</v>
      </c>
      <c r="AI543" s="490">
        <v>0.5</v>
      </c>
      <c r="AJ543" s="57"/>
      <c r="AK543" s="57"/>
      <c r="AL543" s="57"/>
      <c r="AM543" s="284"/>
      <c r="AN543" s="57">
        <v>15</v>
      </c>
      <c r="AO543" s="57">
        <v>12</v>
      </c>
      <c r="AP543" s="57">
        <v>2011</v>
      </c>
      <c r="AQ543" s="288">
        <v>0.375</v>
      </c>
      <c r="AR543" s="272">
        <v>14</v>
      </c>
      <c r="AS543" s="273" t="s">
        <v>1914</v>
      </c>
      <c r="AT543" s="60">
        <f t="shared" si="74"/>
        <v>210</v>
      </c>
      <c r="AU543" s="60">
        <f t="shared" si="75"/>
        <v>168</v>
      </c>
      <c r="AV543" s="60"/>
      <c r="AW543" s="60">
        <v>28</v>
      </c>
      <c r="AX543" s="60"/>
      <c r="AY543" s="60">
        <f t="shared" si="76"/>
        <v>18.2</v>
      </c>
      <c r="AZ543" s="60">
        <v>420</v>
      </c>
      <c r="BA543" s="60"/>
      <c r="BB543" s="60">
        <f t="shared" si="77"/>
        <v>420</v>
      </c>
    </row>
    <row r="544" spans="1:54" s="62" customFormat="1" ht="17.25" customHeight="1">
      <c r="A544" s="26" t="s">
        <v>1916</v>
      </c>
      <c r="B544" s="50">
        <v>6</v>
      </c>
      <c r="C544" s="53">
        <v>466229089</v>
      </c>
      <c r="D544" s="23" t="s">
        <v>1042</v>
      </c>
      <c r="E544" s="23" t="s">
        <v>1922</v>
      </c>
      <c r="F544" s="53">
        <v>33001054443</v>
      </c>
      <c r="G544" s="53"/>
      <c r="H544" s="87">
        <v>31</v>
      </c>
      <c r="I544" s="87">
        <v>1</v>
      </c>
      <c r="J544" s="87">
        <v>1971</v>
      </c>
      <c r="K544" s="87">
        <v>40</v>
      </c>
      <c r="L544" s="1" t="s">
        <v>1539</v>
      </c>
      <c r="M544" s="1"/>
      <c r="N544" s="1"/>
      <c r="O544" s="1"/>
      <c r="P544" s="53"/>
      <c r="Q544" s="53">
        <v>52</v>
      </c>
      <c r="R544" s="53"/>
      <c r="S544" s="53" t="s">
        <v>58</v>
      </c>
      <c r="T544" s="56">
        <v>11030022</v>
      </c>
      <c r="U544" s="56"/>
      <c r="V544" s="56"/>
      <c r="W544" s="56"/>
      <c r="X544" s="56"/>
      <c r="Y544" s="56"/>
      <c r="Z544" s="56"/>
      <c r="AA544" s="56"/>
      <c r="AB544" s="56"/>
      <c r="AC544" s="56"/>
      <c r="AD544" s="56"/>
      <c r="AE544" s="56"/>
      <c r="AF544" s="57">
        <v>19</v>
      </c>
      <c r="AG544" s="57">
        <v>10</v>
      </c>
      <c r="AH544" s="57">
        <v>2011</v>
      </c>
      <c r="AI544" s="490">
        <v>0.5625</v>
      </c>
      <c r="AJ544" s="57"/>
      <c r="AK544" s="57"/>
      <c r="AL544" s="57"/>
      <c r="AM544" s="284"/>
      <c r="AN544" s="57">
        <v>2</v>
      </c>
      <c r="AO544" s="57">
        <v>12</v>
      </c>
      <c r="AP544" s="57">
        <v>2011</v>
      </c>
      <c r="AQ544" s="288">
        <v>0.625</v>
      </c>
      <c r="AR544" s="272">
        <v>2</v>
      </c>
      <c r="AS544" s="273" t="s">
        <v>1914</v>
      </c>
      <c r="AT544" s="60">
        <f t="shared" si="74"/>
        <v>30</v>
      </c>
      <c r="AU544" s="60">
        <f t="shared" si="75"/>
        <v>24</v>
      </c>
      <c r="AV544" s="60"/>
      <c r="AW544" s="60">
        <v>0</v>
      </c>
      <c r="AX544" s="60"/>
      <c r="AY544" s="60">
        <f t="shared" si="76"/>
        <v>2.6</v>
      </c>
      <c r="AZ544" s="60">
        <f>AY544+AW544+AV544+AU544+AT544</f>
        <v>56.6</v>
      </c>
      <c r="BA544" s="60"/>
      <c r="BB544" s="60">
        <f t="shared" si="77"/>
        <v>56.6</v>
      </c>
    </row>
    <row r="545" spans="1:54" s="62" customFormat="1" ht="17.25" customHeight="1">
      <c r="A545" s="26" t="s">
        <v>1916</v>
      </c>
      <c r="B545" s="50">
        <v>7</v>
      </c>
      <c r="C545" s="53">
        <v>350745960</v>
      </c>
      <c r="D545" s="23" t="s">
        <v>1949</v>
      </c>
      <c r="E545" s="23" t="s">
        <v>336</v>
      </c>
      <c r="F545" s="53">
        <v>62006030651</v>
      </c>
      <c r="G545" s="53"/>
      <c r="H545" s="87">
        <v>29</v>
      </c>
      <c r="I545" s="87">
        <v>7</v>
      </c>
      <c r="J545" s="87">
        <v>1975</v>
      </c>
      <c r="K545" s="87">
        <v>36</v>
      </c>
      <c r="L545" s="1" t="s">
        <v>1539</v>
      </c>
      <c r="M545" s="1"/>
      <c r="N545" s="1"/>
      <c r="O545" s="1"/>
      <c r="P545" s="53"/>
      <c r="Q545" s="53">
        <v>53</v>
      </c>
      <c r="R545" s="53"/>
      <c r="S545" s="53" t="s">
        <v>58</v>
      </c>
      <c r="T545" s="56">
        <v>11030022</v>
      </c>
      <c r="U545" s="56"/>
      <c r="V545" s="56"/>
      <c r="W545" s="56"/>
      <c r="X545" s="56"/>
      <c r="Y545" s="56"/>
      <c r="Z545" s="56"/>
      <c r="AA545" s="56"/>
      <c r="AB545" s="56"/>
      <c r="AC545" s="56"/>
      <c r="AD545" s="56"/>
      <c r="AE545" s="56"/>
      <c r="AF545" s="57">
        <v>25</v>
      </c>
      <c r="AG545" s="57">
        <v>10</v>
      </c>
      <c r="AH545" s="57">
        <v>2011</v>
      </c>
      <c r="AI545" s="490">
        <v>0.5</v>
      </c>
      <c r="AJ545" s="57"/>
      <c r="AK545" s="57"/>
      <c r="AL545" s="57"/>
      <c r="AM545" s="284"/>
      <c r="AN545" s="57">
        <v>8</v>
      </c>
      <c r="AO545" s="57">
        <v>12</v>
      </c>
      <c r="AP545" s="57">
        <v>2011</v>
      </c>
      <c r="AQ545" s="285">
        <v>0.375</v>
      </c>
      <c r="AR545" s="272">
        <v>7</v>
      </c>
      <c r="AS545" s="273" t="s">
        <v>1914</v>
      </c>
      <c r="AT545" s="60">
        <f t="shared" si="74"/>
        <v>105</v>
      </c>
      <c r="AU545" s="60">
        <f t="shared" si="75"/>
        <v>84</v>
      </c>
      <c r="AV545" s="60"/>
      <c r="AW545" s="60">
        <v>0</v>
      </c>
      <c r="AX545" s="60"/>
      <c r="AY545" s="60">
        <f t="shared" si="76"/>
        <v>9.1</v>
      </c>
      <c r="AZ545" s="60">
        <f>AY545+AW545+AV545+AU545+AT545</f>
        <v>198.1</v>
      </c>
      <c r="BA545" s="60"/>
      <c r="BB545" s="60">
        <f t="shared" si="77"/>
        <v>198.1</v>
      </c>
    </row>
    <row r="546" spans="1:54" s="62" customFormat="1" ht="17.25" customHeight="1">
      <c r="A546" s="26" t="s">
        <v>1916</v>
      </c>
      <c r="B546" s="50">
        <v>8</v>
      </c>
      <c r="C546" s="53">
        <v>1511850535</v>
      </c>
      <c r="D546" s="23" t="s">
        <v>1248</v>
      </c>
      <c r="E546" s="23" t="s">
        <v>1923</v>
      </c>
      <c r="F546" s="53">
        <v>17001006355</v>
      </c>
      <c r="G546" s="53"/>
      <c r="H546" s="87">
        <v>27</v>
      </c>
      <c r="I546" s="87">
        <v>7</v>
      </c>
      <c r="J546" s="87">
        <v>1973</v>
      </c>
      <c r="K546" s="87">
        <v>38</v>
      </c>
      <c r="L546" s="1" t="s">
        <v>1539</v>
      </c>
      <c r="M546" s="1"/>
      <c r="N546" s="1"/>
      <c r="O546" s="1"/>
      <c r="P546" s="53"/>
      <c r="Q546" s="53">
        <v>58</v>
      </c>
      <c r="R546" s="53"/>
      <c r="S546" s="53" t="s">
        <v>58</v>
      </c>
      <c r="T546" s="56">
        <v>11030022</v>
      </c>
      <c r="U546" s="56"/>
      <c r="V546" s="56"/>
      <c r="W546" s="56"/>
      <c r="X546" s="56"/>
      <c r="Y546" s="56"/>
      <c r="Z546" s="56"/>
      <c r="AA546" s="56"/>
      <c r="AB546" s="56"/>
      <c r="AC546" s="56"/>
      <c r="AD546" s="56"/>
      <c r="AE546" s="56"/>
      <c r="AF546" s="57">
        <v>22</v>
      </c>
      <c r="AG546" s="57">
        <v>11</v>
      </c>
      <c r="AH546" s="57">
        <v>2011</v>
      </c>
      <c r="AI546" s="490">
        <v>0.58333333333333337</v>
      </c>
      <c r="AJ546" s="57"/>
      <c r="AK546" s="57"/>
      <c r="AL546" s="57"/>
      <c r="AM546" s="284"/>
      <c r="AN546" s="57">
        <v>31</v>
      </c>
      <c r="AO546" s="57">
        <v>12</v>
      </c>
      <c r="AP546" s="57">
        <v>2011</v>
      </c>
      <c r="AQ546" s="287"/>
      <c r="AR546" s="272">
        <v>31</v>
      </c>
      <c r="AS546" s="273"/>
      <c r="AT546" s="60">
        <f t="shared" si="74"/>
        <v>465</v>
      </c>
      <c r="AU546" s="60">
        <f t="shared" si="75"/>
        <v>372</v>
      </c>
      <c r="AV546" s="60">
        <v>3.68</v>
      </c>
      <c r="AW546" s="60">
        <v>0</v>
      </c>
      <c r="AX546" s="60"/>
      <c r="AY546" s="60">
        <f t="shared" si="76"/>
        <v>40.300000000000004</v>
      </c>
      <c r="AZ546" s="60">
        <f>AY546+AW546+AV546+AU546+AT546</f>
        <v>880.98</v>
      </c>
      <c r="BA546" s="60"/>
      <c r="BB546" s="60">
        <f t="shared" si="77"/>
        <v>880.98</v>
      </c>
    </row>
    <row r="547" spans="1:54" s="62" customFormat="1" ht="17.25" customHeight="1">
      <c r="A547" s="26" t="s">
        <v>1916</v>
      </c>
      <c r="B547" s="50">
        <v>9</v>
      </c>
      <c r="C547" s="53">
        <v>1438734450</v>
      </c>
      <c r="D547" s="23" t="s">
        <v>1950</v>
      </c>
      <c r="E547" s="23" t="s">
        <v>1924</v>
      </c>
      <c r="F547" s="53">
        <v>19001102677</v>
      </c>
      <c r="G547" s="53"/>
      <c r="H547" s="87">
        <v>12</v>
      </c>
      <c r="I547" s="87">
        <v>12</v>
      </c>
      <c r="J547" s="87">
        <v>1992</v>
      </c>
      <c r="K547" s="87">
        <v>19</v>
      </c>
      <c r="L547" s="1" t="s">
        <v>1539</v>
      </c>
      <c r="M547" s="1"/>
      <c r="N547" s="1"/>
      <c r="O547" s="1"/>
      <c r="P547" s="53"/>
      <c r="Q547" s="53">
        <v>59</v>
      </c>
      <c r="R547" s="53"/>
      <c r="S547" s="53" t="s">
        <v>58</v>
      </c>
      <c r="T547" s="56">
        <v>11030022</v>
      </c>
      <c r="U547" s="56"/>
      <c r="V547" s="56"/>
      <c r="W547" s="56"/>
      <c r="X547" s="56"/>
      <c r="Y547" s="56"/>
      <c r="Z547" s="56"/>
      <c r="AA547" s="56"/>
      <c r="AB547" s="56"/>
      <c r="AC547" s="56"/>
      <c r="AD547" s="56"/>
      <c r="AE547" s="56"/>
      <c r="AF547" s="57">
        <v>24</v>
      </c>
      <c r="AG547" s="57">
        <v>11</v>
      </c>
      <c r="AH547" s="57">
        <v>2011</v>
      </c>
      <c r="AI547" s="490">
        <v>0.5</v>
      </c>
      <c r="AJ547" s="57"/>
      <c r="AK547" s="57"/>
      <c r="AL547" s="57"/>
      <c r="AM547" s="284"/>
      <c r="AN547" s="57">
        <v>31</v>
      </c>
      <c r="AO547" s="57">
        <v>12</v>
      </c>
      <c r="AP547" s="57">
        <v>2011</v>
      </c>
      <c r="AQ547" s="287"/>
      <c r="AR547" s="272">
        <v>31</v>
      </c>
      <c r="AS547" s="273"/>
      <c r="AT547" s="60">
        <f t="shared" si="74"/>
        <v>465</v>
      </c>
      <c r="AU547" s="60">
        <f t="shared" si="75"/>
        <v>372</v>
      </c>
      <c r="AV547" s="60">
        <v>5.04</v>
      </c>
      <c r="AW547" s="60">
        <v>0</v>
      </c>
      <c r="AX547" s="60"/>
      <c r="AY547" s="60">
        <f t="shared" si="76"/>
        <v>40.300000000000004</v>
      </c>
      <c r="AZ547" s="60">
        <f>AY547+AW547+AV547+AU547+AT547</f>
        <v>882.34</v>
      </c>
      <c r="BA547" s="60"/>
      <c r="BB547" s="60">
        <f t="shared" si="77"/>
        <v>882.34</v>
      </c>
    </row>
    <row r="548" spans="1:54" s="62" customFormat="1" ht="17.25" customHeight="1">
      <c r="A548" s="26" t="s">
        <v>1916</v>
      </c>
      <c r="B548" s="50">
        <v>10</v>
      </c>
      <c r="C548" s="53">
        <v>3136257681</v>
      </c>
      <c r="D548" s="23" t="s">
        <v>1951</v>
      </c>
      <c r="E548" s="23" t="s">
        <v>1925</v>
      </c>
      <c r="F548" s="53">
        <v>19001003512</v>
      </c>
      <c r="G548" s="53"/>
      <c r="H548" s="87">
        <v>16</v>
      </c>
      <c r="I548" s="87">
        <v>3</v>
      </c>
      <c r="J548" s="87">
        <v>1979</v>
      </c>
      <c r="K548" s="87">
        <v>32</v>
      </c>
      <c r="L548" s="1" t="s">
        <v>100</v>
      </c>
      <c r="M548" s="1"/>
      <c r="N548" s="1"/>
      <c r="O548" s="1"/>
      <c r="P548" s="53"/>
      <c r="Q548" s="53">
        <v>57</v>
      </c>
      <c r="R548" s="53"/>
      <c r="S548" s="53" t="s">
        <v>58</v>
      </c>
      <c r="T548" s="56">
        <v>11030022</v>
      </c>
      <c r="U548" s="56"/>
      <c r="V548" s="56"/>
      <c r="W548" s="56"/>
      <c r="X548" s="56"/>
      <c r="Y548" s="56"/>
      <c r="Z548" s="56"/>
      <c r="AA548" s="56"/>
      <c r="AB548" s="56"/>
      <c r="AC548" s="56"/>
      <c r="AD548" s="56"/>
      <c r="AE548" s="56"/>
      <c r="AF548" s="57">
        <v>11</v>
      </c>
      <c r="AG548" s="57">
        <v>11</v>
      </c>
      <c r="AH548" s="57">
        <v>2011</v>
      </c>
      <c r="AI548" s="490">
        <v>0.58333333333333337</v>
      </c>
      <c r="AJ548" s="57"/>
      <c r="AK548" s="57"/>
      <c r="AL548" s="57"/>
      <c r="AM548" s="284"/>
      <c r="AN548" s="57">
        <v>14</v>
      </c>
      <c r="AO548" s="57">
        <v>12</v>
      </c>
      <c r="AP548" s="57">
        <v>2011</v>
      </c>
      <c r="AQ548" s="285">
        <v>0.375</v>
      </c>
      <c r="AR548" s="272">
        <v>13</v>
      </c>
      <c r="AS548" s="273" t="s">
        <v>1914</v>
      </c>
      <c r="AT548" s="60">
        <f t="shared" si="74"/>
        <v>195</v>
      </c>
      <c r="AU548" s="60">
        <f t="shared" si="75"/>
        <v>156</v>
      </c>
      <c r="AV548" s="60"/>
      <c r="AW548" s="60">
        <v>29</v>
      </c>
      <c r="AX548" s="60"/>
      <c r="AY548" s="60">
        <f t="shared" si="76"/>
        <v>16.900000000000002</v>
      </c>
      <c r="AZ548" s="60">
        <v>390</v>
      </c>
      <c r="BA548" s="60"/>
      <c r="BB548" s="60">
        <f t="shared" si="77"/>
        <v>390</v>
      </c>
    </row>
    <row r="549" spans="1:54" s="62" customFormat="1" ht="17.25" customHeight="1">
      <c r="A549" s="26" t="s">
        <v>1916</v>
      </c>
      <c r="B549" s="50">
        <v>11</v>
      </c>
      <c r="C549" s="53">
        <v>1670343770</v>
      </c>
      <c r="D549" s="23" t="s">
        <v>1594</v>
      </c>
      <c r="E549" s="23" t="s">
        <v>1926</v>
      </c>
      <c r="F549" s="53">
        <v>30001007880</v>
      </c>
      <c r="G549" s="53"/>
      <c r="H549" s="87">
        <v>15</v>
      </c>
      <c r="I549" s="87">
        <v>2</v>
      </c>
      <c r="J549" s="87">
        <v>1955</v>
      </c>
      <c r="K549" s="87">
        <v>56</v>
      </c>
      <c r="L549" s="1" t="s">
        <v>1539</v>
      </c>
      <c r="M549" s="1"/>
      <c r="N549" s="1"/>
      <c r="O549" s="1"/>
      <c r="P549" s="53"/>
      <c r="Q549" s="53">
        <v>60</v>
      </c>
      <c r="R549" s="53"/>
      <c r="S549" s="53" t="s">
        <v>58</v>
      </c>
      <c r="T549" s="56">
        <v>11030022</v>
      </c>
      <c r="U549" s="56"/>
      <c r="V549" s="56"/>
      <c r="W549" s="56"/>
      <c r="X549" s="56"/>
      <c r="Y549" s="56"/>
      <c r="Z549" s="56"/>
      <c r="AA549" s="56"/>
      <c r="AB549" s="56"/>
      <c r="AC549" s="56"/>
      <c r="AD549" s="56"/>
      <c r="AE549" s="56"/>
      <c r="AF549" s="57">
        <v>2</v>
      </c>
      <c r="AG549" s="57">
        <v>12</v>
      </c>
      <c r="AH549" s="57">
        <v>2011</v>
      </c>
      <c r="AI549" s="289">
        <v>0.54166666666666663</v>
      </c>
      <c r="AJ549" s="57"/>
      <c r="AK549" s="57"/>
      <c r="AL549" s="57"/>
      <c r="AM549" s="284"/>
      <c r="AN549" s="57">
        <v>31</v>
      </c>
      <c r="AO549" s="57">
        <v>12</v>
      </c>
      <c r="AP549" s="57">
        <v>2011</v>
      </c>
      <c r="AQ549" s="287"/>
      <c r="AR549" s="272">
        <v>29</v>
      </c>
      <c r="AS549" s="273"/>
      <c r="AT549" s="60">
        <f t="shared" si="74"/>
        <v>435</v>
      </c>
      <c r="AU549" s="60">
        <f t="shared" si="75"/>
        <v>348</v>
      </c>
      <c r="AV549" s="60">
        <v>6.22</v>
      </c>
      <c r="AW549" s="60">
        <v>0</v>
      </c>
      <c r="AX549" s="60"/>
      <c r="AY549" s="60">
        <f t="shared" si="76"/>
        <v>37.700000000000003</v>
      </c>
      <c r="AZ549" s="60">
        <f>AY549+AW549+AV549+AU549+AT549</f>
        <v>826.92000000000007</v>
      </c>
      <c r="BA549" s="60"/>
      <c r="BB549" s="60">
        <f t="shared" si="77"/>
        <v>826.92000000000007</v>
      </c>
    </row>
    <row r="550" spans="1:54" s="62" customFormat="1" ht="17.25" customHeight="1">
      <c r="A550" s="26" t="s">
        <v>1916</v>
      </c>
      <c r="B550" s="50">
        <v>12</v>
      </c>
      <c r="C550" s="53">
        <v>73135953</v>
      </c>
      <c r="D550" s="23" t="s">
        <v>356</v>
      </c>
      <c r="E550" s="23" t="s">
        <v>1927</v>
      </c>
      <c r="F550" s="53">
        <v>18701076245</v>
      </c>
      <c r="G550" s="53">
        <v>26</v>
      </c>
      <c r="H550" s="87">
        <v>26</v>
      </c>
      <c r="I550" s="87">
        <v>4</v>
      </c>
      <c r="J550" s="87">
        <v>1980</v>
      </c>
      <c r="K550" s="87">
        <v>31</v>
      </c>
      <c r="L550" s="1" t="s">
        <v>1539</v>
      </c>
      <c r="M550" s="1"/>
      <c r="N550" s="1"/>
      <c r="O550" s="1"/>
      <c r="P550" s="53"/>
      <c r="Q550" s="53">
        <v>61</v>
      </c>
      <c r="R550" s="53"/>
      <c r="S550" s="53" t="s">
        <v>58</v>
      </c>
      <c r="T550" s="56">
        <v>11030022</v>
      </c>
      <c r="U550" s="56"/>
      <c r="V550" s="56"/>
      <c r="W550" s="56"/>
      <c r="X550" s="56"/>
      <c r="Y550" s="56"/>
      <c r="Z550" s="56"/>
      <c r="AA550" s="56"/>
      <c r="AB550" s="56"/>
      <c r="AC550" s="56"/>
      <c r="AD550" s="56"/>
      <c r="AE550" s="56"/>
      <c r="AF550" s="57">
        <v>7</v>
      </c>
      <c r="AG550" s="57">
        <v>12</v>
      </c>
      <c r="AH550" s="57">
        <v>2011</v>
      </c>
      <c r="AI550" s="490">
        <v>0.54166666666666663</v>
      </c>
      <c r="AJ550" s="57"/>
      <c r="AK550" s="57"/>
      <c r="AL550" s="57"/>
      <c r="AM550" s="284"/>
      <c r="AN550" s="57">
        <v>31</v>
      </c>
      <c r="AO550" s="57">
        <v>12</v>
      </c>
      <c r="AP550" s="57">
        <v>2011</v>
      </c>
      <c r="AQ550" s="284"/>
      <c r="AR550" s="272">
        <v>24</v>
      </c>
      <c r="AS550" s="273"/>
      <c r="AT550" s="60">
        <f t="shared" si="74"/>
        <v>360</v>
      </c>
      <c r="AU550" s="60">
        <f t="shared" si="75"/>
        <v>288</v>
      </c>
      <c r="AV550" s="60">
        <v>4.8</v>
      </c>
      <c r="AW550" s="60">
        <v>0</v>
      </c>
      <c r="AX550" s="60"/>
      <c r="AY550" s="60">
        <f t="shared" si="76"/>
        <v>31.200000000000003</v>
      </c>
      <c r="AZ550" s="60">
        <f>AY550+AW550+AV550+AU550+AT550</f>
        <v>684</v>
      </c>
      <c r="BA550" s="60"/>
      <c r="BB550" s="60">
        <f t="shared" si="77"/>
        <v>684</v>
      </c>
    </row>
    <row r="551" spans="1:54" s="62" customFormat="1" ht="17.25" customHeight="1">
      <c r="A551" s="26" t="s">
        <v>1916</v>
      </c>
      <c r="B551" s="50">
        <v>13</v>
      </c>
      <c r="C551" s="53">
        <v>1395119996</v>
      </c>
      <c r="D551" s="23" t="s">
        <v>412</v>
      </c>
      <c r="E551" s="23" t="s">
        <v>1558</v>
      </c>
      <c r="F551" s="53">
        <v>19001097498</v>
      </c>
      <c r="G551" s="53"/>
      <c r="H551" s="87">
        <v>20</v>
      </c>
      <c r="I551" s="87">
        <v>10</v>
      </c>
      <c r="J551" s="87">
        <v>1965</v>
      </c>
      <c r="K551" s="87">
        <v>46</v>
      </c>
      <c r="L551" s="1" t="s">
        <v>1539</v>
      </c>
      <c r="M551" s="1"/>
      <c r="N551" s="1"/>
      <c r="O551" s="1"/>
      <c r="P551" s="53"/>
      <c r="Q551" s="53">
        <v>62</v>
      </c>
      <c r="R551" s="53"/>
      <c r="S551" s="53" t="s">
        <v>58</v>
      </c>
      <c r="T551" s="56">
        <v>11030022</v>
      </c>
      <c r="U551" s="56"/>
      <c r="V551" s="56"/>
      <c r="W551" s="56"/>
      <c r="X551" s="56"/>
      <c r="Y551" s="56"/>
      <c r="Z551" s="56"/>
      <c r="AA551" s="56"/>
      <c r="AB551" s="56"/>
      <c r="AC551" s="56"/>
      <c r="AD551" s="56"/>
      <c r="AE551" s="56"/>
      <c r="AF551" s="57">
        <v>8</v>
      </c>
      <c r="AG551" s="57">
        <v>12</v>
      </c>
      <c r="AH551" s="57">
        <v>2011</v>
      </c>
      <c r="AI551" s="490">
        <v>0.58333333333333337</v>
      </c>
      <c r="AJ551" s="57"/>
      <c r="AK551" s="57"/>
      <c r="AL551" s="57"/>
      <c r="AM551" s="284"/>
      <c r="AN551" s="57">
        <v>31</v>
      </c>
      <c r="AO551" s="57">
        <v>12</v>
      </c>
      <c r="AP551" s="57">
        <v>2011</v>
      </c>
      <c r="AQ551" s="284"/>
      <c r="AR551" s="272">
        <v>23</v>
      </c>
      <c r="AS551" s="273"/>
      <c r="AT551" s="60">
        <f t="shared" si="74"/>
        <v>345</v>
      </c>
      <c r="AU551" s="60">
        <f t="shared" si="75"/>
        <v>276</v>
      </c>
      <c r="AV551" s="60">
        <v>11.89</v>
      </c>
      <c r="AW551" s="60">
        <v>0</v>
      </c>
      <c r="AX551" s="60"/>
      <c r="AY551" s="60">
        <f t="shared" si="76"/>
        <v>29.900000000000002</v>
      </c>
      <c r="AZ551" s="60">
        <f>AY551+AW551+AV551+AU551+AT551</f>
        <v>662.79</v>
      </c>
      <c r="BA551" s="60"/>
      <c r="BB551" s="60">
        <f t="shared" si="77"/>
        <v>662.79</v>
      </c>
    </row>
    <row r="552" spans="1:54" s="62" customFormat="1" ht="17.25" customHeight="1">
      <c r="A552" s="26" t="s">
        <v>1916</v>
      </c>
      <c r="B552" s="50">
        <v>14</v>
      </c>
      <c r="C552" s="53">
        <v>1001110981</v>
      </c>
      <c r="D552" s="23" t="s">
        <v>1952</v>
      </c>
      <c r="E552" s="23" t="s">
        <v>1928</v>
      </c>
      <c r="F552" s="53">
        <v>30001006659</v>
      </c>
      <c r="G552" s="53"/>
      <c r="H552" s="87">
        <v>12</v>
      </c>
      <c r="I552" s="87">
        <v>6</v>
      </c>
      <c r="J552" s="87">
        <v>1959</v>
      </c>
      <c r="K552" s="87">
        <v>52</v>
      </c>
      <c r="L552" s="1" t="s">
        <v>100</v>
      </c>
      <c r="M552" s="1"/>
      <c r="N552" s="1"/>
      <c r="O552" s="1"/>
      <c r="P552" s="53"/>
      <c r="Q552" s="53">
        <v>63</v>
      </c>
      <c r="R552" s="53"/>
      <c r="S552" s="53" t="s">
        <v>58</v>
      </c>
      <c r="T552" s="56">
        <v>11030022</v>
      </c>
      <c r="U552" s="56"/>
      <c r="V552" s="56"/>
      <c r="W552" s="56"/>
      <c r="X552" s="56"/>
      <c r="Y552" s="56"/>
      <c r="Z552" s="56"/>
      <c r="AA552" s="56"/>
      <c r="AB552" s="56"/>
      <c r="AC552" s="56"/>
      <c r="AD552" s="56"/>
      <c r="AE552" s="56"/>
      <c r="AF552" s="57">
        <v>9</v>
      </c>
      <c r="AG552" s="57">
        <v>12</v>
      </c>
      <c r="AH552" s="57">
        <v>2011</v>
      </c>
      <c r="AI552" s="490">
        <v>0.54166666666666663</v>
      </c>
      <c r="AJ552" s="57"/>
      <c r="AK552" s="57"/>
      <c r="AL552" s="57"/>
      <c r="AM552" s="284"/>
      <c r="AN552" s="57">
        <v>20</v>
      </c>
      <c r="AO552" s="57">
        <v>12</v>
      </c>
      <c r="AP552" s="57">
        <v>2011</v>
      </c>
      <c r="AQ552" s="283">
        <v>0.375</v>
      </c>
      <c r="AR552" s="272">
        <v>10</v>
      </c>
      <c r="AS552" s="273" t="s">
        <v>1914</v>
      </c>
      <c r="AT552" s="60">
        <f t="shared" si="74"/>
        <v>150</v>
      </c>
      <c r="AU552" s="60">
        <f t="shared" si="75"/>
        <v>120</v>
      </c>
      <c r="AV552" s="60"/>
      <c r="AW552" s="60">
        <v>29</v>
      </c>
      <c r="AX552" s="60"/>
      <c r="AY552" s="60">
        <f t="shared" si="76"/>
        <v>13</v>
      </c>
      <c r="AZ552" s="60">
        <v>300</v>
      </c>
      <c r="BA552" s="60"/>
      <c r="BB552" s="60">
        <f t="shared" si="77"/>
        <v>300</v>
      </c>
    </row>
    <row r="553" spans="1:54" s="62" customFormat="1" ht="17.25" customHeight="1">
      <c r="A553" s="26" t="s">
        <v>1916</v>
      </c>
      <c r="B553" s="50">
        <v>15</v>
      </c>
      <c r="C553" s="53">
        <v>770589045</v>
      </c>
      <c r="D553" s="23" t="s">
        <v>1054</v>
      </c>
      <c r="E553" s="23" t="s">
        <v>1929</v>
      </c>
      <c r="F553" s="53">
        <v>19001063593</v>
      </c>
      <c r="G553" s="53"/>
      <c r="H553" s="87">
        <v>20</v>
      </c>
      <c r="I553" s="87">
        <v>11</v>
      </c>
      <c r="J553" s="87">
        <v>1985</v>
      </c>
      <c r="K553" s="87">
        <v>26</v>
      </c>
      <c r="L553" s="1" t="s">
        <v>1539</v>
      </c>
      <c r="M553" s="1"/>
      <c r="N553" s="1"/>
      <c r="O553" s="1"/>
      <c r="P553" s="53"/>
      <c r="Q553" s="53">
        <v>64</v>
      </c>
      <c r="R553" s="53"/>
      <c r="S553" s="53" t="s">
        <v>58</v>
      </c>
      <c r="T553" s="56">
        <v>11030022</v>
      </c>
      <c r="U553" s="56"/>
      <c r="V553" s="56"/>
      <c r="W553" s="56"/>
      <c r="X553" s="56"/>
      <c r="Y553" s="56"/>
      <c r="Z553" s="56"/>
      <c r="AA553" s="56"/>
      <c r="AB553" s="56"/>
      <c r="AC553" s="56"/>
      <c r="AD553" s="56"/>
      <c r="AE553" s="56"/>
      <c r="AF553" s="57">
        <v>13</v>
      </c>
      <c r="AG553" s="57">
        <v>12</v>
      </c>
      <c r="AH553" s="57">
        <v>2011</v>
      </c>
      <c r="AI553" s="490">
        <v>0.58333333333333337</v>
      </c>
      <c r="AJ553" s="57"/>
      <c r="AK553" s="57"/>
      <c r="AL553" s="57"/>
      <c r="AM553" s="284"/>
      <c r="AN553" s="57">
        <v>31</v>
      </c>
      <c r="AO553" s="57">
        <v>12</v>
      </c>
      <c r="AP553" s="57">
        <v>2011</v>
      </c>
      <c r="AQ553" s="284"/>
      <c r="AR553" s="272">
        <v>18</v>
      </c>
      <c r="AS553" s="273"/>
      <c r="AT553" s="60">
        <f t="shared" si="74"/>
        <v>270</v>
      </c>
      <c r="AU553" s="60">
        <f t="shared" si="75"/>
        <v>216</v>
      </c>
      <c r="AV553" s="60">
        <v>6.04</v>
      </c>
      <c r="AW553" s="60">
        <v>0</v>
      </c>
      <c r="AX553" s="60"/>
      <c r="AY553" s="60">
        <f t="shared" si="76"/>
        <v>23.400000000000002</v>
      </c>
      <c r="AZ553" s="60">
        <f>AY553+AW553+AV553+AU553+AT553</f>
        <v>515.44000000000005</v>
      </c>
      <c r="BA553" s="60"/>
      <c r="BB553" s="60">
        <f t="shared" si="77"/>
        <v>515.44000000000005</v>
      </c>
    </row>
    <row r="554" spans="1:54" s="62" customFormat="1" ht="17.25" customHeight="1">
      <c r="A554" s="26" t="s">
        <v>1916</v>
      </c>
      <c r="B554" s="50">
        <v>16</v>
      </c>
      <c r="C554" s="53">
        <v>67955472</v>
      </c>
      <c r="D554" s="23" t="s">
        <v>407</v>
      </c>
      <c r="E554" s="23" t="s">
        <v>1930</v>
      </c>
      <c r="F554" s="53">
        <v>51001021953</v>
      </c>
      <c r="G554" s="53"/>
      <c r="H554" s="87">
        <v>21</v>
      </c>
      <c r="I554" s="87">
        <v>10</v>
      </c>
      <c r="J554" s="87">
        <v>1965</v>
      </c>
      <c r="K554" s="87">
        <v>46</v>
      </c>
      <c r="L554" s="1" t="s">
        <v>1539</v>
      </c>
      <c r="M554" s="1"/>
      <c r="N554" s="1"/>
      <c r="O554" s="1"/>
      <c r="P554" s="53"/>
      <c r="Q554" s="53">
        <v>65</v>
      </c>
      <c r="R554" s="53"/>
      <c r="S554" s="53" t="s">
        <v>58</v>
      </c>
      <c r="T554" s="56">
        <v>11030022</v>
      </c>
      <c r="U554" s="56"/>
      <c r="V554" s="56"/>
      <c r="W554" s="56"/>
      <c r="X554" s="56"/>
      <c r="Y554" s="56"/>
      <c r="Z554" s="56"/>
      <c r="AA554" s="56"/>
      <c r="AB554" s="56"/>
      <c r="AC554" s="56"/>
      <c r="AD554" s="56"/>
      <c r="AE554" s="56"/>
      <c r="AF554" s="57">
        <v>26</v>
      </c>
      <c r="AG554" s="57">
        <v>12</v>
      </c>
      <c r="AH554" s="57">
        <v>2011</v>
      </c>
      <c r="AI554" s="490">
        <v>0.54166666666666663</v>
      </c>
      <c r="AJ554" s="57"/>
      <c r="AK554" s="57"/>
      <c r="AL554" s="57"/>
      <c r="AM554" s="284"/>
      <c r="AN554" s="57">
        <v>31</v>
      </c>
      <c r="AO554" s="57">
        <v>12</v>
      </c>
      <c r="AP554" s="57">
        <v>2011</v>
      </c>
      <c r="AQ554" s="284"/>
      <c r="AR554" s="272">
        <v>5</v>
      </c>
      <c r="AS554" s="273"/>
      <c r="AT554" s="60">
        <f t="shared" si="74"/>
        <v>75</v>
      </c>
      <c r="AU554" s="60">
        <f t="shared" si="75"/>
        <v>60</v>
      </c>
      <c r="AV554" s="60">
        <v>6.55</v>
      </c>
      <c r="AW554" s="60">
        <v>10</v>
      </c>
      <c r="AX554" s="60"/>
      <c r="AY554" s="60">
        <f t="shared" si="76"/>
        <v>6.5</v>
      </c>
      <c r="AZ554" s="60">
        <v>150</v>
      </c>
      <c r="BA554" s="60"/>
      <c r="BB554" s="60">
        <f t="shared" si="77"/>
        <v>150</v>
      </c>
    </row>
    <row r="555" spans="1:54" s="62" customFormat="1" ht="17.25" customHeight="1">
      <c r="A555" s="26" t="s">
        <v>1916</v>
      </c>
      <c r="B555" s="50">
        <v>17</v>
      </c>
      <c r="C555" s="53">
        <v>119264616</v>
      </c>
      <c r="D555" s="23" t="s">
        <v>1054</v>
      </c>
      <c r="E555" s="23" t="s">
        <v>1929</v>
      </c>
      <c r="F555" s="53">
        <v>19001063593</v>
      </c>
      <c r="G555" s="53"/>
      <c r="H555" s="87">
        <v>20</v>
      </c>
      <c r="I555" s="87">
        <v>10</v>
      </c>
      <c r="J555" s="87">
        <v>1985</v>
      </c>
      <c r="K555" s="87">
        <v>26</v>
      </c>
      <c r="L555" s="1" t="s">
        <v>1539</v>
      </c>
      <c r="M555" s="1"/>
      <c r="N555" s="1"/>
      <c r="O555" s="1"/>
      <c r="P555" s="53"/>
      <c r="Q555" s="53">
        <v>188</v>
      </c>
      <c r="R555" s="53"/>
      <c r="S555" s="53" t="s">
        <v>58</v>
      </c>
      <c r="T555" s="56">
        <v>11030021</v>
      </c>
      <c r="U555" s="56"/>
      <c r="V555" s="56"/>
      <c r="W555" s="56"/>
      <c r="X555" s="56"/>
      <c r="Y555" s="56"/>
      <c r="Z555" s="56"/>
      <c r="AA555" s="56"/>
      <c r="AB555" s="56"/>
      <c r="AC555" s="56"/>
      <c r="AD555" s="56"/>
      <c r="AE555" s="56"/>
      <c r="AF555" s="57">
        <v>7</v>
      </c>
      <c r="AG555" s="57">
        <v>12</v>
      </c>
      <c r="AH555" s="57">
        <v>2011</v>
      </c>
      <c r="AI555" s="289">
        <v>0.4513888888888889</v>
      </c>
      <c r="AJ555" s="57"/>
      <c r="AK555" s="57"/>
      <c r="AL555" s="57"/>
      <c r="AM555" s="284"/>
      <c r="AN555" s="57">
        <v>13</v>
      </c>
      <c r="AO555" s="57">
        <v>12</v>
      </c>
      <c r="AP555" s="57">
        <v>2011</v>
      </c>
      <c r="AQ555" s="288">
        <v>0.5</v>
      </c>
      <c r="AR555" s="272">
        <v>6</v>
      </c>
      <c r="AS555" s="273" t="s">
        <v>1914</v>
      </c>
      <c r="AT555" s="60">
        <f>12.8*AR555</f>
        <v>76.800000000000011</v>
      </c>
      <c r="AU555" s="60">
        <f>10.2*AR555</f>
        <v>61.199999999999996</v>
      </c>
      <c r="AV555" s="60">
        <v>5.5</v>
      </c>
      <c r="AW555" s="60">
        <v>0</v>
      </c>
      <c r="AX555" s="60"/>
      <c r="AY555" s="60">
        <f>1.5*AR555</f>
        <v>9</v>
      </c>
      <c r="AZ555" s="60">
        <v>150</v>
      </c>
      <c r="BA555" s="60"/>
      <c r="BB555" s="60">
        <f>AZ555</f>
        <v>150</v>
      </c>
    </row>
    <row r="556" spans="1:54" s="62" customFormat="1" ht="17.25" customHeight="1">
      <c r="A556" s="26" t="s">
        <v>1916</v>
      </c>
      <c r="B556" s="50">
        <v>18</v>
      </c>
      <c r="C556" s="53">
        <v>4220785562</v>
      </c>
      <c r="D556" s="23" t="s">
        <v>1953</v>
      </c>
      <c r="E556" s="23" t="s">
        <v>1931</v>
      </c>
      <c r="F556" s="53">
        <v>39001033395</v>
      </c>
      <c r="G556" s="53"/>
      <c r="H556" s="87">
        <v>28</v>
      </c>
      <c r="I556" s="87">
        <v>10</v>
      </c>
      <c r="J556" s="87">
        <v>1987</v>
      </c>
      <c r="K556" s="87">
        <v>24</v>
      </c>
      <c r="L556" s="1" t="s">
        <v>1539</v>
      </c>
      <c r="M556" s="1"/>
      <c r="N556" s="1"/>
      <c r="O556" s="1"/>
      <c r="P556" s="53"/>
      <c r="Q556" s="53">
        <v>191</v>
      </c>
      <c r="R556" s="53"/>
      <c r="S556" s="53" t="s">
        <v>58</v>
      </c>
      <c r="T556" s="56">
        <v>11030021</v>
      </c>
      <c r="U556" s="56"/>
      <c r="V556" s="56"/>
      <c r="W556" s="56"/>
      <c r="X556" s="56"/>
      <c r="Y556" s="56"/>
      <c r="Z556" s="56"/>
      <c r="AA556" s="56"/>
      <c r="AB556" s="56"/>
      <c r="AC556" s="56"/>
      <c r="AD556" s="56"/>
      <c r="AE556" s="56"/>
      <c r="AF556" s="57">
        <v>9</v>
      </c>
      <c r="AG556" s="57">
        <v>12</v>
      </c>
      <c r="AH556" s="57">
        <v>2011</v>
      </c>
      <c r="AI556" s="289">
        <v>0.59722222222222221</v>
      </c>
      <c r="AJ556" s="57"/>
      <c r="AK556" s="57"/>
      <c r="AL556" s="57"/>
      <c r="AM556" s="284"/>
      <c r="AN556" s="57">
        <v>30</v>
      </c>
      <c r="AO556" s="57">
        <v>12</v>
      </c>
      <c r="AP556" s="57">
        <v>2011</v>
      </c>
      <c r="AQ556" s="288">
        <v>0.625</v>
      </c>
      <c r="AR556" s="272">
        <v>21</v>
      </c>
      <c r="AS556" s="273" t="s">
        <v>1914</v>
      </c>
      <c r="AT556" s="60">
        <f t="shared" ref="AT556:AT579" si="78">12.8*AR556</f>
        <v>268.8</v>
      </c>
      <c r="AU556" s="60">
        <f t="shared" ref="AU556:AU579" si="79">10.2*AR556</f>
        <v>214.2</v>
      </c>
      <c r="AV556" s="60">
        <v>6.92</v>
      </c>
      <c r="AW556" s="60">
        <v>0</v>
      </c>
      <c r="AX556" s="60"/>
      <c r="AY556" s="60">
        <f t="shared" ref="AY556:AY579" si="80">1.5*AR556</f>
        <v>31.5</v>
      </c>
      <c r="AZ556" s="60">
        <f>AY556+AW556+AV556+AU556+AT556</f>
        <v>521.42000000000007</v>
      </c>
      <c r="BA556" s="60"/>
      <c r="BB556" s="60">
        <f t="shared" ref="BB556:BB579" si="81">AZ556</f>
        <v>521.42000000000007</v>
      </c>
    </row>
    <row r="557" spans="1:54" s="62" customFormat="1" ht="17.25" customHeight="1">
      <c r="A557" s="26" t="s">
        <v>1916</v>
      </c>
      <c r="B557" s="50">
        <v>19</v>
      </c>
      <c r="C557" s="53">
        <v>3994193268</v>
      </c>
      <c r="D557" s="23" t="s">
        <v>1582</v>
      </c>
      <c r="E557" s="23" t="s">
        <v>1932</v>
      </c>
      <c r="F557" s="53" t="s">
        <v>1917</v>
      </c>
      <c r="G557" s="53">
        <v>25</v>
      </c>
      <c r="H557" s="87">
        <v>25</v>
      </c>
      <c r="I557" s="87">
        <v>4</v>
      </c>
      <c r="J557" s="87">
        <v>1966</v>
      </c>
      <c r="K557" s="87">
        <v>45</v>
      </c>
      <c r="L557" s="1" t="s">
        <v>1539</v>
      </c>
      <c r="M557" s="1"/>
      <c r="N557" s="1"/>
      <c r="O557" s="1"/>
      <c r="P557" s="53"/>
      <c r="Q557" s="53">
        <v>194</v>
      </c>
      <c r="R557" s="53"/>
      <c r="S557" s="53" t="s">
        <v>58</v>
      </c>
      <c r="T557" s="56">
        <v>11030021</v>
      </c>
      <c r="U557" s="56"/>
      <c r="V557" s="56"/>
      <c r="W557" s="56"/>
      <c r="X557" s="56"/>
      <c r="Y557" s="56"/>
      <c r="Z557" s="56"/>
      <c r="AA557" s="56"/>
      <c r="AB557" s="56"/>
      <c r="AC557" s="56"/>
      <c r="AD557" s="56"/>
      <c r="AE557" s="56"/>
      <c r="AF557" s="57">
        <v>14</v>
      </c>
      <c r="AG557" s="57">
        <v>12</v>
      </c>
      <c r="AH557" s="57">
        <v>2011</v>
      </c>
      <c r="AI557" s="289">
        <v>0.56944444444444442</v>
      </c>
      <c r="AJ557" s="57"/>
      <c r="AK557" s="57"/>
      <c r="AL557" s="57"/>
      <c r="AM557" s="284"/>
      <c r="AN557" s="57">
        <v>31</v>
      </c>
      <c r="AO557" s="57">
        <v>12</v>
      </c>
      <c r="AP557" s="57">
        <v>2011</v>
      </c>
      <c r="AQ557" s="282"/>
      <c r="AR557" s="272">
        <v>17</v>
      </c>
      <c r="AS557" s="273"/>
      <c r="AT557" s="60">
        <f t="shared" si="78"/>
        <v>217.60000000000002</v>
      </c>
      <c r="AU557" s="60">
        <f t="shared" si="79"/>
        <v>173.39999999999998</v>
      </c>
      <c r="AV557" s="60">
        <v>15.65</v>
      </c>
      <c r="AW557" s="60">
        <v>0</v>
      </c>
      <c r="AX557" s="60"/>
      <c r="AY557" s="60">
        <f t="shared" si="80"/>
        <v>25.5</v>
      </c>
      <c r="AZ557" s="60">
        <v>425</v>
      </c>
      <c r="BA557" s="60"/>
      <c r="BB557" s="60">
        <f t="shared" si="81"/>
        <v>425</v>
      </c>
    </row>
    <row r="558" spans="1:54" s="62" customFormat="1" ht="17.25" customHeight="1">
      <c r="A558" s="26" t="s">
        <v>1916</v>
      </c>
      <c r="B558" s="50">
        <v>20</v>
      </c>
      <c r="C558" s="53">
        <v>218008950</v>
      </c>
      <c r="D558" s="23" t="s">
        <v>307</v>
      </c>
      <c r="E558" s="23" t="s">
        <v>1933</v>
      </c>
      <c r="F558" s="53">
        <v>51001008145</v>
      </c>
      <c r="G558" s="53"/>
      <c r="H558" s="87">
        <v>13</v>
      </c>
      <c r="I558" s="87">
        <v>11</v>
      </c>
      <c r="J558" s="87">
        <v>1955</v>
      </c>
      <c r="K558" s="87">
        <v>56</v>
      </c>
      <c r="L558" s="1" t="s">
        <v>1539</v>
      </c>
      <c r="M558" s="1"/>
      <c r="N558" s="1"/>
      <c r="O558" s="1"/>
      <c r="P558" s="53"/>
      <c r="Q558" s="53">
        <v>166</v>
      </c>
      <c r="R558" s="53"/>
      <c r="S558" s="53" t="s">
        <v>58</v>
      </c>
      <c r="T558" s="56">
        <v>11030021</v>
      </c>
      <c r="U558" s="56"/>
      <c r="V558" s="56"/>
      <c r="W558" s="56"/>
      <c r="X558" s="56"/>
      <c r="Y558" s="56"/>
      <c r="Z558" s="56"/>
      <c r="AA558" s="56"/>
      <c r="AB558" s="56"/>
      <c r="AC558" s="56"/>
      <c r="AD558" s="56"/>
      <c r="AE558" s="56"/>
      <c r="AF558" s="57">
        <v>31</v>
      </c>
      <c r="AG558" s="57">
        <v>10</v>
      </c>
      <c r="AH558" s="57">
        <v>2011</v>
      </c>
      <c r="AI558" s="289">
        <v>0.51388888888888895</v>
      </c>
      <c r="AJ558" s="57"/>
      <c r="AK558" s="57"/>
      <c r="AL558" s="57"/>
      <c r="AM558" s="284"/>
      <c r="AN558" s="57">
        <v>7</v>
      </c>
      <c r="AO558" s="57">
        <v>12</v>
      </c>
      <c r="AP558" s="57">
        <v>2011</v>
      </c>
      <c r="AQ558" s="288">
        <v>0.58333333333333337</v>
      </c>
      <c r="AR558" s="272">
        <v>7</v>
      </c>
      <c r="AS558" s="273" t="s">
        <v>1914</v>
      </c>
      <c r="AT558" s="60">
        <f t="shared" si="78"/>
        <v>89.600000000000009</v>
      </c>
      <c r="AU558" s="60">
        <f t="shared" si="79"/>
        <v>71.399999999999991</v>
      </c>
      <c r="AV558" s="60">
        <v>5.2</v>
      </c>
      <c r="AW558" s="60">
        <v>16</v>
      </c>
      <c r="AX558" s="60"/>
      <c r="AY558" s="60">
        <f t="shared" si="80"/>
        <v>10.5</v>
      </c>
      <c r="AZ558" s="60">
        <v>175</v>
      </c>
      <c r="BA558" s="60"/>
      <c r="BB558" s="60">
        <f t="shared" si="81"/>
        <v>175</v>
      </c>
    </row>
    <row r="559" spans="1:54" s="62" customFormat="1" ht="17.25" customHeight="1">
      <c r="A559" s="26" t="s">
        <v>1916</v>
      </c>
      <c r="B559" s="50">
        <v>21</v>
      </c>
      <c r="C559" s="53">
        <v>414825326</v>
      </c>
      <c r="D559" s="23" t="s">
        <v>123</v>
      </c>
      <c r="E559" s="23" t="s">
        <v>1934</v>
      </c>
      <c r="F559" s="53">
        <v>48001027289</v>
      </c>
      <c r="G559" s="53"/>
      <c r="H559" s="87">
        <v>16</v>
      </c>
      <c r="I559" s="87">
        <v>8</v>
      </c>
      <c r="J559" s="87">
        <v>1984</v>
      </c>
      <c r="K559" s="87">
        <v>27</v>
      </c>
      <c r="L559" s="1" t="s">
        <v>1539</v>
      </c>
      <c r="M559" s="1"/>
      <c r="N559" s="1"/>
      <c r="O559" s="1"/>
      <c r="P559" s="53"/>
      <c r="Q559" s="53">
        <v>167</v>
      </c>
      <c r="R559" s="53"/>
      <c r="S559" s="53" t="s">
        <v>58</v>
      </c>
      <c r="T559" s="56">
        <v>11030021</v>
      </c>
      <c r="U559" s="56"/>
      <c r="V559" s="56"/>
      <c r="W559" s="56"/>
      <c r="X559" s="56"/>
      <c r="Y559" s="56"/>
      <c r="Z559" s="56"/>
      <c r="AA559" s="56"/>
      <c r="AB559" s="56"/>
      <c r="AC559" s="56"/>
      <c r="AD559" s="56"/>
      <c r="AE559" s="56"/>
      <c r="AF559" s="57">
        <v>2</v>
      </c>
      <c r="AG559" s="57">
        <v>11</v>
      </c>
      <c r="AH559" s="57">
        <v>2011</v>
      </c>
      <c r="AI559" s="289">
        <v>0.52083333333333337</v>
      </c>
      <c r="AJ559" s="57"/>
      <c r="AK559" s="57"/>
      <c r="AL559" s="57"/>
      <c r="AM559" s="284"/>
      <c r="AN559" s="57">
        <v>31</v>
      </c>
      <c r="AO559" s="57">
        <v>12</v>
      </c>
      <c r="AP559" s="57">
        <v>2011</v>
      </c>
      <c r="AQ559" s="282"/>
      <c r="AR559" s="272">
        <v>31</v>
      </c>
      <c r="AS559" s="273"/>
      <c r="AT559" s="60">
        <f t="shared" si="78"/>
        <v>396.8</v>
      </c>
      <c r="AU559" s="60">
        <f t="shared" si="79"/>
        <v>316.2</v>
      </c>
      <c r="AV559" s="60">
        <v>0</v>
      </c>
      <c r="AW559" s="60">
        <v>36</v>
      </c>
      <c r="AX559" s="60"/>
      <c r="AY559" s="60">
        <f t="shared" si="80"/>
        <v>46.5</v>
      </c>
      <c r="AZ559" s="60">
        <v>775</v>
      </c>
      <c r="BA559" s="60"/>
      <c r="BB559" s="60">
        <f t="shared" si="81"/>
        <v>775</v>
      </c>
    </row>
    <row r="560" spans="1:54" s="62" customFormat="1" ht="17.25" customHeight="1">
      <c r="A560" s="26" t="s">
        <v>1916</v>
      </c>
      <c r="B560" s="50">
        <v>22</v>
      </c>
      <c r="C560" s="53">
        <v>2059948091</v>
      </c>
      <c r="D560" s="23" t="s">
        <v>407</v>
      </c>
      <c r="E560" s="23" t="s">
        <v>1930</v>
      </c>
      <c r="F560" s="53">
        <v>51001021953</v>
      </c>
      <c r="G560" s="53"/>
      <c r="H560" s="87">
        <v>21</v>
      </c>
      <c r="I560" s="87">
        <v>10</v>
      </c>
      <c r="J560" s="87">
        <v>1965</v>
      </c>
      <c r="K560" s="87">
        <v>46</v>
      </c>
      <c r="L560" s="1" t="s">
        <v>1539</v>
      </c>
      <c r="M560" s="1"/>
      <c r="N560" s="1"/>
      <c r="O560" s="1"/>
      <c r="P560" s="53"/>
      <c r="Q560" s="53">
        <v>195</v>
      </c>
      <c r="R560" s="53"/>
      <c r="S560" s="53" t="s">
        <v>58</v>
      </c>
      <c r="T560" s="56">
        <v>11030021</v>
      </c>
      <c r="U560" s="56"/>
      <c r="V560" s="56"/>
      <c r="W560" s="56"/>
      <c r="X560" s="56"/>
      <c r="Y560" s="56"/>
      <c r="Z560" s="56"/>
      <c r="AA560" s="56"/>
      <c r="AB560" s="56"/>
      <c r="AC560" s="56"/>
      <c r="AD560" s="56"/>
      <c r="AE560" s="56"/>
      <c r="AF560" s="57">
        <v>15</v>
      </c>
      <c r="AG560" s="57">
        <v>12</v>
      </c>
      <c r="AH560" s="57">
        <v>2011</v>
      </c>
      <c r="AI560" s="289">
        <v>0.47916666666666669</v>
      </c>
      <c r="AJ560" s="57"/>
      <c r="AK560" s="57"/>
      <c r="AL560" s="57"/>
      <c r="AM560" s="284"/>
      <c r="AN560" s="57">
        <v>26</v>
      </c>
      <c r="AO560" s="57">
        <v>12</v>
      </c>
      <c r="AP560" s="57">
        <v>2011</v>
      </c>
      <c r="AQ560" s="288">
        <v>0.54166666666666663</v>
      </c>
      <c r="AR560" s="272">
        <v>11</v>
      </c>
      <c r="AS560" s="273" t="s">
        <v>1914</v>
      </c>
      <c r="AT560" s="60">
        <f t="shared" si="78"/>
        <v>140.80000000000001</v>
      </c>
      <c r="AU560" s="60">
        <f t="shared" si="79"/>
        <v>112.19999999999999</v>
      </c>
      <c r="AV560" s="60">
        <v>13.41</v>
      </c>
      <c r="AW560" s="60">
        <v>0</v>
      </c>
      <c r="AX560" s="60"/>
      <c r="AY560" s="60">
        <f t="shared" si="80"/>
        <v>16.5</v>
      </c>
      <c r="AZ560" s="60">
        <v>275</v>
      </c>
      <c r="BA560" s="60"/>
      <c r="BB560" s="60">
        <f t="shared" si="81"/>
        <v>275</v>
      </c>
    </row>
    <row r="561" spans="1:54" s="62" customFormat="1" ht="17.25" customHeight="1">
      <c r="A561" s="26" t="s">
        <v>1916</v>
      </c>
      <c r="B561" s="50">
        <v>23</v>
      </c>
      <c r="C561" s="53">
        <v>2914517896</v>
      </c>
      <c r="D561" s="23" t="s">
        <v>1193</v>
      </c>
      <c r="E561" s="23" t="s">
        <v>1935</v>
      </c>
      <c r="F561" s="53">
        <v>62001015826</v>
      </c>
      <c r="G561" s="53">
        <v>2</v>
      </c>
      <c r="H561" s="87">
        <v>2</v>
      </c>
      <c r="I561" s="87">
        <v>1</v>
      </c>
      <c r="J561" s="87">
        <v>1959</v>
      </c>
      <c r="K561" s="87">
        <v>52</v>
      </c>
      <c r="L561" s="1" t="s">
        <v>1539</v>
      </c>
      <c r="M561" s="1"/>
      <c r="N561" s="1"/>
      <c r="O561" s="1"/>
      <c r="P561" s="53"/>
      <c r="Q561" s="53">
        <v>196</v>
      </c>
      <c r="R561" s="53"/>
      <c r="S561" s="53" t="s">
        <v>58</v>
      </c>
      <c r="T561" s="56">
        <v>11030021</v>
      </c>
      <c r="U561" s="56"/>
      <c r="V561" s="56"/>
      <c r="W561" s="56"/>
      <c r="X561" s="56"/>
      <c r="Y561" s="56"/>
      <c r="Z561" s="56"/>
      <c r="AA561" s="56"/>
      <c r="AB561" s="56"/>
      <c r="AC561" s="56"/>
      <c r="AD561" s="56"/>
      <c r="AE561" s="56"/>
      <c r="AF561" s="57">
        <v>15</v>
      </c>
      <c r="AG561" s="57">
        <v>12</v>
      </c>
      <c r="AH561" s="57">
        <v>2011</v>
      </c>
      <c r="AI561" s="289">
        <v>0.83333333333333337</v>
      </c>
      <c r="AJ561" s="57"/>
      <c r="AK561" s="57"/>
      <c r="AL561" s="57"/>
      <c r="AM561" s="284"/>
      <c r="AN561" s="57">
        <v>31</v>
      </c>
      <c r="AO561" s="57">
        <v>12</v>
      </c>
      <c r="AP561" s="57">
        <v>2011</v>
      </c>
      <c r="AQ561" s="282"/>
      <c r="AR561" s="272">
        <v>16</v>
      </c>
      <c r="AS561" s="273"/>
      <c r="AT561" s="60">
        <f t="shared" si="78"/>
        <v>204.8</v>
      </c>
      <c r="AU561" s="60">
        <f t="shared" si="79"/>
        <v>163.19999999999999</v>
      </c>
      <c r="AV561" s="60">
        <v>28.68</v>
      </c>
      <c r="AW561" s="60">
        <v>0</v>
      </c>
      <c r="AX561" s="60"/>
      <c r="AY561" s="60">
        <f t="shared" si="80"/>
        <v>24</v>
      </c>
      <c r="AZ561" s="60">
        <v>400</v>
      </c>
      <c r="BA561" s="60"/>
      <c r="BB561" s="60">
        <f t="shared" si="81"/>
        <v>400</v>
      </c>
    </row>
    <row r="562" spans="1:54" s="62" customFormat="1" ht="17.25" customHeight="1">
      <c r="A562" s="26" t="s">
        <v>1916</v>
      </c>
      <c r="B562" s="50">
        <v>24</v>
      </c>
      <c r="C562" s="53">
        <v>986911792</v>
      </c>
      <c r="D562" s="23" t="s">
        <v>1954</v>
      </c>
      <c r="E562" s="23" t="s">
        <v>1936</v>
      </c>
      <c r="F562" s="53">
        <v>19401113917</v>
      </c>
      <c r="G562" s="53"/>
      <c r="H562" s="87">
        <v>29</v>
      </c>
      <c r="I562" s="87">
        <v>10</v>
      </c>
      <c r="J562" s="87">
        <v>1972</v>
      </c>
      <c r="K562" s="87">
        <v>39</v>
      </c>
      <c r="L562" s="1" t="s">
        <v>1539</v>
      </c>
      <c r="M562" s="1"/>
      <c r="N562" s="1"/>
      <c r="O562" s="1"/>
      <c r="P562" s="53"/>
      <c r="Q562" s="53">
        <v>169</v>
      </c>
      <c r="R562" s="53"/>
      <c r="S562" s="53" t="s">
        <v>58</v>
      </c>
      <c r="T562" s="56">
        <v>11030021</v>
      </c>
      <c r="U562" s="56"/>
      <c r="V562" s="56"/>
      <c r="W562" s="56"/>
      <c r="X562" s="56"/>
      <c r="Y562" s="56"/>
      <c r="Z562" s="56"/>
      <c r="AA562" s="56"/>
      <c r="AB562" s="56"/>
      <c r="AC562" s="56"/>
      <c r="AD562" s="56"/>
      <c r="AE562" s="56"/>
      <c r="AF562" s="57">
        <v>4</v>
      </c>
      <c r="AG562" s="57">
        <v>11</v>
      </c>
      <c r="AH562" s="57">
        <v>2011</v>
      </c>
      <c r="AI562" s="289">
        <v>0.52777777777777779</v>
      </c>
      <c r="AJ562" s="57"/>
      <c r="AK562" s="57"/>
      <c r="AL562" s="57"/>
      <c r="AM562" s="284"/>
      <c r="AN562" s="57">
        <v>31</v>
      </c>
      <c r="AO562" s="57">
        <v>12</v>
      </c>
      <c r="AP562" s="57">
        <v>2011</v>
      </c>
      <c r="AQ562" s="282"/>
      <c r="AR562" s="272">
        <v>31</v>
      </c>
      <c r="AS562" s="273"/>
      <c r="AT562" s="60">
        <f t="shared" si="78"/>
        <v>396.8</v>
      </c>
      <c r="AU562" s="60">
        <f t="shared" si="79"/>
        <v>316.2</v>
      </c>
      <c r="AV562" s="60">
        <v>0</v>
      </c>
      <c r="AW562" s="60">
        <v>9</v>
      </c>
      <c r="AX562" s="60"/>
      <c r="AY562" s="60">
        <f t="shared" si="80"/>
        <v>46.5</v>
      </c>
      <c r="AZ562" s="60">
        <f>AY562+AW562+AV562+AU562+AT562</f>
        <v>768.5</v>
      </c>
      <c r="BA562" s="60"/>
      <c r="BB562" s="60">
        <f t="shared" si="81"/>
        <v>768.5</v>
      </c>
    </row>
    <row r="563" spans="1:54" s="62" customFormat="1" ht="17.25" customHeight="1">
      <c r="A563" s="26" t="s">
        <v>1916</v>
      </c>
      <c r="B563" s="50">
        <v>25</v>
      </c>
      <c r="C563" s="53">
        <v>2428485695</v>
      </c>
      <c r="D563" s="23" t="s">
        <v>407</v>
      </c>
      <c r="E563" s="23" t="s">
        <v>1937</v>
      </c>
      <c r="F563" s="53">
        <v>51001019224</v>
      </c>
      <c r="G563" s="53"/>
      <c r="H563" s="87">
        <v>10</v>
      </c>
      <c r="I563" s="87">
        <v>10</v>
      </c>
      <c r="J563" s="87">
        <v>1967</v>
      </c>
      <c r="K563" s="87">
        <v>44</v>
      </c>
      <c r="L563" s="1" t="s">
        <v>1539</v>
      </c>
      <c r="M563" s="1"/>
      <c r="N563" s="1"/>
      <c r="O563" s="1"/>
      <c r="P563" s="53"/>
      <c r="Q563" s="53">
        <v>153</v>
      </c>
      <c r="R563" s="53"/>
      <c r="S563" s="53" t="s">
        <v>58</v>
      </c>
      <c r="T563" s="56">
        <v>11030021</v>
      </c>
      <c r="U563" s="56"/>
      <c r="V563" s="56"/>
      <c r="W563" s="56"/>
      <c r="X563" s="56"/>
      <c r="Y563" s="56"/>
      <c r="Z563" s="56"/>
      <c r="AA563" s="56"/>
      <c r="AB563" s="56"/>
      <c r="AC563" s="56"/>
      <c r="AD563" s="56"/>
      <c r="AE563" s="56"/>
      <c r="AF563" s="57">
        <v>10</v>
      </c>
      <c r="AG563" s="57">
        <v>10</v>
      </c>
      <c r="AH563" s="57">
        <v>2011</v>
      </c>
      <c r="AI563" s="289">
        <v>0.55555555555555558</v>
      </c>
      <c r="AJ563" s="57"/>
      <c r="AK563" s="57"/>
      <c r="AL563" s="57"/>
      <c r="AM563" s="284"/>
      <c r="AN563" s="57">
        <v>6</v>
      </c>
      <c r="AO563" s="57">
        <v>12</v>
      </c>
      <c r="AP563" s="57">
        <v>2011</v>
      </c>
      <c r="AQ563" s="288">
        <v>0.625</v>
      </c>
      <c r="AR563" s="272">
        <v>6</v>
      </c>
      <c r="AS563" s="273" t="s">
        <v>1914</v>
      </c>
      <c r="AT563" s="60">
        <f t="shared" si="78"/>
        <v>76.800000000000011</v>
      </c>
      <c r="AU563" s="60">
        <f t="shared" si="79"/>
        <v>61.199999999999996</v>
      </c>
      <c r="AV563" s="60">
        <v>3.72</v>
      </c>
      <c r="AW563" s="60">
        <v>36</v>
      </c>
      <c r="AX563" s="60"/>
      <c r="AY563" s="60">
        <f t="shared" si="80"/>
        <v>9</v>
      </c>
      <c r="AZ563" s="60">
        <v>150</v>
      </c>
      <c r="BA563" s="60"/>
      <c r="BB563" s="60">
        <f t="shared" si="81"/>
        <v>150</v>
      </c>
    </row>
    <row r="564" spans="1:54" s="62" customFormat="1" ht="17.25" customHeight="1">
      <c r="A564" s="26" t="s">
        <v>1916</v>
      </c>
      <c r="B564" s="50">
        <v>26</v>
      </c>
      <c r="C564" s="53">
        <v>411978816</v>
      </c>
      <c r="D564" s="23" t="s">
        <v>412</v>
      </c>
      <c r="E564" s="23" t="s">
        <v>1938</v>
      </c>
      <c r="F564" s="53">
        <v>19001049184</v>
      </c>
      <c r="G564" s="53"/>
      <c r="H564" s="87">
        <v>14</v>
      </c>
      <c r="I564" s="87">
        <v>9</v>
      </c>
      <c r="J564" s="87">
        <v>1970</v>
      </c>
      <c r="K564" s="87">
        <v>41</v>
      </c>
      <c r="L564" s="1" t="s">
        <v>1539</v>
      </c>
      <c r="M564" s="1"/>
      <c r="N564" s="1"/>
      <c r="O564" s="1"/>
      <c r="P564" s="53"/>
      <c r="Q564" s="53">
        <v>197</v>
      </c>
      <c r="R564" s="53"/>
      <c r="S564" s="53" t="s">
        <v>58</v>
      </c>
      <c r="T564" s="56">
        <v>11030021</v>
      </c>
      <c r="U564" s="56"/>
      <c r="V564" s="56"/>
      <c r="W564" s="56"/>
      <c r="X564" s="56"/>
      <c r="Y564" s="56"/>
      <c r="Z564" s="56"/>
      <c r="AA564" s="56"/>
      <c r="AB564" s="56"/>
      <c r="AC564" s="56"/>
      <c r="AD564" s="56"/>
      <c r="AE564" s="56"/>
      <c r="AF564" s="57">
        <v>16</v>
      </c>
      <c r="AG564" s="57">
        <v>12</v>
      </c>
      <c r="AH564" s="57">
        <v>2011</v>
      </c>
      <c r="AI564" s="289">
        <v>0.5</v>
      </c>
      <c r="AJ564" s="57"/>
      <c r="AK564" s="57"/>
      <c r="AL564" s="57"/>
      <c r="AM564" s="284"/>
      <c r="AN564" s="57">
        <v>31</v>
      </c>
      <c r="AO564" s="57">
        <v>12</v>
      </c>
      <c r="AP564" s="57">
        <v>2011</v>
      </c>
      <c r="AQ564" s="282"/>
      <c r="AR564" s="272">
        <v>15</v>
      </c>
      <c r="AS564" s="273"/>
      <c r="AT564" s="60">
        <f t="shared" si="78"/>
        <v>192</v>
      </c>
      <c r="AU564" s="60">
        <f t="shared" si="79"/>
        <v>153</v>
      </c>
      <c r="AV564" s="60">
        <v>27.5</v>
      </c>
      <c r="AW564" s="60">
        <v>0</v>
      </c>
      <c r="AX564" s="60"/>
      <c r="AY564" s="60">
        <f t="shared" si="80"/>
        <v>22.5</v>
      </c>
      <c r="AZ564" s="60">
        <v>375</v>
      </c>
      <c r="BA564" s="60"/>
      <c r="BB564" s="60">
        <f t="shared" si="81"/>
        <v>375</v>
      </c>
    </row>
    <row r="565" spans="1:54" s="62" customFormat="1" ht="17.25" customHeight="1">
      <c r="A565" s="26" t="s">
        <v>1916</v>
      </c>
      <c r="B565" s="50">
        <v>27</v>
      </c>
      <c r="C565" s="53">
        <v>3947372845</v>
      </c>
      <c r="D565" s="23" t="s">
        <v>1955</v>
      </c>
      <c r="E565" s="23" t="s">
        <v>1939</v>
      </c>
      <c r="F565" s="53">
        <v>62009001915</v>
      </c>
      <c r="G565" s="53"/>
      <c r="H565" s="87">
        <v>2</v>
      </c>
      <c r="I565" s="87">
        <v>8</v>
      </c>
      <c r="J565" s="87">
        <v>1991</v>
      </c>
      <c r="K565" s="87">
        <v>20</v>
      </c>
      <c r="L565" s="1" t="s">
        <v>1539</v>
      </c>
      <c r="M565" s="1"/>
      <c r="N565" s="1"/>
      <c r="O565" s="1"/>
      <c r="P565" s="53"/>
      <c r="Q565" s="53">
        <v>198</v>
      </c>
      <c r="R565" s="53"/>
      <c r="S565" s="53" t="s">
        <v>58</v>
      </c>
      <c r="T565" s="56">
        <v>11030021</v>
      </c>
      <c r="U565" s="56"/>
      <c r="V565" s="56"/>
      <c r="W565" s="56"/>
      <c r="X565" s="56"/>
      <c r="Y565" s="56"/>
      <c r="Z565" s="56"/>
      <c r="AA565" s="56"/>
      <c r="AB565" s="56"/>
      <c r="AC565" s="56"/>
      <c r="AD565" s="56"/>
      <c r="AE565" s="56"/>
      <c r="AF565" s="57">
        <v>19</v>
      </c>
      <c r="AG565" s="57">
        <v>12</v>
      </c>
      <c r="AH565" s="57">
        <v>2011</v>
      </c>
      <c r="AI565" s="289">
        <v>0.625</v>
      </c>
      <c r="AJ565" s="57"/>
      <c r="AK565" s="57"/>
      <c r="AL565" s="57"/>
      <c r="AM565" s="284"/>
      <c r="AN565" s="57">
        <v>31</v>
      </c>
      <c r="AO565" s="57">
        <v>12</v>
      </c>
      <c r="AP565" s="57">
        <v>2011</v>
      </c>
      <c r="AQ565" s="282"/>
      <c r="AR565" s="272">
        <v>12</v>
      </c>
      <c r="AS565" s="273"/>
      <c r="AT565" s="60">
        <f t="shared" si="78"/>
        <v>153.60000000000002</v>
      </c>
      <c r="AU565" s="60">
        <f t="shared" si="79"/>
        <v>122.39999999999999</v>
      </c>
      <c r="AV565" s="60">
        <v>4.3</v>
      </c>
      <c r="AW565" s="60">
        <v>0</v>
      </c>
      <c r="AX565" s="60"/>
      <c r="AY565" s="60">
        <f t="shared" si="80"/>
        <v>18</v>
      </c>
      <c r="AZ565" s="60">
        <f>AY565+AW565+AV565+AU565+AT565</f>
        <v>298.3</v>
      </c>
      <c r="BA565" s="60"/>
      <c r="BB565" s="60">
        <f t="shared" si="81"/>
        <v>298.3</v>
      </c>
    </row>
    <row r="566" spans="1:54" s="62" customFormat="1" ht="17.25" customHeight="1">
      <c r="A566" s="26" t="s">
        <v>1916</v>
      </c>
      <c r="B566" s="50">
        <v>28</v>
      </c>
      <c r="C566" s="53">
        <v>40964812</v>
      </c>
      <c r="D566" s="23" t="s">
        <v>407</v>
      </c>
      <c r="E566" s="23" t="s">
        <v>1940</v>
      </c>
      <c r="F566" s="53">
        <v>51001012483</v>
      </c>
      <c r="G566" s="53"/>
      <c r="H566" s="87">
        <v>13</v>
      </c>
      <c r="I566" s="87">
        <v>8</v>
      </c>
      <c r="J566" s="87">
        <v>1963</v>
      </c>
      <c r="K566" s="87">
        <v>48</v>
      </c>
      <c r="L566" s="1" t="s">
        <v>1539</v>
      </c>
      <c r="M566" s="1"/>
      <c r="N566" s="1"/>
      <c r="O566" s="1"/>
      <c r="P566" s="53"/>
      <c r="Q566" s="53">
        <v>173</v>
      </c>
      <c r="R566" s="53"/>
      <c r="S566" s="53" t="s">
        <v>58</v>
      </c>
      <c r="T566" s="56">
        <v>11030021</v>
      </c>
      <c r="U566" s="56"/>
      <c r="V566" s="56"/>
      <c r="W566" s="56"/>
      <c r="X566" s="56"/>
      <c r="Y566" s="56"/>
      <c r="Z566" s="56"/>
      <c r="AA566" s="56"/>
      <c r="AB566" s="56"/>
      <c r="AC566" s="56"/>
      <c r="AD566" s="56"/>
      <c r="AE566" s="56"/>
      <c r="AF566" s="57">
        <v>11</v>
      </c>
      <c r="AG566" s="57">
        <v>11</v>
      </c>
      <c r="AH566" s="57">
        <v>2011</v>
      </c>
      <c r="AI566" s="289">
        <v>0.55555555555555558</v>
      </c>
      <c r="AJ566" s="57"/>
      <c r="AK566" s="57"/>
      <c r="AL566" s="57"/>
      <c r="AM566" s="284"/>
      <c r="AN566" s="57">
        <v>2</v>
      </c>
      <c r="AO566" s="57">
        <v>12</v>
      </c>
      <c r="AP566" s="57">
        <v>2011</v>
      </c>
      <c r="AQ566" s="288">
        <v>0.625</v>
      </c>
      <c r="AR566" s="272">
        <v>2</v>
      </c>
      <c r="AS566" s="273" t="s">
        <v>1914</v>
      </c>
      <c r="AT566" s="60">
        <f t="shared" si="78"/>
        <v>25.6</v>
      </c>
      <c r="AU566" s="60">
        <f t="shared" si="79"/>
        <v>20.399999999999999</v>
      </c>
      <c r="AV566" s="60">
        <v>4.63</v>
      </c>
      <c r="AW566" s="60">
        <v>9</v>
      </c>
      <c r="AX566" s="60"/>
      <c r="AY566" s="60">
        <f t="shared" si="80"/>
        <v>3</v>
      </c>
      <c r="AZ566" s="60">
        <v>50</v>
      </c>
      <c r="BA566" s="60"/>
      <c r="BB566" s="60">
        <f t="shared" si="81"/>
        <v>50</v>
      </c>
    </row>
    <row r="567" spans="1:54" s="62" customFormat="1" ht="17.25" customHeight="1">
      <c r="A567" s="26" t="s">
        <v>1916</v>
      </c>
      <c r="B567" s="50">
        <v>29</v>
      </c>
      <c r="C567" s="53">
        <v>1781901429</v>
      </c>
      <c r="D567" s="23" t="s">
        <v>1956</v>
      </c>
      <c r="E567" s="23" t="s">
        <v>1315</v>
      </c>
      <c r="F567" s="53">
        <v>19001063536</v>
      </c>
      <c r="G567" s="53">
        <v>18</v>
      </c>
      <c r="H567" s="87">
        <v>18</v>
      </c>
      <c r="I567" s="87">
        <v>2</v>
      </c>
      <c r="J567" s="87">
        <v>1933</v>
      </c>
      <c r="K567" s="87">
        <v>78</v>
      </c>
      <c r="L567" s="1" t="s">
        <v>1539</v>
      </c>
      <c r="M567" s="1"/>
      <c r="N567" s="1"/>
      <c r="O567" s="1"/>
      <c r="P567" s="53"/>
      <c r="Q567" s="53">
        <v>199</v>
      </c>
      <c r="R567" s="53"/>
      <c r="S567" s="53" t="s">
        <v>58</v>
      </c>
      <c r="T567" s="56">
        <v>11030021</v>
      </c>
      <c r="U567" s="56"/>
      <c r="V567" s="56"/>
      <c r="W567" s="56"/>
      <c r="X567" s="56"/>
      <c r="Y567" s="56"/>
      <c r="Z567" s="56"/>
      <c r="AA567" s="56"/>
      <c r="AB567" s="56"/>
      <c r="AC567" s="56"/>
      <c r="AD567" s="56"/>
      <c r="AE567" s="56"/>
      <c r="AF567" s="57">
        <v>19</v>
      </c>
      <c r="AG567" s="57">
        <v>12</v>
      </c>
      <c r="AH567" s="57">
        <v>2011</v>
      </c>
      <c r="AI567" s="289">
        <v>0.65972222222222221</v>
      </c>
      <c r="AJ567" s="57"/>
      <c r="AK567" s="57"/>
      <c r="AL567" s="57"/>
      <c r="AM567" s="284"/>
      <c r="AN567" s="57">
        <v>31</v>
      </c>
      <c r="AO567" s="57">
        <v>12</v>
      </c>
      <c r="AP567" s="57">
        <v>2011</v>
      </c>
      <c r="AQ567" s="282"/>
      <c r="AR567" s="272">
        <v>12</v>
      </c>
      <c r="AS567" s="273"/>
      <c r="AT567" s="60">
        <f t="shared" si="78"/>
        <v>153.60000000000002</v>
      </c>
      <c r="AU567" s="60">
        <f t="shared" si="79"/>
        <v>122.39999999999999</v>
      </c>
      <c r="AV567" s="60">
        <v>6.45</v>
      </c>
      <c r="AW567" s="60">
        <v>0</v>
      </c>
      <c r="AX567" s="60"/>
      <c r="AY567" s="60">
        <f t="shared" si="80"/>
        <v>18</v>
      </c>
      <c r="AZ567" s="60">
        <v>300</v>
      </c>
      <c r="BA567" s="60"/>
      <c r="BB567" s="60">
        <f t="shared" si="81"/>
        <v>300</v>
      </c>
    </row>
    <row r="568" spans="1:54" s="62" customFormat="1" ht="17.25" customHeight="1">
      <c r="A568" s="26" t="s">
        <v>1916</v>
      </c>
      <c r="B568" s="50">
        <v>30</v>
      </c>
      <c r="C568" s="53">
        <v>1080248464</v>
      </c>
      <c r="D568" s="23" t="s">
        <v>985</v>
      </c>
      <c r="E568" s="23" t="s">
        <v>1941</v>
      </c>
      <c r="F568" s="53">
        <v>19001095832</v>
      </c>
      <c r="G568" s="53"/>
      <c r="H568" s="87">
        <v>7</v>
      </c>
      <c r="I568" s="87">
        <v>3</v>
      </c>
      <c r="J568" s="87">
        <v>1956</v>
      </c>
      <c r="K568" s="87">
        <v>55</v>
      </c>
      <c r="L568" s="1" t="s">
        <v>1539</v>
      </c>
      <c r="M568" s="1"/>
      <c r="N568" s="1"/>
      <c r="O568" s="1"/>
      <c r="P568" s="53"/>
      <c r="Q568" s="53">
        <v>175</v>
      </c>
      <c r="R568" s="53"/>
      <c r="S568" s="53" t="s">
        <v>58</v>
      </c>
      <c r="T568" s="56">
        <v>11030021</v>
      </c>
      <c r="U568" s="56"/>
      <c r="V568" s="56"/>
      <c r="W568" s="56"/>
      <c r="X568" s="56"/>
      <c r="Y568" s="56"/>
      <c r="Z568" s="56"/>
      <c r="AA568" s="56"/>
      <c r="AB568" s="56"/>
      <c r="AC568" s="56"/>
      <c r="AD568" s="56"/>
      <c r="AE568" s="56"/>
      <c r="AF568" s="57">
        <v>14</v>
      </c>
      <c r="AG568" s="57">
        <v>11</v>
      </c>
      <c r="AH568" s="57">
        <v>2011</v>
      </c>
      <c r="AI568" s="289">
        <v>0.56944444444444442</v>
      </c>
      <c r="AJ568" s="57"/>
      <c r="AK568" s="57"/>
      <c r="AL568" s="57"/>
      <c r="AM568" s="284"/>
      <c r="AN568" s="57">
        <v>29</v>
      </c>
      <c r="AO568" s="57">
        <v>12</v>
      </c>
      <c r="AP568" s="57">
        <v>2011</v>
      </c>
      <c r="AQ568" s="287"/>
      <c r="AR568" s="272">
        <v>29</v>
      </c>
      <c r="AS568" s="273"/>
      <c r="AT568" s="60">
        <f t="shared" si="78"/>
        <v>371.20000000000005</v>
      </c>
      <c r="AU568" s="60">
        <f t="shared" si="79"/>
        <v>295.79999999999995</v>
      </c>
      <c r="AV568" s="60">
        <v>5.24</v>
      </c>
      <c r="AW568" s="60">
        <v>36</v>
      </c>
      <c r="AX568" s="60"/>
      <c r="AY568" s="60">
        <f t="shared" si="80"/>
        <v>43.5</v>
      </c>
      <c r="AZ568" s="60">
        <v>725</v>
      </c>
      <c r="BA568" s="60"/>
      <c r="BB568" s="60">
        <f t="shared" si="81"/>
        <v>725</v>
      </c>
    </row>
    <row r="569" spans="1:54" s="62" customFormat="1" ht="17.25" customHeight="1">
      <c r="A569" s="26" t="s">
        <v>1916</v>
      </c>
      <c r="B569" s="50">
        <v>31</v>
      </c>
      <c r="C569" s="53">
        <v>3871651217</v>
      </c>
      <c r="D569" s="23" t="s">
        <v>412</v>
      </c>
      <c r="E569" s="23" t="s">
        <v>1558</v>
      </c>
      <c r="F569" s="53">
        <v>19001097498</v>
      </c>
      <c r="G569" s="53"/>
      <c r="H569" s="87">
        <v>20</v>
      </c>
      <c r="I569" s="87">
        <v>10</v>
      </c>
      <c r="J569" s="87">
        <v>1965</v>
      </c>
      <c r="K569" s="87">
        <v>46</v>
      </c>
      <c r="L569" s="1" t="s">
        <v>1539</v>
      </c>
      <c r="M569" s="1"/>
      <c r="N569" s="1"/>
      <c r="O569" s="1"/>
      <c r="P569" s="53"/>
      <c r="Q569" s="53">
        <v>176</v>
      </c>
      <c r="R569" s="53"/>
      <c r="S569" s="53" t="s">
        <v>58</v>
      </c>
      <c r="T569" s="56">
        <v>11030021</v>
      </c>
      <c r="U569" s="56"/>
      <c r="V569" s="56"/>
      <c r="W569" s="56"/>
      <c r="X569" s="56"/>
      <c r="Y569" s="56"/>
      <c r="Z569" s="56"/>
      <c r="AA569" s="56"/>
      <c r="AB569" s="56"/>
      <c r="AC569" s="56"/>
      <c r="AD569" s="56"/>
      <c r="AE569" s="56"/>
      <c r="AF569" s="57">
        <v>15</v>
      </c>
      <c r="AG569" s="57">
        <v>11</v>
      </c>
      <c r="AH569" s="57">
        <v>2011</v>
      </c>
      <c r="AI569" s="290">
        <v>0.52083333333333337</v>
      </c>
      <c r="AJ569" s="57"/>
      <c r="AK569" s="57"/>
      <c r="AL569" s="57"/>
      <c r="AM569" s="284"/>
      <c r="AN569" s="57">
        <v>8</v>
      </c>
      <c r="AO569" s="57">
        <v>12</v>
      </c>
      <c r="AP569" s="57">
        <v>2011</v>
      </c>
      <c r="AQ569" s="291">
        <v>0.5</v>
      </c>
      <c r="AR569" s="272">
        <v>8</v>
      </c>
      <c r="AS569" s="273" t="s">
        <v>1914</v>
      </c>
      <c r="AT569" s="60">
        <f t="shared" si="78"/>
        <v>102.4</v>
      </c>
      <c r="AU569" s="60">
        <f t="shared" si="79"/>
        <v>81.599999999999994</v>
      </c>
      <c r="AV569" s="60">
        <v>6.24</v>
      </c>
      <c r="AW569" s="60">
        <v>0</v>
      </c>
      <c r="AX569" s="60"/>
      <c r="AY569" s="60">
        <f t="shared" si="80"/>
        <v>12</v>
      </c>
      <c r="AZ569" s="60">
        <v>200</v>
      </c>
      <c r="BA569" s="60"/>
      <c r="BB569" s="60">
        <f t="shared" si="81"/>
        <v>200</v>
      </c>
    </row>
    <row r="570" spans="1:54" s="62" customFormat="1" ht="17.25" customHeight="1">
      <c r="A570" s="26" t="s">
        <v>1916</v>
      </c>
      <c r="B570" s="50">
        <v>32</v>
      </c>
      <c r="C570" s="53">
        <v>4127950291</v>
      </c>
      <c r="D570" s="23" t="s">
        <v>1957</v>
      </c>
      <c r="E570" s="23" t="s">
        <v>167</v>
      </c>
      <c r="F570" s="53">
        <v>19001015389</v>
      </c>
      <c r="G570" s="53"/>
      <c r="H570" s="87">
        <v>22</v>
      </c>
      <c r="I570" s="87">
        <v>8</v>
      </c>
      <c r="J570" s="87">
        <v>1982</v>
      </c>
      <c r="K570" s="87">
        <v>29</v>
      </c>
      <c r="L570" s="1" t="s">
        <v>1539</v>
      </c>
      <c r="M570" s="1"/>
      <c r="N570" s="1"/>
      <c r="O570" s="1"/>
      <c r="P570" s="53"/>
      <c r="Q570" s="53">
        <v>186</v>
      </c>
      <c r="R570" s="53"/>
      <c r="S570" s="53" t="s">
        <v>58</v>
      </c>
      <c r="T570" s="56">
        <v>11030021</v>
      </c>
      <c r="U570" s="56"/>
      <c r="V570" s="56"/>
      <c r="W570" s="56"/>
      <c r="X570" s="56"/>
      <c r="Y570" s="56"/>
      <c r="Z570" s="56"/>
      <c r="AA570" s="56"/>
      <c r="AB570" s="56"/>
      <c r="AC570" s="56"/>
      <c r="AD570" s="56"/>
      <c r="AE570" s="56"/>
      <c r="AF570" s="57">
        <v>30</v>
      </c>
      <c r="AG570" s="57">
        <v>11</v>
      </c>
      <c r="AH570" s="57">
        <v>2011</v>
      </c>
      <c r="AI570" s="289">
        <v>0.5</v>
      </c>
      <c r="AJ570" s="57"/>
      <c r="AK570" s="57"/>
      <c r="AL570" s="57"/>
      <c r="AM570" s="284"/>
      <c r="AN570" s="57">
        <v>26</v>
      </c>
      <c r="AO570" s="57">
        <v>12</v>
      </c>
      <c r="AP570" s="57">
        <v>2011</v>
      </c>
      <c r="AQ570" s="287"/>
      <c r="AR570" s="272">
        <v>26</v>
      </c>
      <c r="AS570" s="273"/>
      <c r="AT570" s="60">
        <f t="shared" si="78"/>
        <v>332.8</v>
      </c>
      <c r="AU570" s="60">
        <f t="shared" si="79"/>
        <v>265.2</v>
      </c>
      <c r="AV570" s="60">
        <v>14.99</v>
      </c>
      <c r="AW570" s="60">
        <v>0</v>
      </c>
      <c r="AX570" s="60"/>
      <c r="AY570" s="60">
        <f t="shared" si="80"/>
        <v>39</v>
      </c>
      <c r="AZ570" s="60">
        <v>650</v>
      </c>
      <c r="BA570" s="60"/>
      <c r="BB570" s="60">
        <f t="shared" si="81"/>
        <v>650</v>
      </c>
    </row>
    <row r="571" spans="1:54" s="62" customFormat="1" ht="17.25" customHeight="1">
      <c r="A571" s="26" t="s">
        <v>1916</v>
      </c>
      <c r="B571" s="50">
        <v>33</v>
      </c>
      <c r="C571" s="53">
        <v>2406245675</v>
      </c>
      <c r="D571" s="23" t="s">
        <v>1803</v>
      </c>
      <c r="E571" s="23" t="s">
        <v>752</v>
      </c>
      <c r="F571" s="53">
        <v>39001014917</v>
      </c>
      <c r="G571" s="53"/>
      <c r="H571" s="87">
        <v>16</v>
      </c>
      <c r="I571" s="87">
        <v>7</v>
      </c>
      <c r="J571" s="87">
        <v>1976</v>
      </c>
      <c r="K571" s="87">
        <v>35</v>
      </c>
      <c r="L571" s="1" t="s">
        <v>1539</v>
      </c>
      <c r="M571" s="1"/>
      <c r="N571" s="1"/>
      <c r="O571" s="1"/>
      <c r="P571" s="53"/>
      <c r="Q571" s="53">
        <v>177</v>
      </c>
      <c r="R571" s="53"/>
      <c r="S571" s="53" t="s">
        <v>58</v>
      </c>
      <c r="T571" s="56">
        <v>11030021</v>
      </c>
      <c r="U571" s="56"/>
      <c r="V571" s="56"/>
      <c r="W571" s="56"/>
      <c r="X571" s="56"/>
      <c r="Y571" s="56"/>
      <c r="Z571" s="56"/>
      <c r="AA571" s="56"/>
      <c r="AB571" s="56"/>
      <c r="AC571" s="56"/>
      <c r="AD571" s="56"/>
      <c r="AE571" s="56"/>
      <c r="AF571" s="57">
        <v>15</v>
      </c>
      <c r="AG571" s="57">
        <v>11</v>
      </c>
      <c r="AH571" s="57">
        <v>2011</v>
      </c>
      <c r="AI571" s="289">
        <v>0.66666666666666663</v>
      </c>
      <c r="AJ571" s="57"/>
      <c r="AK571" s="57"/>
      <c r="AL571" s="57"/>
      <c r="AM571" s="284"/>
      <c r="AN571" s="57">
        <v>1</v>
      </c>
      <c r="AO571" s="57">
        <v>12</v>
      </c>
      <c r="AP571" s="57">
        <v>2011</v>
      </c>
      <c r="AQ571" s="292">
        <v>0.625</v>
      </c>
      <c r="AR571" s="272">
        <v>1</v>
      </c>
      <c r="AS571" s="273" t="s">
        <v>1914</v>
      </c>
      <c r="AT571" s="60">
        <f t="shared" si="78"/>
        <v>12.8</v>
      </c>
      <c r="AU571" s="60">
        <f t="shared" si="79"/>
        <v>10.199999999999999</v>
      </c>
      <c r="AV571" s="60">
        <v>4.3</v>
      </c>
      <c r="AW571" s="60">
        <v>0</v>
      </c>
      <c r="AX571" s="60"/>
      <c r="AY571" s="60">
        <f t="shared" si="80"/>
        <v>1.5</v>
      </c>
      <c r="AZ571" s="60">
        <v>25</v>
      </c>
      <c r="BA571" s="60"/>
      <c r="BB571" s="60">
        <f t="shared" si="81"/>
        <v>25</v>
      </c>
    </row>
    <row r="572" spans="1:54" s="62" customFormat="1" ht="17.25" customHeight="1">
      <c r="A572" s="26" t="s">
        <v>1916</v>
      </c>
      <c r="B572" s="50">
        <v>34</v>
      </c>
      <c r="C572" s="53">
        <v>3527496957</v>
      </c>
      <c r="D572" s="23" t="s">
        <v>61</v>
      </c>
      <c r="E572" s="23" t="s">
        <v>1942</v>
      </c>
      <c r="F572" s="53">
        <v>39001041822</v>
      </c>
      <c r="G572" s="53"/>
      <c r="H572" s="87">
        <v>13</v>
      </c>
      <c r="I572" s="87">
        <v>10</v>
      </c>
      <c r="J572" s="87">
        <v>1949</v>
      </c>
      <c r="K572" s="87">
        <v>62</v>
      </c>
      <c r="L572" s="1" t="s">
        <v>1539</v>
      </c>
      <c r="M572" s="1"/>
      <c r="N572" s="1"/>
      <c r="O572" s="1"/>
      <c r="P572" s="53"/>
      <c r="Q572" s="53">
        <v>178</v>
      </c>
      <c r="R572" s="53"/>
      <c r="S572" s="53" t="s">
        <v>58</v>
      </c>
      <c r="T572" s="56">
        <v>11030021</v>
      </c>
      <c r="U572" s="56"/>
      <c r="V572" s="56"/>
      <c r="W572" s="56"/>
      <c r="X572" s="56"/>
      <c r="Y572" s="56"/>
      <c r="Z572" s="56"/>
      <c r="AA572" s="56"/>
      <c r="AB572" s="56"/>
      <c r="AC572" s="56"/>
      <c r="AD572" s="56"/>
      <c r="AE572" s="56"/>
      <c r="AF572" s="57">
        <v>16</v>
      </c>
      <c r="AG572" s="57">
        <v>11</v>
      </c>
      <c r="AH572" s="57">
        <v>2011</v>
      </c>
      <c r="AI572" s="289">
        <v>0.45833333333333331</v>
      </c>
      <c r="AJ572" s="57"/>
      <c r="AK572" s="57"/>
      <c r="AL572" s="57"/>
      <c r="AM572" s="284"/>
      <c r="AN572" s="57">
        <v>31</v>
      </c>
      <c r="AO572" s="57">
        <v>12</v>
      </c>
      <c r="AP572" s="57">
        <v>2011</v>
      </c>
      <c r="AQ572" s="287"/>
      <c r="AR572" s="272">
        <v>31</v>
      </c>
      <c r="AS572" s="273"/>
      <c r="AT572" s="60">
        <f t="shared" si="78"/>
        <v>396.8</v>
      </c>
      <c r="AU572" s="60">
        <f t="shared" si="79"/>
        <v>316.2</v>
      </c>
      <c r="AV572" s="60">
        <v>10.83</v>
      </c>
      <c r="AW572" s="60">
        <v>0</v>
      </c>
      <c r="AX572" s="60"/>
      <c r="AY572" s="60">
        <f t="shared" si="80"/>
        <v>46.5</v>
      </c>
      <c r="AZ572" s="60">
        <f>AY572+AW572+AV572+AU572+AT572</f>
        <v>770.32999999999993</v>
      </c>
      <c r="BA572" s="60"/>
      <c r="BB572" s="60">
        <f t="shared" si="81"/>
        <v>770.32999999999993</v>
      </c>
    </row>
    <row r="573" spans="1:54" s="62" customFormat="1" ht="17.25" customHeight="1">
      <c r="A573" s="26" t="s">
        <v>1916</v>
      </c>
      <c r="B573" s="50">
        <v>35</v>
      </c>
      <c r="C573" s="53">
        <v>2700489308</v>
      </c>
      <c r="D573" s="23" t="s">
        <v>1958</v>
      </c>
      <c r="E573" s="23" t="s">
        <v>1940</v>
      </c>
      <c r="F573" s="53">
        <v>29001030060</v>
      </c>
      <c r="G573" s="53"/>
      <c r="H573" s="87">
        <v>27</v>
      </c>
      <c r="I573" s="87">
        <v>11</v>
      </c>
      <c r="J573" s="87">
        <v>1966</v>
      </c>
      <c r="K573" s="87">
        <v>45</v>
      </c>
      <c r="L573" s="1" t="s">
        <v>1539</v>
      </c>
      <c r="M573" s="1"/>
      <c r="N573" s="1"/>
      <c r="O573" s="1"/>
      <c r="P573" s="53"/>
      <c r="Q573" s="53">
        <v>162</v>
      </c>
      <c r="R573" s="53"/>
      <c r="S573" s="53" t="s">
        <v>58</v>
      </c>
      <c r="T573" s="56">
        <v>11030021</v>
      </c>
      <c r="U573" s="56"/>
      <c r="V573" s="56"/>
      <c r="W573" s="56"/>
      <c r="X573" s="56"/>
      <c r="Y573" s="56"/>
      <c r="Z573" s="56"/>
      <c r="AA573" s="56"/>
      <c r="AB573" s="56"/>
      <c r="AC573" s="56"/>
      <c r="AD573" s="56"/>
      <c r="AE573" s="56"/>
      <c r="AF573" s="57">
        <v>21</v>
      </c>
      <c r="AG573" s="57">
        <v>10</v>
      </c>
      <c r="AH573" s="57">
        <v>2011</v>
      </c>
      <c r="AI573" s="294">
        <v>0.5625</v>
      </c>
      <c r="AJ573" s="57"/>
      <c r="AK573" s="57"/>
      <c r="AL573" s="57"/>
      <c r="AM573" s="284"/>
      <c r="AN573" s="57">
        <v>21</v>
      </c>
      <c r="AO573" s="57">
        <v>12</v>
      </c>
      <c r="AP573" s="57">
        <v>2011</v>
      </c>
      <c r="AQ573" s="293"/>
      <c r="AR573" s="272">
        <v>21</v>
      </c>
      <c r="AS573" s="273"/>
      <c r="AT573" s="60">
        <f t="shared" si="78"/>
        <v>268.8</v>
      </c>
      <c r="AU573" s="60">
        <f t="shared" si="79"/>
        <v>214.2</v>
      </c>
      <c r="AV573" s="60">
        <v>23.11</v>
      </c>
      <c r="AW573" s="60">
        <v>36</v>
      </c>
      <c r="AX573" s="60"/>
      <c r="AY573" s="60">
        <f t="shared" si="80"/>
        <v>31.5</v>
      </c>
      <c r="AZ573" s="60">
        <v>525</v>
      </c>
      <c r="BA573" s="60"/>
      <c r="BB573" s="60">
        <f t="shared" si="81"/>
        <v>525</v>
      </c>
    </row>
    <row r="574" spans="1:54" s="62" customFormat="1" ht="17.25" customHeight="1">
      <c r="A574" s="26" t="s">
        <v>1916</v>
      </c>
      <c r="B574" s="50">
        <v>36</v>
      </c>
      <c r="C574" s="53">
        <v>2594348729</v>
      </c>
      <c r="D574" s="23" t="s">
        <v>1594</v>
      </c>
      <c r="E574" s="23" t="s">
        <v>1926</v>
      </c>
      <c r="F574" s="53">
        <v>30001007880</v>
      </c>
      <c r="G574" s="53"/>
      <c r="H574" s="87">
        <v>15</v>
      </c>
      <c r="I574" s="87">
        <v>2</v>
      </c>
      <c r="J574" s="87">
        <v>1955</v>
      </c>
      <c r="K574" s="87">
        <v>56</v>
      </c>
      <c r="L574" s="1" t="s">
        <v>1539</v>
      </c>
      <c r="M574" s="1"/>
      <c r="N574" s="1"/>
      <c r="O574" s="1"/>
      <c r="P574" s="53"/>
      <c r="Q574" s="53">
        <v>183</v>
      </c>
      <c r="R574" s="53"/>
      <c r="S574" s="53" t="s">
        <v>58</v>
      </c>
      <c r="T574" s="56">
        <v>11030021</v>
      </c>
      <c r="U574" s="56"/>
      <c r="V574" s="56"/>
      <c r="W574" s="56"/>
      <c r="X574" s="56"/>
      <c r="Y574" s="56"/>
      <c r="Z574" s="56"/>
      <c r="AA574" s="56"/>
      <c r="AB574" s="56"/>
      <c r="AC574" s="56"/>
      <c r="AD574" s="56"/>
      <c r="AE574" s="56"/>
      <c r="AF574" s="57">
        <v>24</v>
      </c>
      <c r="AG574" s="57">
        <v>11</v>
      </c>
      <c r="AH574" s="57">
        <v>2011</v>
      </c>
      <c r="AI574" s="294">
        <v>0.57638888888888895</v>
      </c>
      <c r="AJ574" s="57"/>
      <c r="AK574" s="57"/>
      <c r="AL574" s="57"/>
      <c r="AM574" s="284"/>
      <c r="AN574" s="57">
        <v>2</v>
      </c>
      <c r="AO574" s="57">
        <v>12</v>
      </c>
      <c r="AP574" s="57">
        <v>2011</v>
      </c>
      <c r="AQ574" s="292">
        <v>0.58333333333333337</v>
      </c>
      <c r="AR574" s="272">
        <v>2</v>
      </c>
      <c r="AS574" s="273" t="s">
        <v>1914</v>
      </c>
      <c r="AT574" s="60">
        <f t="shared" si="78"/>
        <v>25.6</v>
      </c>
      <c r="AU574" s="60">
        <f t="shared" si="79"/>
        <v>20.399999999999999</v>
      </c>
      <c r="AV574" s="60">
        <v>10.96</v>
      </c>
      <c r="AW574" s="60">
        <v>0</v>
      </c>
      <c r="AX574" s="60"/>
      <c r="AY574" s="60">
        <f t="shared" si="80"/>
        <v>3</v>
      </c>
      <c r="AZ574" s="60">
        <v>50</v>
      </c>
      <c r="BA574" s="60"/>
      <c r="BB574" s="60">
        <f t="shared" si="81"/>
        <v>50</v>
      </c>
    </row>
    <row r="575" spans="1:54" s="62" customFormat="1" ht="17.25" customHeight="1">
      <c r="A575" s="26" t="s">
        <v>1916</v>
      </c>
      <c r="B575" s="50">
        <v>37</v>
      </c>
      <c r="C575" s="53">
        <v>3351695635</v>
      </c>
      <c r="D575" s="23" t="s">
        <v>485</v>
      </c>
      <c r="E575" s="23" t="s">
        <v>1943</v>
      </c>
      <c r="F575" s="53">
        <v>62006031544</v>
      </c>
      <c r="G575" s="53"/>
      <c r="H575" s="87">
        <v>9</v>
      </c>
      <c r="I575" s="87">
        <v>1</v>
      </c>
      <c r="J575" s="87">
        <v>1984</v>
      </c>
      <c r="K575" s="87">
        <v>27</v>
      </c>
      <c r="L575" s="1" t="s">
        <v>1539</v>
      </c>
      <c r="M575" s="1"/>
      <c r="N575" s="1"/>
      <c r="O575" s="1"/>
      <c r="P575" s="53"/>
      <c r="Q575" s="53">
        <v>185</v>
      </c>
      <c r="R575" s="53"/>
      <c r="S575" s="53" t="s">
        <v>58</v>
      </c>
      <c r="T575" s="56">
        <v>11030021</v>
      </c>
      <c r="U575" s="56"/>
      <c r="V575" s="56"/>
      <c r="W575" s="56"/>
      <c r="X575" s="56"/>
      <c r="Y575" s="56"/>
      <c r="Z575" s="56"/>
      <c r="AA575" s="56"/>
      <c r="AB575" s="56"/>
      <c r="AC575" s="56"/>
      <c r="AD575" s="56"/>
      <c r="AE575" s="56"/>
      <c r="AF575" s="57">
        <v>26</v>
      </c>
      <c r="AG575" s="57">
        <v>11</v>
      </c>
      <c r="AH575" s="57">
        <v>2011</v>
      </c>
      <c r="AI575" s="294">
        <v>0.79166666666666663</v>
      </c>
      <c r="AJ575" s="57"/>
      <c r="AK575" s="57"/>
      <c r="AL575" s="57"/>
      <c r="AM575" s="284"/>
      <c r="AN575" s="57">
        <v>30</v>
      </c>
      <c r="AO575" s="57">
        <v>12</v>
      </c>
      <c r="AP575" s="57">
        <v>2011</v>
      </c>
      <c r="AQ575" s="292">
        <v>0.58333333333333337</v>
      </c>
      <c r="AR575" s="272">
        <v>30</v>
      </c>
      <c r="AS575" s="273" t="s">
        <v>1914</v>
      </c>
      <c r="AT575" s="60">
        <f t="shared" si="78"/>
        <v>384</v>
      </c>
      <c r="AU575" s="60">
        <f t="shared" si="79"/>
        <v>306</v>
      </c>
      <c r="AV575" s="60">
        <v>9.64</v>
      </c>
      <c r="AW575" s="60">
        <v>0</v>
      </c>
      <c r="AX575" s="60"/>
      <c r="AY575" s="60">
        <f t="shared" si="80"/>
        <v>45</v>
      </c>
      <c r="AZ575" s="60">
        <f>AY575+AW575+AV575+AU575+AT575</f>
        <v>744.64</v>
      </c>
      <c r="BA575" s="60"/>
      <c r="BB575" s="60">
        <f t="shared" si="81"/>
        <v>744.64</v>
      </c>
    </row>
    <row r="576" spans="1:54" s="62" customFormat="1" ht="17.25" customHeight="1">
      <c r="A576" s="26" t="s">
        <v>1916</v>
      </c>
      <c r="B576" s="50">
        <v>38</v>
      </c>
      <c r="C576" s="53">
        <v>1309171208</v>
      </c>
      <c r="D576" s="23" t="s">
        <v>1959</v>
      </c>
      <c r="E576" s="23" t="s">
        <v>1944</v>
      </c>
      <c r="F576" s="53">
        <v>48001025066</v>
      </c>
      <c r="G576" s="53"/>
      <c r="H576" s="87">
        <v>25</v>
      </c>
      <c r="I576" s="87">
        <v>10</v>
      </c>
      <c r="J576" s="87">
        <v>1995</v>
      </c>
      <c r="K576" s="87">
        <v>16</v>
      </c>
      <c r="L576" s="1" t="s">
        <v>1539</v>
      </c>
      <c r="M576" s="1"/>
      <c r="N576" s="1"/>
      <c r="O576" s="1"/>
      <c r="P576" s="53"/>
      <c r="Q576" s="53">
        <v>180</v>
      </c>
      <c r="R576" s="53"/>
      <c r="S576" s="53" t="s">
        <v>58</v>
      </c>
      <c r="T576" s="56">
        <v>11030021</v>
      </c>
      <c r="U576" s="56"/>
      <c r="V576" s="56"/>
      <c r="W576" s="56"/>
      <c r="X576" s="56"/>
      <c r="Y576" s="56"/>
      <c r="Z576" s="56"/>
      <c r="AA576" s="56"/>
      <c r="AB576" s="56"/>
      <c r="AC576" s="56"/>
      <c r="AD576" s="56"/>
      <c r="AE576" s="56"/>
      <c r="AF576" s="57">
        <v>22</v>
      </c>
      <c r="AG576" s="57">
        <v>11</v>
      </c>
      <c r="AH576" s="57">
        <v>2011</v>
      </c>
      <c r="AI576" s="294">
        <v>0.55833333333333335</v>
      </c>
      <c r="AJ576" s="57"/>
      <c r="AK576" s="57"/>
      <c r="AL576" s="57"/>
      <c r="AM576" s="284"/>
      <c r="AN576" s="57">
        <v>26</v>
      </c>
      <c r="AO576" s="57">
        <v>12</v>
      </c>
      <c r="AP576" s="57">
        <v>2011</v>
      </c>
      <c r="AQ576" s="293"/>
      <c r="AR576" s="272">
        <v>26</v>
      </c>
      <c r="AS576" s="273"/>
      <c r="AT576" s="60">
        <f t="shared" si="78"/>
        <v>332.8</v>
      </c>
      <c r="AU576" s="60">
        <f t="shared" si="79"/>
        <v>265.2</v>
      </c>
      <c r="AV576" s="60">
        <v>0</v>
      </c>
      <c r="AW576" s="60">
        <v>36</v>
      </c>
      <c r="AX576" s="60"/>
      <c r="AY576" s="60">
        <f t="shared" si="80"/>
        <v>39</v>
      </c>
      <c r="AZ576" s="60">
        <v>650</v>
      </c>
      <c r="BA576" s="60"/>
      <c r="BB576" s="60">
        <f t="shared" si="81"/>
        <v>650</v>
      </c>
    </row>
    <row r="577" spans="1:54" s="62" customFormat="1" ht="17.25" customHeight="1">
      <c r="A577" s="26" t="s">
        <v>1916</v>
      </c>
      <c r="B577" s="50">
        <v>39</v>
      </c>
      <c r="C577" s="53">
        <v>3268090188</v>
      </c>
      <c r="D577" s="23" t="s">
        <v>610</v>
      </c>
      <c r="E577" s="23" t="s">
        <v>1945</v>
      </c>
      <c r="F577" s="53">
        <v>19001054955</v>
      </c>
      <c r="G577" s="53"/>
      <c r="H577" s="87">
        <v>22</v>
      </c>
      <c r="I577" s="87">
        <v>6</v>
      </c>
      <c r="J577" s="87">
        <v>1980</v>
      </c>
      <c r="K577" s="87">
        <v>31</v>
      </c>
      <c r="L577" s="1" t="s">
        <v>1539</v>
      </c>
      <c r="M577" s="1"/>
      <c r="N577" s="1"/>
      <c r="O577" s="1"/>
      <c r="P577" s="53"/>
      <c r="Q577" s="53">
        <v>181</v>
      </c>
      <c r="R577" s="53"/>
      <c r="S577" s="53" t="s">
        <v>58</v>
      </c>
      <c r="T577" s="56">
        <v>11030021</v>
      </c>
      <c r="U577" s="56"/>
      <c r="V577" s="56"/>
      <c r="W577" s="56"/>
      <c r="X577" s="56"/>
      <c r="Y577" s="56"/>
      <c r="Z577" s="56"/>
      <c r="AA577" s="56"/>
      <c r="AB577" s="56"/>
      <c r="AC577" s="56"/>
      <c r="AD577" s="56"/>
      <c r="AE577" s="56"/>
      <c r="AF577" s="57">
        <v>24</v>
      </c>
      <c r="AG577" s="57">
        <v>11</v>
      </c>
      <c r="AH577" s="57">
        <v>2011</v>
      </c>
      <c r="AI577" s="294">
        <v>0.45833333333333331</v>
      </c>
      <c r="AJ577" s="57"/>
      <c r="AK577" s="57"/>
      <c r="AL577" s="57"/>
      <c r="AM577" s="284"/>
      <c r="AN577" s="57">
        <v>23</v>
      </c>
      <c r="AO577" s="57">
        <v>12</v>
      </c>
      <c r="AP577" s="57">
        <v>2011</v>
      </c>
      <c r="AQ577" s="293"/>
      <c r="AR577" s="272">
        <v>23</v>
      </c>
      <c r="AS577" s="273"/>
      <c r="AT577" s="60">
        <f t="shared" si="78"/>
        <v>294.40000000000003</v>
      </c>
      <c r="AU577" s="60">
        <f t="shared" si="79"/>
        <v>234.6</v>
      </c>
      <c r="AV577" s="60">
        <v>11.45</v>
      </c>
      <c r="AW577" s="60">
        <v>9</v>
      </c>
      <c r="AX577" s="60"/>
      <c r="AY577" s="60">
        <f t="shared" si="80"/>
        <v>34.5</v>
      </c>
      <c r="AZ577" s="60">
        <v>575</v>
      </c>
      <c r="BA577" s="60"/>
      <c r="BB577" s="60">
        <f t="shared" si="81"/>
        <v>575</v>
      </c>
    </row>
    <row r="578" spans="1:54" s="62" customFormat="1" ht="17.25" customHeight="1">
      <c r="A578" s="26" t="s">
        <v>1916</v>
      </c>
      <c r="B578" s="50">
        <v>40</v>
      </c>
      <c r="C578" s="53">
        <v>2526978906</v>
      </c>
      <c r="D578" s="23" t="s">
        <v>1960</v>
      </c>
      <c r="E578" s="23" t="s">
        <v>1937</v>
      </c>
      <c r="F578" s="53">
        <v>51001001190</v>
      </c>
      <c r="G578" s="53"/>
      <c r="H578" s="87">
        <v>10</v>
      </c>
      <c r="I578" s="87">
        <v>9</v>
      </c>
      <c r="J578" s="87">
        <v>1959</v>
      </c>
      <c r="K578" s="87">
        <v>52</v>
      </c>
      <c r="L578" s="1" t="s">
        <v>1539</v>
      </c>
      <c r="M578" s="1"/>
      <c r="N578" s="1"/>
      <c r="O578" s="1"/>
      <c r="P578" s="53"/>
      <c r="Q578" s="53">
        <v>122</v>
      </c>
      <c r="R578" s="53"/>
      <c r="S578" s="53" t="s">
        <v>58</v>
      </c>
      <c r="T578" s="56">
        <v>11030021</v>
      </c>
      <c r="U578" s="56"/>
      <c r="V578" s="56"/>
      <c r="W578" s="56"/>
      <c r="X578" s="56"/>
      <c r="Y578" s="56"/>
      <c r="Z578" s="56"/>
      <c r="AA578" s="56"/>
      <c r="AB578" s="56"/>
      <c r="AC578" s="56"/>
      <c r="AD578" s="56"/>
      <c r="AE578" s="56"/>
      <c r="AF578" s="57">
        <v>25</v>
      </c>
      <c r="AG578" s="57">
        <v>8</v>
      </c>
      <c r="AH578" s="57">
        <v>2011</v>
      </c>
      <c r="AI578" s="289">
        <v>0.58194444444444449</v>
      </c>
      <c r="AJ578" s="57"/>
      <c r="AK578" s="57"/>
      <c r="AL578" s="57"/>
      <c r="AM578" s="284"/>
      <c r="AN578" s="57">
        <v>5</v>
      </c>
      <c r="AO578" s="57">
        <v>12</v>
      </c>
      <c r="AP578" s="57">
        <v>2011</v>
      </c>
      <c r="AQ578" s="292">
        <v>0.625</v>
      </c>
      <c r="AR578" s="272">
        <v>5</v>
      </c>
      <c r="AS578" s="273" t="s">
        <v>1914</v>
      </c>
      <c r="AT578" s="60">
        <f t="shared" si="78"/>
        <v>64</v>
      </c>
      <c r="AU578" s="60">
        <f t="shared" si="79"/>
        <v>51</v>
      </c>
      <c r="AV578" s="60">
        <v>0</v>
      </c>
      <c r="AW578" s="60">
        <v>36</v>
      </c>
      <c r="AX578" s="60"/>
      <c r="AY578" s="60">
        <f t="shared" si="80"/>
        <v>7.5</v>
      </c>
      <c r="AZ578" s="60">
        <v>125</v>
      </c>
      <c r="BA578" s="60"/>
      <c r="BB578" s="60">
        <f t="shared" si="81"/>
        <v>125</v>
      </c>
    </row>
    <row r="579" spans="1:54" s="62" customFormat="1" ht="17.25" customHeight="1">
      <c r="A579" s="26" t="s">
        <v>1916</v>
      </c>
      <c r="B579" s="50">
        <v>41</v>
      </c>
      <c r="C579" s="53">
        <v>3583252783</v>
      </c>
      <c r="D579" s="23" t="s">
        <v>161</v>
      </c>
      <c r="E579" s="23" t="s">
        <v>1946</v>
      </c>
      <c r="F579" s="53">
        <v>19001051360</v>
      </c>
      <c r="G579" s="53"/>
      <c r="H579" s="87">
        <v>30</v>
      </c>
      <c r="I579" s="87">
        <v>7</v>
      </c>
      <c r="J579" s="87">
        <v>1976</v>
      </c>
      <c r="K579" s="87">
        <v>35</v>
      </c>
      <c r="L579" s="1" t="s">
        <v>1539</v>
      </c>
      <c r="M579" s="1"/>
      <c r="N579" s="1"/>
      <c r="O579" s="1"/>
      <c r="P579" s="53"/>
      <c r="Q579" s="53">
        <v>165</v>
      </c>
      <c r="R579" s="53"/>
      <c r="S579" s="53" t="s">
        <v>58</v>
      </c>
      <c r="T579" s="56">
        <v>11030021</v>
      </c>
      <c r="U579" s="56"/>
      <c r="V579" s="56"/>
      <c r="W579" s="56"/>
      <c r="X579" s="56"/>
      <c r="Y579" s="56"/>
      <c r="Z579" s="56"/>
      <c r="AA579" s="56"/>
      <c r="AB579" s="56"/>
      <c r="AC579" s="56"/>
      <c r="AD579" s="56"/>
      <c r="AE579" s="56"/>
      <c r="AF579" s="57">
        <v>28</v>
      </c>
      <c r="AG579" s="57">
        <v>10</v>
      </c>
      <c r="AH579" s="57">
        <v>2011</v>
      </c>
      <c r="AI579" s="289">
        <v>0.61805555555555558</v>
      </c>
      <c r="AJ579" s="57"/>
      <c r="AK579" s="57"/>
      <c r="AL579" s="57"/>
      <c r="AM579" s="284"/>
      <c r="AN579" s="57">
        <v>29</v>
      </c>
      <c r="AO579" s="57">
        <v>12</v>
      </c>
      <c r="AP579" s="57">
        <v>2011</v>
      </c>
      <c r="AQ579" s="293"/>
      <c r="AR579" s="272">
        <v>29</v>
      </c>
      <c r="AS579" s="273"/>
      <c r="AT579" s="60">
        <f t="shared" si="78"/>
        <v>371.20000000000005</v>
      </c>
      <c r="AU579" s="60">
        <f t="shared" si="79"/>
        <v>295.79999999999995</v>
      </c>
      <c r="AV579" s="60">
        <v>0</v>
      </c>
      <c r="AW579" s="60">
        <v>36</v>
      </c>
      <c r="AX579" s="60"/>
      <c r="AY579" s="60">
        <f t="shared" si="80"/>
        <v>43.5</v>
      </c>
      <c r="AZ579" s="60">
        <v>725</v>
      </c>
      <c r="BA579" s="60"/>
      <c r="BB579" s="60">
        <f t="shared" si="81"/>
        <v>725</v>
      </c>
    </row>
    <row r="580" spans="1:54" s="62" customFormat="1" ht="17.25" customHeight="1">
      <c r="A580" s="461" t="s">
        <v>41</v>
      </c>
      <c r="B580" s="462">
        <v>41</v>
      </c>
      <c r="C580" s="463"/>
      <c r="D580" s="464"/>
      <c r="E580" s="464"/>
      <c r="F580" s="463"/>
      <c r="G580" s="463"/>
      <c r="H580" s="465"/>
      <c r="I580" s="465"/>
      <c r="J580" s="465"/>
      <c r="K580" s="465"/>
      <c r="L580" s="466"/>
      <c r="M580" s="467"/>
      <c r="N580" s="467"/>
      <c r="O580" s="467"/>
      <c r="P580" s="463"/>
      <c r="Q580" s="463"/>
      <c r="R580" s="463"/>
      <c r="S580" s="467"/>
      <c r="T580" s="468"/>
      <c r="U580" s="468"/>
      <c r="V580" s="468"/>
      <c r="W580" s="468"/>
      <c r="X580" s="468"/>
      <c r="Y580" s="468"/>
      <c r="Z580" s="468"/>
      <c r="AA580" s="468"/>
      <c r="AB580" s="468"/>
      <c r="AC580" s="468"/>
      <c r="AD580" s="468"/>
      <c r="AE580" s="468"/>
      <c r="AF580" s="469"/>
      <c r="AG580" s="469"/>
      <c r="AH580" s="469"/>
      <c r="AI580" s="470"/>
      <c r="AJ580" s="469"/>
      <c r="AK580" s="469"/>
      <c r="AL580" s="469"/>
      <c r="AM580" s="470"/>
      <c r="AN580" s="469"/>
      <c r="AO580" s="469"/>
      <c r="AP580" s="469"/>
      <c r="AQ580" s="470"/>
      <c r="AR580" s="471">
        <f>SUM(AR539:AR579)</f>
        <v>699</v>
      </c>
      <c r="AS580" s="471"/>
      <c r="AT580" s="471">
        <f t="shared" ref="AT580:BB580" si="82">SUM(AT539:AT579)</f>
        <v>9565.4000000000033</v>
      </c>
      <c r="AU580" s="471">
        <f t="shared" si="82"/>
        <v>7635.5999999999976</v>
      </c>
      <c r="AV580" s="471">
        <f t="shared" si="82"/>
        <v>278.7</v>
      </c>
      <c r="AW580" s="471">
        <f t="shared" si="82"/>
        <v>507</v>
      </c>
      <c r="AX580" s="471">
        <f t="shared" si="82"/>
        <v>0</v>
      </c>
      <c r="AY580" s="471">
        <f t="shared" si="82"/>
        <v>992.3</v>
      </c>
      <c r="AZ580" s="471">
        <f t="shared" si="82"/>
        <v>18569.27</v>
      </c>
      <c r="BA580" s="471">
        <f t="shared" si="82"/>
        <v>0</v>
      </c>
      <c r="BB580" s="472">
        <f t="shared" si="82"/>
        <v>18569.27</v>
      </c>
    </row>
    <row r="581" spans="1:54" s="62" customFormat="1" ht="12">
      <c r="A581" s="484" t="s">
        <v>3894</v>
      </c>
      <c r="B581" s="65">
        <v>1</v>
      </c>
      <c r="C581" s="163">
        <v>3836077887</v>
      </c>
      <c r="D581" s="88" t="s">
        <v>1507</v>
      </c>
      <c r="E581" s="88" t="s">
        <v>1508</v>
      </c>
      <c r="F581" s="460">
        <v>41001027568</v>
      </c>
      <c r="G581" s="53"/>
      <c r="H581" s="88">
        <v>6</v>
      </c>
      <c r="I581" s="88">
        <v>12</v>
      </c>
      <c r="J581" s="88">
        <v>1965</v>
      </c>
      <c r="K581" s="88">
        <v>46</v>
      </c>
      <c r="L581" s="88" t="s">
        <v>3164</v>
      </c>
      <c r="M581" s="485"/>
      <c r="N581" s="485"/>
      <c r="O581" s="485"/>
      <c r="P581" s="71"/>
      <c r="Q581" s="88">
        <v>105</v>
      </c>
      <c r="R581" s="53"/>
      <c r="S581" s="325" t="s">
        <v>69</v>
      </c>
      <c r="T581" s="325">
        <v>11030021</v>
      </c>
      <c r="U581" s="88"/>
      <c r="V581" s="88"/>
      <c r="W581" s="66"/>
      <c r="X581" s="66"/>
      <c r="Y581" s="66"/>
      <c r="Z581" s="66"/>
      <c r="AA581" s="66"/>
      <c r="AB581" s="66"/>
      <c r="AC581" s="66"/>
      <c r="AD581" s="66"/>
      <c r="AE581" s="66"/>
      <c r="AF581" s="88">
        <v>15</v>
      </c>
      <c r="AG581" s="88">
        <v>9</v>
      </c>
      <c r="AH581" s="88">
        <v>2011</v>
      </c>
      <c r="AI581" s="205" t="s">
        <v>2197</v>
      </c>
      <c r="AJ581" s="57"/>
      <c r="AK581" s="57"/>
      <c r="AL581" s="57"/>
      <c r="AM581" s="72"/>
      <c r="AN581" s="150">
        <v>23</v>
      </c>
      <c r="AO581" s="150">
        <v>12</v>
      </c>
      <c r="AP581" s="150">
        <v>2011</v>
      </c>
      <c r="AQ581" s="492">
        <v>0.54166666666666663</v>
      </c>
      <c r="AR581" s="325">
        <v>23</v>
      </c>
      <c r="AS581" s="91" t="s">
        <v>3987</v>
      </c>
      <c r="AT581" s="60">
        <v>186.07</v>
      </c>
      <c r="AU581" s="60">
        <v>326.60000000000002</v>
      </c>
      <c r="AV581" s="60">
        <v>1.67</v>
      </c>
      <c r="AW581" s="60">
        <v>3.1</v>
      </c>
      <c r="AX581" s="60"/>
      <c r="AY581" s="60">
        <v>77.62</v>
      </c>
      <c r="AZ581" s="60">
        <v>595.06000000000006</v>
      </c>
      <c r="BA581" s="60"/>
      <c r="BB581" s="60">
        <v>575</v>
      </c>
    </row>
    <row r="582" spans="1:54" s="62" customFormat="1" ht="12">
      <c r="A582" s="486" t="s">
        <v>3894</v>
      </c>
      <c r="B582" s="65">
        <v>2</v>
      </c>
      <c r="C582" s="90">
        <v>40979793</v>
      </c>
      <c r="D582" s="325" t="s">
        <v>1948</v>
      </c>
      <c r="E582" s="325" t="s">
        <v>3967</v>
      </c>
      <c r="F582" s="86" t="s">
        <v>3984</v>
      </c>
      <c r="G582" s="53"/>
      <c r="H582" s="150">
        <v>15</v>
      </c>
      <c r="I582" s="150">
        <v>2</v>
      </c>
      <c r="J582" s="150">
        <v>1955</v>
      </c>
      <c r="K582" s="150">
        <v>56</v>
      </c>
      <c r="L582" s="88" t="s">
        <v>3164</v>
      </c>
      <c r="M582" s="485"/>
      <c r="N582" s="485"/>
      <c r="O582" s="485"/>
      <c r="P582" s="71"/>
      <c r="Q582" s="150">
        <v>106</v>
      </c>
      <c r="R582" s="53"/>
      <c r="S582" s="325" t="s">
        <v>69</v>
      </c>
      <c r="T582" s="325">
        <v>11030021</v>
      </c>
      <c r="U582" s="150"/>
      <c r="V582" s="150"/>
      <c r="W582" s="66"/>
      <c r="X582" s="66"/>
      <c r="Y582" s="66"/>
      <c r="Z582" s="66"/>
      <c r="AA582" s="66"/>
      <c r="AB582" s="66"/>
      <c r="AC582" s="66"/>
      <c r="AD582" s="66"/>
      <c r="AE582" s="66"/>
      <c r="AF582" s="150">
        <v>18</v>
      </c>
      <c r="AG582" s="150">
        <v>9</v>
      </c>
      <c r="AH582" s="150">
        <v>2011</v>
      </c>
      <c r="AI582" s="205" t="s">
        <v>2120</v>
      </c>
      <c r="AJ582" s="57"/>
      <c r="AK582" s="57"/>
      <c r="AL582" s="57"/>
      <c r="AM582" s="72"/>
      <c r="AN582" s="150">
        <v>22</v>
      </c>
      <c r="AO582" s="150">
        <v>12</v>
      </c>
      <c r="AP582" s="150">
        <v>2011</v>
      </c>
      <c r="AQ582" s="492">
        <v>0.45833333333333331</v>
      </c>
      <c r="AR582" s="325">
        <v>22</v>
      </c>
      <c r="AS582" s="91" t="s">
        <v>3987</v>
      </c>
      <c r="AT582" s="60">
        <v>177.98</v>
      </c>
      <c r="AU582" s="60">
        <v>312.95</v>
      </c>
      <c r="AV582" s="60">
        <v>11.33</v>
      </c>
      <c r="AW582" s="60">
        <v>0.2</v>
      </c>
      <c r="AX582" s="60"/>
      <c r="AY582" s="60">
        <v>75.37</v>
      </c>
      <c r="AZ582" s="60">
        <v>577.82999999999993</v>
      </c>
      <c r="BA582" s="60"/>
      <c r="BB582" s="60">
        <v>550</v>
      </c>
    </row>
    <row r="583" spans="1:54" s="62" customFormat="1" ht="12">
      <c r="A583" s="486" t="s">
        <v>3894</v>
      </c>
      <c r="B583" s="65">
        <v>3</v>
      </c>
      <c r="C583" s="90">
        <v>719088010</v>
      </c>
      <c r="D583" s="325" t="s">
        <v>3669</v>
      </c>
      <c r="E583" s="325" t="s">
        <v>3911</v>
      </c>
      <c r="F583" s="86" t="s">
        <v>3910</v>
      </c>
      <c r="G583" s="53"/>
      <c r="H583" s="150">
        <v>19</v>
      </c>
      <c r="I583" s="150">
        <v>1</v>
      </c>
      <c r="J583" s="150">
        <v>1958</v>
      </c>
      <c r="K583" s="150">
        <v>53</v>
      </c>
      <c r="L583" s="150" t="s">
        <v>3164</v>
      </c>
      <c r="M583" s="485"/>
      <c r="N583" s="485"/>
      <c r="O583" s="485"/>
      <c r="P583" s="71"/>
      <c r="Q583" s="150">
        <v>109</v>
      </c>
      <c r="R583" s="53"/>
      <c r="S583" s="325" t="s">
        <v>69</v>
      </c>
      <c r="T583" s="325">
        <v>11030021</v>
      </c>
      <c r="U583" s="150"/>
      <c r="V583" s="150"/>
      <c r="W583" s="66"/>
      <c r="X583" s="66"/>
      <c r="Y583" s="66"/>
      <c r="Z583" s="66"/>
      <c r="AA583" s="66"/>
      <c r="AB583" s="66"/>
      <c r="AC583" s="66"/>
      <c r="AD583" s="66"/>
      <c r="AE583" s="66"/>
      <c r="AF583" s="150">
        <v>22</v>
      </c>
      <c r="AG583" s="150">
        <v>9</v>
      </c>
      <c r="AH583" s="150">
        <v>2011</v>
      </c>
      <c r="AI583" s="205" t="s">
        <v>2004</v>
      </c>
      <c r="AJ583" s="57"/>
      <c r="AK583" s="57"/>
      <c r="AL583" s="57"/>
      <c r="AM583" s="72"/>
      <c r="AN583" s="150">
        <v>31</v>
      </c>
      <c r="AO583" s="150">
        <v>12</v>
      </c>
      <c r="AP583" s="150">
        <v>2011</v>
      </c>
      <c r="AQ583" s="493">
        <v>1</v>
      </c>
      <c r="AR583" s="325">
        <v>31</v>
      </c>
      <c r="AS583" s="91" t="s">
        <v>3988</v>
      </c>
      <c r="AT583" s="60">
        <v>250.79</v>
      </c>
      <c r="AU583" s="60">
        <v>440.99</v>
      </c>
      <c r="AV583" s="60">
        <v>2.39</v>
      </c>
      <c r="AW583" s="60">
        <v>3</v>
      </c>
      <c r="AX583" s="60"/>
      <c r="AY583" s="60">
        <v>104.58</v>
      </c>
      <c r="AZ583" s="60">
        <v>801.75</v>
      </c>
      <c r="BA583" s="60"/>
      <c r="BB583" s="60">
        <v>775</v>
      </c>
    </row>
    <row r="584" spans="1:54" s="62" customFormat="1" ht="12">
      <c r="A584" s="486" t="s">
        <v>3894</v>
      </c>
      <c r="B584" s="65">
        <v>4</v>
      </c>
      <c r="C584" s="90">
        <v>2109882991</v>
      </c>
      <c r="D584" s="325" t="s">
        <v>3968</v>
      </c>
      <c r="E584" s="325" t="s">
        <v>3969</v>
      </c>
      <c r="F584" s="460">
        <v>38001024846</v>
      </c>
      <c r="G584" s="53"/>
      <c r="H584" s="150">
        <v>25</v>
      </c>
      <c r="I584" s="150">
        <v>8</v>
      </c>
      <c r="J584" s="150">
        <v>1959</v>
      </c>
      <c r="K584" s="150">
        <v>52</v>
      </c>
      <c r="L584" s="150" t="s">
        <v>3164</v>
      </c>
      <c r="M584" s="485"/>
      <c r="N584" s="485"/>
      <c r="O584" s="485"/>
      <c r="P584" s="71"/>
      <c r="Q584" s="150">
        <v>111</v>
      </c>
      <c r="R584" s="53"/>
      <c r="S584" s="325" t="s">
        <v>69</v>
      </c>
      <c r="T584" s="325">
        <v>11030021</v>
      </c>
      <c r="U584" s="150"/>
      <c r="V584" s="150"/>
      <c r="W584" s="66"/>
      <c r="X584" s="66"/>
      <c r="Y584" s="66"/>
      <c r="Z584" s="66"/>
      <c r="AA584" s="66"/>
      <c r="AB584" s="66"/>
      <c r="AC584" s="66"/>
      <c r="AD584" s="66"/>
      <c r="AE584" s="66"/>
      <c r="AF584" s="150">
        <v>10</v>
      </c>
      <c r="AG584" s="150">
        <v>10</v>
      </c>
      <c r="AH584" s="150">
        <v>2011</v>
      </c>
      <c r="AI584" s="205" t="s">
        <v>2721</v>
      </c>
      <c r="AJ584" s="57"/>
      <c r="AK584" s="57"/>
      <c r="AL584" s="57"/>
      <c r="AM584" s="72"/>
      <c r="AN584" s="150">
        <v>12</v>
      </c>
      <c r="AO584" s="150">
        <v>12</v>
      </c>
      <c r="AP584" s="150">
        <v>2011</v>
      </c>
      <c r="AQ584" s="492">
        <v>0.58333333333333337</v>
      </c>
      <c r="AR584" s="325">
        <v>12</v>
      </c>
      <c r="AS584" s="91" t="s">
        <v>3987</v>
      </c>
      <c r="AT584" s="60">
        <v>97.08</v>
      </c>
      <c r="AU584" s="60">
        <v>171.35</v>
      </c>
      <c r="AV584" s="60"/>
      <c r="AW584" s="60">
        <v>3.1</v>
      </c>
      <c r="AX584" s="60"/>
      <c r="AY584" s="60">
        <v>40.729999999999997</v>
      </c>
      <c r="AZ584" s="60">
        <v>312.26000000000005</v>
      </c>
      <c r="BA584" s="60"/>
      <c r="BB584" s="60">
        <v>300</v>
      </c>
    </row>
    <row r="585" spans="1:54" s="62" customFormat="1" ht="12">
      <c r="A585" s="486" t="s">
        <v>3894</v>
      </c>
      <c r="B585" s="65">
        <v>5</v>
      </c>
      <c r="C585" s="489" t="s">
        <v>3983</v>
      </c>
      <c r="D585" s="325" t="s">
        <v>200</v>
      </c>
      <c r="E585" s="325" t="s">
        <v>3970</v>
      </c>
      <c r="F585" s="460">
        <v>18001044271</v>
      </c>
      <c r="G585" s="53"/>
      <c r="H585" s="150">
        <v>21</v>
      </c>
      <c r="I585" s="150">
        <v>12</v>
      </c>
      <c r="J585" s="150">
        <v>1960</v>
      </c>
      <c r="K585" s="150">
        <v>51</v>
      </c>
      <c r="L585" s="150" t="s">
        <v>3164</v>
      </c>
      <c r="M585" s="485"/>
      <c r="N585" s="485"/>
      <c r="O585" s="485"/>
      <c r="P585" s="71"/>
      <c r="Q585" s="150">
        <v>113</v>
      </c>
      <c r="R585" s="53"/>
      <c r="S585" s="325" t="s">
        <v>69</v>
      </c>
      <c r="T585" s="325">
        <v>11030021</v>
      </c>
      <c r="U585" s="150"/>
      <c r="V585" s="150"/>
      <c r="W585" s="66"/>
      <c r="X585" s="66"/>
      <c r="Y585" s="66"/>
      <c r="Z585" s="66"/>
      <c r="AA585" s="66"/>
      <c r="AB585" s="66"/>
      <c r="AC585" s="66"/>
      <c r="AD585" s="66"/>
      <c r="AE585" s="66"/>
      <c r="AF585" s="150">
        <v>14</v>
      </c>
      <c r="AG585" s="150">
        <v>10</v>
      </c>
      <c r="AH585" s="150">
        <v>2011</v>
      </c>
      <c r="AI585" s="205" t="s">
        <v>2721</v>
      </c>
      <c r="AJ585" s="57"/>
      <c r="AK585" s="57"/>
      <c r="AL585" s="57"/>
      <c r="AM585" s="72"/>
      <c r="AN585" s="150">
        <v>16</v>
      </c>
      <c r="AO585" s="150">
        <v>12</v>
      </c>
      <c r="AP585" s="150">
        <v>2011</v>
      </c>
      <c r="AQ585" s="492">
        <v>0.625</v>
      </c>
      <c r="AR585" s="325">
        <v>16</v>
      </c>
      <c r="AS585" s="91" t="s">
        <v>3987</v>
      </c>
      <c r="AT585" s="60">
        <v>129.44</v>
      </c>
      <c r="AU585" s="60">
        <v>227.38</v>
      </c>
      <c r="AV585" s="60">
        <v>11.84</v>
      </c>
      <c r="AW585" s="60">
        <v>3.1</v>
      </c>
      <c r="AX585" s="60"/>
      <c r="AY585" s="60">
        <v>55.76</v>
      </c>
      <c r="AZ585" s="60">
        <v>427.52</v>
      </c>
      <c r="BA585" s="60"/>
      <c r="BB585" s="60">
        <v>400</v>
      </c>
    </row>
    <row r="586" spans="1:54" s="62" customFormat="1" ht="12">
      <c r="A586" s="486" t="s">
        <v>3894</v>
      </c>
      <c r="B586" s="65">
        <v>6</v>
      </c>
      <c r="C586" s="90">
        <v>170107143</v>
      </c>
      <c r="D586" s="325" t="s">
        <v>3971</v>
      </c>
      <c r="E586" s="325" t="s">
        <v>1253</v>
      </c>
      <c r="F586" s="86" t="s">
        <v>3985</v>
      </c>
      <c r="G586" s="53"/>
      <c r="H586" s="150">
        <v>3</v>
      </c>
      <c r="I586" s="150">
        <v>11</v>
      </c>
      <c r="J586" s="150">
        <v>1956</v>
      </c>
      <c r="K586" s="150">
        <v>55</v>
      </c>
      <c r="L586" s="150" t="s">
        <v>3164</v>
      </c>
      <c r="M586" s="485"/>
      <c r="N586" s="485"/>
      <c r="O586" s="485"/>
      <c r="P586" s="71"/>
      <c r="Q586" s="150">
        <v>114</v>
      </c>
      <c r="R586" s="53"/>
      <c r="S586" s="325" t="s">
        <v>69</v>
      </c>
      <c r="T586" s="325">
        <v>11030021</v>
      </c>
      <c r="U586" s="150"/>
      <c r="V586" s="150"/>
      <c r="W586" s="66"/>
      <c r="X586" s="66"/>
      <c r="Y586" s="66"/>
      <c r="Z586" s="66"/>
      <c r="AA586" s="66"/>
      <c r="AB586" s="66"/>
      <c r="AC586" s="66"/>
      <c r="AD586" s="66"/>
      <c r="AE586" s="66"/>
      <c r="AF586" s="150">
        <v>15</v>
      </c>
      <c r="AG586" s="150">
        <v>10</v>
      </c>
      <c r="AH586" s="150">
        <v>2011</v>
      </c>
      <c r="AI586" s="205" t="s">
        <v>2197</v>
      </c>
      <c r="AJ586" s="57"/>
      <c r="AK586" s="57"/>
      <c r="AL586" s="57"/>
      <c r="AM586" s="72"/>
      <c r="AN586" s="150">
        <v>2</v>
      </c>
      <c r="AO586" s="150">
        <v>12</v>
      </c>
      <c r="AP586" s="150">
        <v>2011</v>
      </c>
      <c r="AQ586" s="492">
        <v>0.58333333333333337</v>
      </c>
      <c r="AR586" s="325">
        <v>2</v>
      </c>
      <c r="AS586" s="91" t="s">
        <v>3987</v>
      </c>
      <c r="AT586" s="60">
        <v>16.18</v>
      </c>
      <c r="AU586" s="60">
        <v>28.15</v>
      </c>
      <c r="AV586" s="60"/>
      <c r="AW586" s="60"/>
      <c r="AX586" s="60"/>
      <c r="AY586" s="60">
        <v>6.65</v>
      </c>
      <c r="AZ586" s="60">
        <v>50.98</v>
      </c>
      <c r="BA586" s="60"/>
      <c r="BB586" s="60">
        <v>50</v>
      </c>
    </row>
    <row r="587" spans="1:54" s="62" customFormat="1" ht="12">
      <c r="A587" s="486" t="s">
        <v>3894</v>
      </c>
      <c r="B587" s="65">
        <v>7</v>
      </c>
      <c r="C587" s="90">
        <v>1711222517</v>
      </c>
      <c r="D587" s="325" t="s">
        <v>3972</v>
      </c>
      <c r="E587" s="325" t="s">
        <v>3973</v>
      </c>
      <c r="F587" s="460">
        <v>55601031180</v>
      </c>
      <c r="G587" s="53"/>
      <c r="H587" s="150">
        <v>20</v>
      </c>
      <c r="I587" s="150">
        <v>4</v>
      </c>
      <c r="J587" s="150">
        <v>1959</v>
      </c>
      <c r="K587" s="150">
        <v>52</v>
      </c>
      <c r="L587" s="150" t="s">
        <v>3164</v>
      </c>
      <c r="M587" s="485"/>
      <c r="N587" s="485"/>
      <c r="O587" s="485"/>
      <c r="P587" s="71"/>
      <c r="Q587" s="150">
        <v>115</v>
      </c>
      <c r="R587" s="53"/>
      <c r="S587" s="325" t="s">
        <v>69</v>
      </c>
      <c r="T587" s="325">
        <v>11030021</v>
      </c>
      <c r="U587" s="150"/>
      <c r="V587" s="150"/>
      <c r="W587" s="66"/>
      <c r="X587" s="66"/>
      <c r="Y587" s="66"/>
      <c r="Z587" s="66"/>
      <c r="AA587" s="66"/>
      <c r="AB587" s="66"/>
      <c r="AC587" s="66"/>
      <c r="AD587" s="66"/>
      <c r="AE587" s="66"/>
      <c r="AF587" s="150">
        <v>17</v>
      </c>
      <c r="AG587" s="150">
        <v>10</v>
      </c>
      <c r="AH587" s="150">
        <v>2011</v>
      </c>
      <c r="AI587" s="205" t="s">
        <v>2522</v>
      </c>
      <c r="AJ587" s="57"/>
      <c r="AK587" s="57"/>
      <c r="AL587" s="57"/>
      <c r="AM587" s="72"/>
      <c r="AN587" s="150">
        <v>22</v>
      </c>
      <c r="AO587" s="150">
        <v>12</v>
      </c>
      <c r="AP587" s="150">
        <v>2011</v>
      </c>
      <c r="AQ587" s="492">
        <v>0.58333333333333337</v>
      </c>
      <c r="AR587" s="325">
        <v>22</v>
      </c>
      <c r="AS587" s="91" t="s">
        <v>3987</v>
      </c>
      <c r="AT587" s="60">
        <v>177.98</v>
      </c>
      <c r="AU587" s="60">
        <v>312.95</v>
      </c>
      <c r="AV587" s="60"/>
      <c r="AW587" s="60">
        <v>3.1</v>
      </c>
      <c r="AX587" s="60"/>
      <c r="AY587" s="60">
        <v>74.099999999999994</v>
      </c>
      <c r="AZ587" s="60">
        <v>568.13</v>
      </c>
      <c r="BA587" s="60"/>
      <c r="BB587" s="60">
        <v>550</v>
      </c>
    </row>
    <row r="588" spans="1:54" s="62" customFormat="1" ht="12">
      <c r="A588" s="486" t="s">
        <v>3894</v>
      </c>
      <c r="B588" s="65">
        <v>8</v>
      </c>
      <c r="C588" s="90">
        <v>3349108697</v>
      </c>
      <c r="D588" s="325" t="s">
        <v>412</v>
      </c>
      <c r="E588" s="325" t="s">
        <v>3974</v>
      </c>
      <c r="F588" s="86" t="s">
        <v>3986</v>
      </c>
      <c r="G588" s="53"/>
      <c r="H588" s="150">
        <v>2</v>
      </c>
      <c r="I588" s="150">
        <v>5</v>
      </c>
      <c r="J588" s="150">
        <v>1976</v>
      </c>
      <c r="K588" s="150">
        <v>35</v>
      </c>
      <c r="L588" s="150" t="s">
        <v>3164</v>
      </c>
      <c r="M588" s="485"/>
      <c r="N588" s="485"/>
      <c r="O588" s="485"/>
      <c r="P588" s="71"/>
      <c r="Q588" s="150">
        <v>119</v>
      </c>
      <c r="R588" s="53"/>
      <c r="S588" s="325" t="s">
        <v>69</v>
      </c>
      <c r="T588" s="325">
        <v>11030021</v>
      </c>
      <c r="U588" s="150"/>
      <c r="V588" s="150"/>
      <c r="W588" s="66"/>
      <c r="X588" s="66"/>
      <c r="Y588" s="66"/>
      <c r="Z588" s="66"/>
      <c r="AA588" s="66"/>
      <c r="AB588" s="66"/>
      <c r="AC588" s="66"/>
      <c r="AD588" s="66"/>
      <c r="AE588" s="66"/>
      <c r="AF588" s="150">
        <v>5</v>
      </c>
      <c r="AG588" s="150">
        <v>11</v>
      </c>
      <c r="AH588" s="150">
        <v>2011</v>
      </c>
      <c r="AI588" s="205" t="s">
        <v>1978</v>
      </c>
      <c r="AJ588" s="57"/>
      <c r="AK588" s="57"/>
      <c r="AL588" s="57"/>
      <c r="AM588" s="72"/>
      <c r="AN588" s="150">
        <v>21</v>
      </c>
      <c r="AO588" s="150">
        <v>12</v>
      </c>
      <c r="AP588" s="150">
        <v>2011</v>
      </c>
      <c r="AQ588" s="492">
        <v>0.45833333333333331</v>
      </c>
      <c r="AR588" s="325">
        <v>21</v>
      </c>
      <c r="AS588" s="91" t="s">
        <v>3987</v>
      </c>
      <c r="AT588" s="60">
        <v>169.89</v>
      </c>
      <c r="AU588" s="60">
        <v>298.95</v>
      </c>
      <c r="AV588" s="60">
        <v>8.94</v>
      </c>
      <c r="AW588" s="60">
        <v>0.1</v>
      </c>
      <c r="AX588" s="60"/>
      <c r="AY588" s="60">
        <v>71.680000000000007</v>
      </c>
      <c r="AZ588" s="60">
        <v>549.55999999999995</v>
      </c>
      <c r="BA588" s="60"/>
      <c r="BB588" s="60">
        <v>525</v>
      </c>
    </row>
    <row r="589" spans="1:54" s="62" customFormat="1" ht="12">
      <c r="A589" s="486" t="s">
        <v>3894</v>
      </c>
      <c r="B589" s="65">
        <v>9</v>
      </c>
      <c r="C589" s="90">
        <v>748635365</v>
      </c>
      <c r="D589" s="325" t="s">
        <v>3206</v>
      </c>
      <c r="E589" s="325" t="s">
        <v>3106</v>
      </c>
      <c r="F589" s="86" t="s">
        <v>3107</v>
      </c>
      <c r="G589" s="53"/>
      <c r="H589" s="150">
        <v>6</v>
      </c>
      <c r="I589" s="150">
        <v>8</v>
      </c>
      <c r="J589" s="150">
        <v>1952</v>
      </c>
      <c r="K589" s="150">
        <v>59</v>
      </c>
      <c r="L589" s="150" t="s">
        <v>3164</v>
      </c>
      <c r="M589" s="485"/>
      <c r="N589" s="485"/>
      <c r="O589" s="485"/>
      <c r="P589" s="71"/>
      <c r="Q589" s="150">
        <v>120</v>
      </c>
      <c r="R589" s="53"/>
      <c r="S589" s="325" t="s">
        <v>69</v>
      </c>
      <c r="T589" s="325">
        <v>11030021</v>
      </c>
      <c r="U589" s="150"/>
      <c r="V589" s="150" t="s">
        <v>493</v>
      </c>
      <c r="W589" s="66"/>
      <c r="X589" s="66"/>
      <c r="Y589" s="66"/>
      <c r="Z589" s="66"/>
      <c r="AA589" s="66"/>
      <c r="AB589" s="66"/>
      <c r="AC589" s="66"/>
      <c r="AD589" s="66"/>
      <c r="AE589" s="66"/>
      <c r="AF589" s="150">
        <v>11</v>
      </c>
      <c r="AG589" s="150">
        <v>11</v>
      </c>
      <c r="AH589" s="150">
        <v>2011</v>
      </c>
      <c r="AI589" s="205" t="s">
        <v>2197</v>
      </c>
      <c r="AJ589" s="57"/>
      <c r="AK589" s="57"/>
      <c r="AL589" s="57"/>
      <c r="AM589" s="72"/>
      <c r="AN589" s="150">
        <v>31</v>
      </c>
      <c r="AO589" s="150">
        <v>12</v>
      </c>
      <c r="AP589" s="150">
        <v>2011</v>
      </c>
      <c r="AQ589" s="493">
        <v>1</v>
      </c>
      <c r="AR589" s="325">
        <v>31</v>
      </c>
      <c r="AS589" s="91" t="s">
        <v>3988</v>
      </c>
      <c r="AT589" s="60">
        <v>250.79</v>
      </c>
      <c r="AU589" s="60">
        <v>470.66</v>
      </c>
      <c r="AV589" s="60">
        <v>24.81</v>
      </c>
      <c r="AW589" s="60">
        <v>1.5</v>
      </c>
      <c r="AX589" s="60"/>
      <c r="AY589" s="60">
        <v>112.16</v>
      </c>
      <c r="AZ589" s="60">
        <v>859.92</v>
      </c>
      <c r="BA589" s="60"/>
      <c r="BB589" s="60">
        <v>775</v>
      </c>
    </row>
    <row r="590" spans="1:54" s="62" customFormat="1" ht="12">
      <c r="A590" s="486" t="s">
        <v>3894</v>
      </c>
      <c r="B590" s="65">
        <v>10</v>
      </c>
      <c r="C590" s="489" t="s">
        <v>3909</v>
      </c>
      <c r="D590" s="325" t="s">
        <v>3908</v>
      </c>
      <c r="E590" s="325" t="s">
        <v>3907</v>
      </c>
      <c r="F590" s="460">
        <v>53001020978</v>
      </c>
      <c r="G590" s="53"/>
      <c r="H590" s="150">
        <v>10</v>
      </c>
      <c r="I590" s="150">
        <v>9</v>
      </c>
      <c r="J590" s="150">
        <v>1933</v>
      </c>
      <c r="K590" s="150">
        <v>78</v>
      </c>
      <c r="L590" s="150" t="s">
        <v>3168</v>
      </c>
      <c r="M590" s="485"/>
      <c r="N590" s="485"/>
      <c r="O590" s="485"/>
      <c r="P590" s="71"/>
      <c r="Q590" s="150">
        <v>121</v>
      </c>
      <c r="R590" s="53"/>
      <c r="S590" s="325" t="s">
        <v>69</v>
      </c>
      <c r="T590" s="325">
        <v>11030021</v>
      </c>
      <c r="U590" s="150"/>
      <c r="V590" s="150"/>
      <c r="W590" s="66"/>
      <c r="X590" s="66"/>
      <c r="Y590" s="66"/>
      <c r="Z590" s="66"/>
      <c r="AA590" s="66"/>
      <c r="AB590" s="66"/>
      <c r="AC590" s="66"/>
      <c r="AD590" s="66"/>
      <c r="AE590" s="66"/>
      <c r="AF590" s="150">
        <v>11</v>
      </c>
      <c r="AG590" s="150">
        <v>11</v>
      </c>
      <c r="AH590" s="150">
        <v>2011</v>
      </c>
      <c r="AI590" s="205" t="s">
        <v>2155</v>
      </c>
      <c r="AJ590" s="57"/>
      <c r="AK590" s="57"/>
      <c r="AL590" s="57"/>
      <c r="AM590" s="72"/>
      <c r="AN590" s="150">
        <v>31</v>
      </c>
      <c r="AO590" s="150">
        <v>12</v>
      </c>
      <c r="AP590" s="150">
        <v>2011</v>
      </c>
      <c r="AQ590" s="493">
        <v>1</v>
      </c>
      <c r="AR590" s="325">
        <v>31</v>
      </c>
      <c r="AS590" s="91" t="s">
        <v>3988</v>
      </c>
      <c r="AT590" s="60">
        <v>250.79</v>
      </c>
      <c r="AU590" s="60">
        <v>440.99</v>
      </c>
      <c r="AV590" s="60">
        <v>31.56</v>
      </c>
      <c r="AW590" s="60"/>
      <c r="AX590" s="60"/>
      <c r="AY590" s="60">
        <v>108.5</v>
      </c>
      <c r="AZ590" s="60">
        <v>831.83999999999992</v>
      </c>
      <c r="BA590" s="60"/>
      <c r="BB590" s="60">
        <v>775</v>
      </c>
    </row>
    <row r="591" spans="1:54" s="62" customFormat="1" ht="12">
      <c r="A591" s="486" t="s">
        <v>3894</v>
      </c>
      <c r="B591" s="65">
        <v>11</v>
      </c>
      <c r="C591" s="90">
        <v>934002887</v>
      </c>
      <c r="D591" s="325" t="s">
        <v>673</v>
      </c>
      <c r="E591" s="325" t="s">
        <v>3906</v>
      </c>
      <c r="F591" s="86" t="s">
        <v>3905</v>
      </c>
      <c r="G591" s="53"/>
      <c r="H591" s="150">
        <v>2</v>
      </c>
      <c r="I591" s="150">
        <v>4</v>
      </c>
      <c r="J591" s="150">
        <v>1971</v>
      </c>
      <c r="K591" s="150">
        <v>40</v>
      </c>
      <c r="L591" s="150" t="s">
        <v>3164</v>
      </c>
      <c r="M591" s="485"/>
      <c r="N591" s="485"/>
      <c r="O591" s="485"/>
      <c r="P591" s="71"/>
      <c r="Q591" s="150">
        <v>122</v>
      </c>
      <c r="R591" s="53"/>
      <c r="S591" s="325" t="s">
        <v>69</v>
      </c>
      <c r="T591" s="325">
        <v>11030021</v>
      </c>
      <c r="U591" s="150"/>
      <c r="V591" s="150"/>
      <c r="W591" s="66"/>
      <c r="X591" s="66"/>
      <c r="Y591" s="66"/>
      <c r="Z591" s="66"/>
      <c r="AA591" s="66"/>
      <c r="AB591" s="66"/>
      <c r="AC591" s="66"/>
      <c r="AD591" s="66"/>
      <c r="AE591" s="66"/>
      <c r="AF591" s="150">
        <v>14</v>
      </c>
      <c r="AG591" s="150">
        <v>11</v>
      </c>
      <c r="AH591" s="150">
        <v>2011</v>
      </c>
      <c r="AI591" s="205" t="s">
        <v>2721</v>
      </c>
      <c r="AJ591" s="57"/>
      <c r="AK591" s="57"/>
      <c r="AL591" s="57"/>
      <c r="AM591" s="72"/>
      <c r="AN591" s="150">
        <v>31</v>
      </c>
      <c r="AO591" s="150">
        <v>12</v>
      </c>
      <c r="AP591" s="150">
        <v>2011</v>
      </c>
      <c r="AQ591" s="493">
        <v>1</v>
      </c>
      <c r="AR591" s="325">
        <v>31</v>
      </c>
      <c r="AS591" s="91" t="s">
        <v>3988</v>
      </c>
      <c r="AT591" s="60">
        <v>250.79</v>
      </c>
      <c r="AU591" s="60">
        <v>440.99</v>
      </c>
      <c r="AV591" s="60">
        <v>17.920000000000002</v>
      </c>
      <c r="AW591" s="60"/>
      <c r="AX591" s="60"/>
      <c r="AY591" s="60">
        <v>106.46</v>
      </c>
      <c r="AZ591" s="60">
        <v>816.16</v>
      </c>
      <c r="BA591" s="60"/>
      <c r="BB591" s="60">
        <v>775</v>
      </c>
    </row>
    <row r="592" spans="1:54" s="62" customFormat="1" ht="12">
      <c r="A592" s="486" t="s">
        <v>3894</v>
      </c>
      <c r="B592" s="65">
        <v>12</v>
      </c>
      <c r="C592" s="163">
        <v>2541395215</v>
      </c>
      <c r="D592" s="88" t="s">
        <v>3975</v>
      </c>
      <c r="E592" s="88" t="s">
        <v>3976</v>
      </c>
      <c r="F592" s="460">
        <v>18001031386</v>
      </c>
      <c r="G592" s="53"/>
      <c r="H592" s="88">
        <v>15</v>
      </c>
      <c r="I592" s="88">
        <v>3</v>
      </c>
      <c r="J592" s="88">
        <v>1933</v>
      </c>
      <c r="K592" s="88">
        <v>78</v>
      </c>
      <c r="L592" s="150" t="s">
        <v>3168</v>
      </c>
      <c r="M592" s="485"/>
      <c r="N592" s="485"/>
      <c r="O592" s="485"/>
      <c r="P592" s="71"/>
      <c r="Q592" s="88">
        <v>124</v>
      </c>
      <c r="R592" s="53"/>
      <c r="S592" s="325" t="s">
        <v>69</v>
      </c>
      <c r="T592" s="325">
        <v>11030021</v>
      </c>
      <c r="U592" s="88"/>
      <c r="V592" s="150" t="s">
        <v>493</v>
      </c>
      <c r="W592" s="66"/>
      <c r="X592" s="66"/>
      <c r="Y592" s="66"/>
      <c r="Z592" s="66"/>
      <c r="AA592" s="66"/>
      <c r="AB592" s="66"/>
      <c r="AC592" s="66"/>
      <c r="AD592" s="66"/>
      <c r="AE592" s="66"/>
      <c r="AF592" s="88">
        <v>21</v>
      </c>
      <c r="AG592" s="88">
        <v>11</v>
      </c>
      <c r="AH592" s="88">
        <v>2011</v>
      </c>
      <c r="AI592" s="205" t="s">
        <v>2031</v>
      </c>
      <c r="AJ592" s="57"/>
      <c r="AK592" s="57"/>
      <c r="AL592" s="57"/>
      <c r="AM592" s="72"/>
      <c r="AN592" s="150">
        <v>27</v>
      </c>
      <c r="AO592" s="150">
        <v>12</v>
      </c>
      <c r="AP592" s="150">
        <v>2011</v>
      </c>
      <c r="AQ592" s="492">
        <v>0.625</v>
      </c>
      <c r="AR592" s="325">
        <v>27</v>
      </c>
      <c r="AS592" s="91" t="s">
        <v>3987</v>
      </c>
      <c r="AT592" s="60">
        <v>218.43</v>
      </c>
      <c r="AU592" s="60">
        <v>410.42</v>
      </c>
      <c r="AV592" s="60">
        <v>29.52</v>
      </c>
      <c r="AW592" s="60">
        <v>1.1000000000000001</v>
      </c>
      <c r="AX592" s="60"/>
      <c r="AY592" s="60">
        <v>98.92</v>
      </c>
      <c r="AZ592" s="60">
        <v>758.39</v>
      </c>
      <c r="BA592" s="60"/>
      <c r="BB592" s="60">
        <v>675</v>
      </c>
    </row>
    <row r="593" spans="1:54" s="62" customFormat="1" ht="12">
      <c r="A593" s="486" t="s">
        <v>3894</v>
      </c>
      <c r="B593" s="65">
        <v>13</v>
      </c>
      <c r="C593" s="163">
        <v>1634505733</v>
      </c>
      <c r="D593" s="88" t="s">
        <v>1294</v>
      </c>
      <c r="E593" s="88" t="s">
        <v>1877</v>
      </c>
      <c r="F593" s="460">
        <v>38001036854</v>
      </c>
      <c r="G593" s="53"/>
      <c r="H593" s="88">
        <v>26</v>
      </c>
      <c r="I593" s="88">
        <v>6</v>
      </c>
      <c r="J593" s="88">
        <v>1932</v>
      </c>
      <c r="K593" s="88">
        <v>79</v>
      </c>
      <c r="L593" s="150" t="s">
        <v>3164</v>
      </c>
      <c r="M593" s="485"/>
      <c r="N593" s="485"/>
      <c r="O593" s="485"/>
      <c r="P593" s="71"/>
      <c r="Q593" s="88">
        <v>125</v>
      </c>
      <c r="R593" s="53"/>
      <c r="S593" s="325" t="s">
        <v>69</v>
      </c>
      <c r="T593" s="325">
        <v>11030021</v>
      </c>
      <c r="U593" s="88"/>
      <c r="V593" s="150" t="s">
        <v>493</v>
      </c>
      <c r="W593" s="66"/>
      <c r="X593" s="66"/>
      <c r="Y593" s="66"/>
      <c r="Z593" s="66"/>
      <c r="AA593" s="66"/>
      <c r="AB593" s="66"/>
      <c r="AC593" s="66"/>
      <c r="AD593" s="66"/>
      <c r="AE593" s="66"/>
      <c r="AF593" s="88">
        <v>24</v>
      </c>
      <c r="AG593" s="88">
        <v>11</v>
      </c>
      <c r="AH593" s="88">
        <v>2011</v>
      </c>
      <c r="AI593" s="205" t="s">
        <v>2137</v>
      </c>
      <c r="AJ593" s="57"/>
      <c r="AK593" s="57"/>
      <c r="AL593" s="57"/>
      <c r="AM593" s="72"/>
      <c r="AN593" s="150">
        <v>31</v>
      </c>
      <c r="AO593" s="150">
        <v>12</v>
      </c>
      <c r="AP593" s="150">
        <v>2011</v>
      </c>
      <c r="AQ593" s="493">
        <v>1</v>
      </c>
      <c r="AR593" s="325">
        <v>31</v>
      </c>
      <c r="AS593" s="91" t="s">
        <v>3988</v>
      </c>
      <c r="AT593" s="60">
        <v>250.79</v>
      </c>
      <c r="AU593" s="60">
        <v>470.66</v>
      </c>
      <c r="AV593" s="60">
        <v>53.85</v>
      </c>
      <c r="AW593" s="60">
        <v>1</v>
      </c>
      <c r="AX593" s="60"/>
      <c r="AY593" s="60">
        <v>116.45</v>
      </c>
      <c r="AZ593" s="60">
        <v>892.75000000000011</v>
      </c>
      <c r="BA593" s="60"/>
      <c r="BB593" s="60">
        <v>775</v>
      </c>
    </row>
    <row r="594" spans="1:54" s="62" customFormat="1" ht="12">
      <c r="A594" s="486" t="s">
        <v>3894</v>
      </c>
      <c r="B594" s="65">
        <v>14</v>
      </c>
      <c r="C594" s="163">
        <v>907947068</v>
      </c>
      <c r="D594" s="88" t="s">
        <v>3977</v>
      </c>
      <c r="E594" s="88" t="s">
        <v>3978</v>
      </c>
      <c r="F594" s="460">
        <v>62006030838</v>
      </c>
      <c r="G594" s="53"/>
      <c r="H594" s="88">
        <v>20</v>
      </c>
      <c r="I594" s="88">
        <v>9</v>
      </c>
      <c r="J594" s="88">
        <v>1969</v>
      </c>
      <c r="K594" s="88">
        <v>42</v>
      </c>
      <c r="L594" s="150" t="s">
        <v>3168</v>
      </c>
      <c r="M594" s="485"/>
      <c r="N594" s="485"/>
      <c r="O594" s="485"/>
      <c r="P594" s="71"/>
      <c r="Q594" s="88">
        <v>126</v>
      </c>
      <c r="R594" s="53"/>
      <c r="S594" s="325" t="s">
        <v>69</v>
      </c>
      <c r="T594" s="325">
        <v>11030021</v>
      </c>
      <c r="U594" s="88"/>
      <c r="V594" s="88"/>
      <c r="W594" s="66"/>
      <c r="X594" s="66"/>
      <c r="Y594" s="66"/>
      <c r="Z594" s="66"/>
      <c r="AA594" s="66"/>
      <c r="AB594" s="66"/>
      <c r="AC594" s="66"/>
      <c r="AD594" s="66"/>
      <c r="AE594" s="66"/>
      <c r="AF594" s="88">
        <v>28</v>
      </c>
      <c r="AG594" s="88">
        <v>11</v>
      </c>
      <c r="AH594" s="88">
        <v>2011</v>
      </c>
      <c r="AI594" s="205" t="s">
        <v>1969</v>
      </c>
      <c r="AJ594" s="57"/>
      <c r="AK594" s="57"/>
      <c r="AL594" s="57"/>
      <c r="AM594" s="72"/>
      <c r="AN594" s="150">
        <v>9</v>
      </c>
      <c r="AO594" s="150">
        <v>12</v>
      </c>
      <c r="AP594" s="150">
        <v>2011</v>
      </c>
      <c r="AQ594" s="208">
        <v>0.61805555555555558</v>
      </c>
      <c r="AR594" s="325">
        <v>9</v>
      </c>
      <c r="AS594" s="91" t="s">
        <v>3987</v>
      </c>
      <c r="AT594" s="60">
        <v>72.81</v>
      </c>
      <c r="AU594" s="60">
        <v>127.86</v>
      </c>
      <c r="AV594" s="60">
        <v>75.010000000000005</v>
      </c>
      <c r="AW594" s="60"/>
      <c r="AX594" s="60"/>
      <c r="AY594" s="60">
        <v>41.35</v>
      </c>
      <c r="AZ594" s="60">
        <v>317.03000000000003</v>
      </c>
      <c r="BA594" s="60"/>
      <c r="BB594" s="60">
        <v>225</v>
      </c>
    </row>
    <row r="595" spans="1:54" s="62" customFormat="1" ht="12">
      <c r="A595" s="486" t="s">
        <v>3894</v>
      </c>
      <c r="B595" s="65">
        <v>15</v>
      </c>
      <c r="C595" s="90">
        <v>935777487</v>
      </c>
      <c r="D595" s="325" t="s">
        <v>673</v>
      </c>
      <c r="E595" s="325" t="s">
        <v>3163</v>
      </c>
      <c r="F595" s="460">
        <v>53001010333</v>
      </c>
      <c r="G595" s="53"/>
      <c r="H595" s="150">
        <v>8</v>
      </c>
      <c r="I595" s="150">
        <v>8</v>
      </c>
      <c r="J595" s="150">
        <v>1966</v>
      </c>
      <c r="K595" s="150">
        <v>45</v>
      </c>
      <c r="L595" s="150" t="s">
        <v>3164</v>
      </c>
      <c r="M595" s="485"/>
      <c r="N595" s="485"/>
      <c r="O595" s="485"/>
      <c r="P595" s="71"/>
      <c r="Q595" s="150">
        <v>127</v>
      </c>
      <c r="R595" s="53"/>
      <c r="S595" s="325" t="s">
        <v>69</v>
      </c>
      <c r="T595" s="325">
        <v>11030021</v>
      </c>
      <c r="U595" s="150"/>
      <c r="V595" s="150"/>
      <c r="W595" s="66"/>
      <c r="X595" s="66"/>
      <c r="Y595" s="66"/>
      <c r="Z595" s="66"/>
      <c r="AA595" s="66"/>
      <c r="AB595" s="66"/>
      <c r="AC595" s="66"/>
      <c r="AD595" s="66"/>
      <c r="AE595" s="66"/>
      <c r="AF595" s="150">
        <v>1</v>
      </c>
      <c r="AG595" s="150">
        <v>12</v>
      </c>
      <c r="AH595" s="150">
        <v>2011</v>
      </c>
      <c r="AI595" s="205" t="s">
        <v>1978</v>
      </c>
      <c r="AJ595" s="57"/>
      <c r="AK595" s="57"/>
      <c r="AL595" s="57"/>
      <c r="AM595" s="72"/>
      <c r="AN595" s="150">
        <v>31</v>
      </c>
      <c r="AO595" s="150">
        <v>12</v>
      </c>
      <c r="AP595" s="150">
        <v>2011</v>
      </c>
      <c r="AQ595" s="493">
        <v>1</v>
      </c>
      <c r="AR595" s="325">
        <v>30</v>
      </c>
      <c r="AS595" s="91" t="s">
        <v>3988</v>
      </c>
      <c r="AT595" s="60">
        <v>242.7</v>
      </c>
      <c r="AU595" s="60">
        <v>426.48</v>
      </c>
      <c r="AV595" s="60">
        <v>38.33</v>
      </c>
      <c r="AW595" s="60">
        <v>4.75</v>
      </c>
      <c r="AX595" s="60"/>
      <c r="AY595" s="60">
        <v>106.84</v>
      </c>
      <c r="AZ595" s="60">
        <v>819.10000000000014</v>
      </c>
      <c r="BA595" s="60"/>
      <c r="BB595" s="60">
        <v>750</v>
      </c>
    </row>
    <row r="596" spans="1:54" s="62" customFormat="1" ht="12">
      <c r="A596" s="486" t="s">
        <v>3894</v>
      </c>
      <c r="B596" s="65">
        <v>16</v>
      </c>
      <c r="C596" s="90">
        <v>3168424181</v>
      </c>
      <c r="D596" s="325" t="s">
        <v>3167</v>
      </c>
      <c r="E596" s="325" t="s">
        <v>1694</v>
      </c>
      <c r="F596" s="460">
        <v>55001014193</v>
      </c>
      <c r="G596" s="53"/>
      <c r="H596" s="150">
        <v>16</v>
      </c>
      <c r="I596" s="150">
        <v>11</v>
      </c>
      <c r="J596" s="150">
        <v>1938</v>
      </c>
      <c r="K596" s="150">
        <v>73</v>
      </c>
      <c r="L596" s="150" t="s">
        <v>3168</v>
      </c>
      <c r="M596" s="485"/>
      <c r="N596" s="485"/>
      <c r="O596" s="485"/>
      <c r="P596" s="71"/>
      <c r="Q596" s="150">
        <v>128</v>
      </c>
      <c r="R596" s="53"/>
      <c r="S596" s="325" t="s">
        <v>69</v>
      </c>
      <c r="T596" s="325">
        <v>11030021</v>
      </c>
      <c r="U596" s="150"/>
      <c r="V596" s="150"/>
      <c r="W596" s="66"/>
      <c r="X596" s="66"/>
      <c r="Y596" s="66"/>
      <c r="Z596" s="66"/>
      <c r="AA596" s="66"/>
      <c r="AB596" s="66"/>
      <c r="AC596" s="66"/>
      <c r="AD596" s="66"/>
      <c r="AE596" s="66"/>
      <c r="AF596" s="150">
        <v>4</v>
      </c>
      <c r="AG596" s="150">
        <v>12</v>
      </c>
      <c r="AH596" s="150">
        <v>2011</v>
      </c>
      <c r="AI596" s="205" t="s">
        <v>2287</v>
      </c>
      <c r="AJ596" s="57"/>
      <c r="AK596" s="57"/>
      <c r="AL596" s="57"/>
      <c r="AM596" s="72"/>
      <c r="AN596" s="150">
        <v>31</v>
      </c>
      <c r="AO596" s="150">
        <v>12</v>
      </c>
      <c r="AP596" s="150">
        <v>2011</v>
      </c>
      <c r="AQ596" s="493">
        <v>1</v>
      </c>
      <c r="AR596" s="325">
        <v>27</v>
      </c>
      <c r="AS596" s="91" t="s">
        <v>3988</v>
      </c>
      <c r="AT596" s="60">
        <v>218.43</v>
      </c>
      <c r="AU596" s="60">
        <v>383.7</v>
      </c>
      <c r="AV596" s="60">
        <v>44.74</v>
      </c>
      <c r="AW596" s="60">
        <v>4.75</v>
      </c>
      <c r="AX596" s="60"/>
      <c r="AY596" s="60">
        <v>97.74</v>
      </c>
      <c r="AZ596" s="60">
        <v>749.36</v>
      </c>
      <c r="BA596" s="60"/>
      <c r="BB596" s="60">
        <v>675</v>
      </c>
    </row>
    <row r="597" spans="1:54" s="62" customFormat="1" ht="12">
      <c r="A597" s="486" t="s">
        <v>3894</v>
      </c>
      <c r="B597" s="65">
        <v>17</v>
      </c>
      <c r="C597" s="90">
        <v>3532874932</v>
      </c>
      <c r="D597" s="325" t="s">
        <v>307</v>
      </c>
      <c r="E597" s="325" t="s">
        <v>3170</v>
      </c>
      <c r="F597" s="460">
        <v>33001063468</v>
      </c>
      <c r="G597" s="53"/>
      <c r="H597" s="150">
        <v>1</v>
      </c>
      <c r="I597" s="150">
        <v>8</v>
      </c>
      <c r="J597" s="150">
        <v>1948</v>
      </c>
      <c r="K597" s="150">
        <v>63</v>
      </c>
      <c r="L597" s="150" t="s">
        <v>3164</v>
      </c>
      <c r="M597" s="485"/>
      <c r="N597" s="485"/>
      <c r="O597" s="485"/>
      <c r="P597" s="71"/>
      <c r="Q597" s="150">
        <v>129</v>
      </c>
      <c r="R597" s="53"/>
      <c r="S597" s="325" t="s">
        <v>69</v>
      </c>
      <c r="T597" s="325">
        <v>11030021</v>
      </c>
      <c r="U597" s="150"/>
      <c r="V597" s="150"/>
      <c r="W597" s="66"/>
      <c r="X597" s="66"/>
      <c r="Y597" s="66"/>
      <c r="Z597" s="66"/>
      <c r="AA597" s="66"/>
      <c r="AB597" s="66"/>
      <c r="AC597" s="66"/>
      <c r="AD597" s="66"/>
      <c r="AE597" s="66"/>
      <c r="AF597" s="150">
        <v>8</v>
      </c>
      <c r="AG597" s="150">
        <v>12</v>
      </c>
      <c r="AH597" s="150">
        <v>2011</v>
      </c>
      <c r="AI597" s="205" t="s">
        <v>3171</v>
      </c>
      <c r="AJ597" s="57"/>
      <c r="AK597" s="57"/>
      <c r="AL597" s="57"/>
      <c r="AM597" s="72"/>
      <c r="AN597" s="150">
        <v>31</v>
      </c>
      <c r="AO597" s="150">
        <v>12</v>
      </c>
      <c r="AP597" s="150">
        <v>2011</v>
      </c>
      <c r="AQ597" s="493">
        <v>1</v>
      </c>
      <c r="AR597" s="325">
        <v>23</v>
      </c>
      <c r="AS597" s="91" t="s">
        <v>3988</v>
      </c>
      <c r="AT597" s="60">
        <v>186.07</v>
      </c>
      <c r="AU597" s="60">
        <v>326.77</v>
      </c>
      <c r="AV597" s="60">
        <v>33.25</v>
      </c>
      <c r="AW597" s="60">
        <v>4.75</v>
      </c>
      <c r="AX597" s="60"/>
      <c r="AY597" s="60">
        <v>82.63</v>
      </c>
      <c r="AZ597" s="60">
        <v>633.46999999999991</v>
      </c>
      <c r="BA597" s="60"/>
      <c r="BB597" s="60">
        <v>575</v>
      </c>
    </row>
    <row r="598" spans="1:54" s="62" customFormat="1" ht="12">
      <c r="A598" s="486" t="s">
        <v>3894</v>
      </c>
      <c r="B598" s="65">
        <v>18</v>
      </c>
      <c r="C598" s="90">
        <v>2206707751</v>
      </c>
      <c r="D598" s="325" t="s">
        <v>356</v>
      </c>
      <c r="E598" s="325" t="s">
        <v>3904</v>
      </c>
      <c r="F598" s="460">
        <v>54001021706</v>
      </c>
      <c r="G598" s="53"/>
      <c r="H598" s="150">
        <v>24</v>
      </c>
      <c r="I598" s="150">
        <v>7</v>
      </c>
      <c r="J598" s="150">
        <v>1964</v>
      </c>
      <c r="K598" s="150">
        <v>47</v>
      </c>
      <c r="L598" s="150" t="s">
        <v>3164</v>
      </c>
      <c r="M598" s="485"/>
      <c r="N598" s="485"/>
      <c r="O598" s="485"/>
      <c r="P598" s="71"/>
      <c r="Q598" s="150">
        <v>130</v>
      </c>
      <c r="R598" s="53"/>
      <c r="S598" s="325" t="s">
        <v>69</v>
      </c>
      <c r="T598" s="325">
        <v>11030021</v>
      </c>
      <c r="U598" s="150"/>
      <c r="V598" s="150"/>
      <c r="W598" s="66"/>
      <c r="X598" s="66"/>
      <c r="Y598" s="66"/>
      <c r="Z598" s="66"/>
      <c r="AA598" s="66"/>
      <c r="AB598" s="66"/>
      <c r="AC598" s="66"/>
      <c r="AD598" s="66"/>
      <c r="AE598" s="66"/>
      <c r="AF598" s="150">
        <v>9</v>
      </c>
      <c r="AG598" s="150">
        <v>12</v>
      </c>
      <c r="AH598" s="150">
        <v>2011</v>
      </c>
      <c r="AI598" s="205" t="s">
        <v>2527</v>
      </c>
      <c r="AJ598" s="57"/>
      <c r="AK598" s="57"/>
      <c r="AL598" s="57"/>
      <c r="AM598" s="72"/>
      <c r="AN598" s="150">
        <v>31</v>
      </c>
      <c r="AO598" s="150">
        <v>12</v>
      </c>
      <c r="AP598" s="150">
        <v>2011</v>
      </c>
      <c r="AQ598" s="493">
        <v>1</v>
      </c>
      <c r="AR598" s="325">
        <v>22</v>
      </c>
      <c r="AS598" s="91" t="s">
        <v>3988</v>
      </c>
      <c r="AT598" s="60">
        <v>177.98</v>
      </c>
      <c r="AU598" s="60">
        <v>313.12</v>
      </c>
      <c r="AV598" s="60">
        <v>32.409999999999997</v>
      </c>
      <c r="AW598" s="60">
        <v>3.64</v>
      </c>
      <c r="AX598" s="60"/>
      <c r="AY598" s="60">
        <v>79.069999999999993</v>
      </c>
      <c r="AZ598" s="60">
        <v>606.22</v>
      </c>
      <c r="BA598" s="60"/>
      <c r="BB598" s="60">
        <v>550</v>
      </c>
    </row>
    <row r="599" spans="1:54" s="62" customFormat="1" ht="12">
      <c r="A599" s="486" t="s">
        <v>3894</v>
      </c>
      <c r="B599" s="65">
        <v>19</v>
      </c>
      <c r="C599" s="90">
        <v>1617810798</v>
      </c>
      <c r="D599" s="325" t="s">
        <v>3979</v>
      </c>
      <c r="E599" s="325" t="s">
        <v>3980</v>
      </c>
      <c r="F599" s="460">
        <v>60001120929</v>
      </c>
      <c r="G599" s="53"/>
      <c r="H599" s="150">
        <v>5</v>
      </c>
      <c r="I599" s="150">
        <v>2</v>
      </c>
      <c r="J599" s="150">
        <v>1965</v>
      </c>
      <c r="K599" s="150">
        <v>46</v>
      </c>
      <c r="L599" s="150" t="s">
        <v>3164</v>
      </c>
      <c r="M599" s="485"/>
      <c r="N599" s="485"/>
      <c r="O599" s="485"/>
      <c r="P599" s="71"/>
      <c r="Q599" s="150">
        <v>131</v>
      </c>
      <c r="R599" s="53"/>
      <c r="S599" s="325" t="s">
        <v>69</v>
      </c>
      <c r="T599" s="325">
        <v>11030021</v>
      </c>
      <c r="U599" s="150"/>
      <c r="V599" s="150"/>
      <c r="W599" s="66"/>
      <c r="X599" s="66"/>
      <c r="Y599" s="66"/>
      <c r="Z599" s="66"/>
      <c r="AA599" s="66"/>
      <c r="AB599" s="66"/>
      <c r="AC599" s="66"/>
      <c r="AD599" s="66"/>
      <c r="AE599" s="66"/>
      <c r="AF599" s="150">
        <v>9</v>
      </c>
      <c r="AG599" s="150">
        <v>12</v>
      </c>
      <c r="AH599" s="150">
        <v>2011</v>
      </c>
      <c r="AI599" s="205" t="s">
        <v>1996</v>
      </c>
      <c r="AJ599" s="57"/>
      <c r="AK599" s="57"/>
      <c r="AL599" s="57"/>
      <c r="AM599" s="72"/>
      <c r="AN599" s="150">
        <v>20</v>
      </c>
      <c r="AO599" s="150">
        <v>12</v>
      </c>
      <c r="AP599" s="150">
        <v>2011</v>
      </c>
      <c r="AQ599" s="492">
        <v>0.70833333333333337</v>
      </c>
      <c r="AR599" s="325">
        <v>11</v>
      </c>
      <c r="AS599" s="91" t="s">
        <v>3987</v>
      </c>
      <c r="AT599" s="60">
        <v>88.99</v>
      </c>
      <c r="AU599" s="60">
        <v>157.01</v>
      </c>
      <c r="AV599" s="60">
        <v>157.02000000000001</v>
      </c>
      <c r="AW599" s="60">
        <v>4.75</v>
      </c>
      <c r="AX599" s="60"/>
      <c r="AY599" s="60">
        <v>61.17</v>
      </c>
      <c r="AZ599" s="60">
        <v>468.94</v>
      </c>
      <c r="BA599" s="60"/>
      <c r="BB599" s="60">
        <v>275</v>
      </c>
    </row>
    <row r="600" spans="1:54" s="73" customFormat="1" ht="12">
      <c r="A600" s="486" t="s">
        <v>3894</v>
      </c>
      <c r="B600" s="65">
        <v>20</v>
      </c>
      <c r="C600" s="90">
        <v>1337737217</v>
      </c>
      <c r="D600" s="325" t="s">
        <v>237</v>
      </c>
      <c r="E600" s="325" t="s">
        <v>3981</v>
      </c>
      <c r="F600" s="460">
        <v>18001046328</v>
      </c>
      <c r="G600" s="53"/>
      <c r="H600" s="150">
        <v>23</v>
      </c>
      <c r="I600" s="150">
        <v>2</v>
      </c>
      <c r="J600" s="150">
        <v>1966</v>
      </c>
      <c r="K600" s="150">
        <v>45</v>
      </c>
      <c r="L600" s="150" t="s">
        <v>3164</v>
      </c>
      <c r="M600" s="485"/>
      <c r="N600" s="485"/>
      <c r="O600" s="485"/>
      <c r="P600" s="71"/>
      <c r="Q600" s="150">
        <v>132</v>
      </c>
      <c r="R600" s="53"/>
      <c r="S600" s="325" t="s">
        <v>69</v>
      </c>
      <c r="T600" s="325">
        <v>11030021</v>
      </c>
      <c r="U600" s="150"/>
      <c r="V600" s="150"/>
      <c r="W600" s="66"/>
      <c r="X600" s="66"/>
      <c r="Y600" s="66"/>
      <c r="Z600" s="66"/>
      <c r="AA600" s="66"/>
      <c r="AB600" s="66"/>
      <c r="AC600" s="66"/>
      <c r="AD600" s="66"/>
      <c r="AE600" s="66"/>
      <c r="AF600" s="150">
        <v>10</v>
      </c>
      <c r="AG600" s="150">
        <v>12</v>
      </c>
      <c r="AH600" s="150">
        <v>2011</v>
      </c>
      <c r="AI600" s="205" t="s">
        <v>3989</v>
      </c>
      <c r="AJ600" s="57"/>
      <c r="AK600" s="57"/>
      <c r="AL600" s="57"/>
      <c r="AM600" s="72"/>
      <c r="AN600" s="88">
        <v>12</v>
      </c>
      <c r="AO600" s="88">
        <v>12</v>
      </c>
      <c r="AP600" s="88">
        <v>2011</v>
      </c>
      <c r="AQ600" s="94">
        <v>0.54166666666666663</v>
      </c>
      <c r="AR600" s="88">
        <v>2</v>
      </c>
      <c r="AS600" s="91" t="s">
        <v>3987</v>
      </c>
      <c r="AT600" s="60">
        <v>16.18</v>
      </c>
      <c r="AU600" s="60">
        <v>28.91</v>
      </c>
      <c r="AV600" s="60">
        <v>19.52</v>
      </c>
      <c r="AW600" s="60">
        <v>4.8499999999999996</v>
      </c>
      <c r="AX600" s="60"/>
      <c r="AY600" s="60">
        <v>10.42</v>
      </c>
      <c r="AZ600" s="60">
        <v>79.88</v>
      </c>
      <c r="BA600" s="60"/>
      <c r="BB600" s="60">
        <v>50</v>
      </c>
    </row>
    <row r="601" spans="1:54" s="73" customFormat="1" ht="12">
      <c r="A601" s="486" t="s">
        <v>3894</v>
      </c>
      <c r="B601" s="65">
        <v>21</v>
      </c>
      <c r="C601" s="90">
        <v>712717997</v>
      </c>
      <c r="D601" s="325" t="s">
        <v>3172</v>
      </c>
      <c r="E601" s="325" t="s">
        <v>3173</v>
      </c>
      <c r="F601" s="460">
        <v>37001044822</v>
      </c>
      <c r="G601" s="53"/>
      <c r="H601" s="150">
        <v>6</v>
      </c>
      <c r="I601" s="150">
        <v>1</v>
      </c>
      <c r="J601" s="150">
        <v>1982</v>
      </c>
      <c r="K601" s="150">
        <v>29</v>
      </c>
      <c r="L601" s="150" t="s">
        <v>3164</v>
      </c>
      <c r="M601" s="485"/>
      <c r="N601" s="485"/>
      <c r="O601" s="485"/>
      <c r="P601" s="71"/>
      <c r="Q601" s="150">
        <v>133</v>
      </c>
      <c r="R601" s="53"/>
      <c r="S601" s="325" t="s">
        <v>69</v>
      </c>
      <c r="T601" s="325">
        <v>11030021</v>
      </c>
      <c r="U601" s="150"/>
      <c r="V601" s="150"/>
      <c r="W601" s="66"/>
      <c r="X601" s="66"/>
      <c r="Y601" s="66"/>
      <c r="Z601" s="66"/>
      <c r="AA601" s="66"/>
      <c r="AB601" s="66"/>
      <c r="AC601" s="66"/>
      <c r="AD601" s="66"/>
      <c r="AE601" s="66"/>
      <c r="AF601" s="150">
        <v>12</v>
      </c>
      <c r="AG601" s="150">
        <v>12</v>
      </c>
      <c r="AH601" s="150">
        <v>2011</v>
      </c>
      <c r="AI601" s="205" t="s">
        <v>2197</v>
      </c>
      <c r="AJ601" s="57"/>
      <c r="AK601" s="57"/>
      <c r="AL601" s="57"/>
      <c r="AM601" s="72"/>
      <c r="AN601" s="150">
        <v>31</v>
      </c>
      <c r="AO601" s="150">
        <v>12</v>
      </c>
      <c r="AP601" s="150">
        <v>2011</v>
      </c>
      <c r="AQ601" s="493">
        <v>1</v>
      </c>
      <c r="AR601" s="325">
        <v>19</v>
      </c>
      <c r="AS601" s="91" t="s">
        <v>3988</v>
      </c>
      <c r="AT601" s="60">
        <v>153.71</v>
      </c>
      <c r="AU601" s="60">
        <v>269.63</v>
      </c>
      <c r="AV601" s="60">
        <v>38.32</v>
      </c>
      <c r="AW601" s="60">
        <v>4.75</v>
      </c>
      <c r="AX601" s="60"/>
      <c r="AY601" s="60">
        <v>69.959999999999994</v>
      </c>
      <c r="AZ601" s="60">
        <v>536.37</v>
      </c>
      <c r="BA601" s="60"/>
      <c r="BB601" s="60">
        <v>475</v>
      </c>
    </row>
    <row r="602" spans="1:54" s="73" customFormat="1" ht="12">
      <c r="A602" s="486" t="s">
        <v>3894</v>
      </c>
      <c r="B602" s="65">
        <v>22</v>
      </c>
      <c r="C602" s="90">
        <v>2212817213</v>
      </c>
      <c r="D602" s="325" t="s">
        <v>789</v>
      </c>
      <c r="E602" s="325" t="s">
        <v>1495</v>
      </c>
      <c r="F602" s="460">
        <v>60001050838</v>
      </c>
      <c r="G602" s="53"/>
      <c r="H602" s="150">
        <v>20</v>
      </c>
      <c r="I602" s="150">
        <v>10</v>
      </c>
      <c r="J602" s="150">
        <v>1957</v>
      </c>
      <c r="K602" s="150">
        <v>54</v>
      </c>
      <c r="L602" s="150" t="s">
        <v>3164</v>
      </c>
      <c r="M602" s="485"/>
      <c r="N602" s="485"/>
      <c r="O602" s="485"/>
      <c r="P602" s="71"/>
      <c r="Q602" s="150">
        <v>134</v>
      </c>
      <c r="R602" s="53"/>
      <c r="S602" s="325" t="s">
        <v>69</v>
      </c>
      <c r="T602" s="325">
        <v>11030021</v>
      </c>
      <c r="U602" s="150"/>
      <c r="V602" s="150"/>
      <c r="W602" s="66"/>
      <c r="X602" s="66"/>
      <c r="Y602" s="66"/>
      <c r="Z602" s="66"/>
      <c r="AA602" s="66"/>
      <c r="AB602" s="66"/>
      <c r="AC602" s="66"/>
      <c r="AD602" s="66"/>
      <c r="AE602" s="66"/>
      <c r="AF602" s="150">
        <v>14</v>
      </c>
      <c r="AG602" s="150">
        <v>12</v>
      </c>
      <c r="AH602" s="150">
        <v>2011</v>
      </c>
      <c r="AI602" s="205" t="s">
        <v>2016</v>
      </c>
      <c r="AJ602" s="57"/>
      <c r="AK602" s="57"/>
      <c r="AL602" s="57"/>
      <c r="AM602" s="72"/>
      <c r="AN602" s="88">
        <v>21</v>
      </c>
      <c r="AO602" s="88">
        <v>12</v>
      </c>
      <c r="AP602" s="88">
        <v>2011</v>
      </c>
      <c r="AQ602" s="94">
        <v>0.58333333333333337</v>
      </c>
      <c r="AR602" s="88">
        <v>7</v>
      </c>
      <c r="AS602" s="91" t="s">
        <v>3987</v>
      </c>
      <c r="AT602" s="60">
        <v>56.63</v>
      </c>
      <c r="AU602" s="60">
        <v>99.55</v>
      </c>
      <c r="AV602" s="60">
        <v>18.77</v>
      </c>
      <c r="AW602" s="60">
        <v>4.75</v>
      </c>
      <c r="AX602" s="60"/>
      <c r="AY602" s="60">
        <v>26.96</v>
      </c>
      <c r="AZ602" s="60">
        <v>206.66000000000003</v>
      </c>
      <c r="BA602" s="60"/>
      <c r="BB602" s="60">
        <v>175</v>
      </c>
    </row>
    <row r="603" spans="1:54" s="73" customFormat="1" ht="12">
      <c r="A603" s="486" t="s">
        <v>3894</v>
      </c>
      <c r="B603" s="65">
        <v>23</v>
      </c>
      <c r="C603" s="90">
        <v>2214652960</v>
      </c>
      <c r="D603" s="325" t="s">
        <v>1287</v>
      </c>
      <c r="E603" s="325" t="s">
        <v>3174</v>
      </c>
      <c r="F603" s="460">
        <v>18501076621</v>
      </c>
      <c r="G603" s="53"/>
      <c r="H603" s="150">
        <v>19</v>
      </c>
      <c r="I603" s="150">
        <v>12</v>
      </c>
      <c r="J603" s="150">
        <v>1970</v>
      </c>
      <c r="K603" s="150">
        <v>41</v>
      </c>
      <c r="L603" s="150" t="s">
        <v>3164</v>
      </c>
      <c r="M603" s="485"/>
      <c r="N603" s="485"/>
      <c r="O603" s="485"/>
      <c r="P603" s="71"/>
      <c r="Q603" s="150">
        <v>135</v>
      </c>
      <c r="R603" s="53"/>
      <c r="S603" s="325" t="s">
        <v>69</v>
      </c>
      <c r="T603" s="325">
        <v>11030021</v>
      </c>
      <c r="U603" s="150"/>
      <c r="V603" s="150"/>
      <c r="W603" s="66"/>
      <c r="X603" s="66"/>
      <c r="Y603" s="66"/>
      <c r="Z603" s="66"/>
      <c r="AA603" s="66"/>
      <c r="AB603" s="66"/>
      <c r="AC603" s="66"/>
      <c r="AD603" s="66"/>
      <c r="AE603" s="66"/>
      <c r="AF603" s="150">
        <v>16</v>
      </c>
      <c r="AG603" s="150">
        <v>12</v>
      </c>
      <c r="AH603" s="150">
        <v>2011</v>
      </c>
      <c r="AI603" s="205" t="s">
        <v>2197</v>
      </c>
      <c r="AJ603" s="57"/>
      <c r="AK603" s="57"/>
      <c r="AL603" s="57"/>
      <c r="AM603" s="72"/>
      <c r="AN603" s="150">
        <v>31</v>
      </c>
      <c r="AO603" s="150">
        <v>12</v>
      </c>
      <c r="AP603" s="150">
        <v>2011</v>
      </c>
      <c r="AQ603" s="493">
        <v>1</v>
      </c>
      <c r="AR603" s="325">
        <v>15</v>
      </c>
      <c r="AS603" s="91" t="s">
        <v>3988</v>
      </c>
      <c r="AT603" s="60">
        <v>121.35</v>
      </c>
      <c r="AU603" s="60">
        <v>216.31</v>
      </c>
      <c r="AV603" s="60">
        <v>19.739999999999998</v>
      </c>
      <c r="AW603" s="60">
        <v>4.75</v>
      </c>
      <c r="AX603" s="60"/>
      <c r="AY603" s="60">
        <v>54.32</v>
      </c>
      <c r="AZ603" s="60">
        <v>416.46999999999997</v>
      </c>
      <c r="BA603" s="60"/>
      <c r="BB603" s="60">
        <v>375</v>
      </c>
    </row>
    <row r="604" spans="1:54" s="73" customFormat="1" ht="12">
      <c r="A604" s="486" t="s">
        <v>3894</v>
      </c>
      <c r="B604" s="65">
        <v>24</v>
      </c>
      <c r="C604" s="90">
        <v>1402439441</v>
      </c>
      <c r="D604" s="325" t="s">
        <v>1587</v>
      </c>
      <c r="E604" s="325" t="s">
        <v>228</v>
      </c>
      <c r="F604" s="460">
        <v>18001029208</v>
      </c>
      <c r="G604" s="53"/>
      <c r="H604" s="150">
        <v>3</v>
      </c>
      <c r="I604" s="150">
        <v>3</v>
      </c>
      <c r="J604" s="150">
        <v>1961</v>
      </c>
      <c r="K604" s="150">
        <v>50</v>
      </c>
      <c r="L604" s="150" t="s">
        <v>3164</v>
      </c>
      <c r="M604" s="485"/>
      <c r="N604" s="485"/>
      <c r="O604" s="485"/>
      <c r="P604" s="71"/>
      <c r="Q604" s="150">
        <v>136</v>
      </c>
      <c r="R604" s="53"/>
      <c r="S604" s="325" t="s">
        <v>69</v>
      </c>
      <c r="T604" s="325">
        <v>11030021</v>
      </c>
      <c r="U604" s="150"/>
      <c r="V604" s="150"/>
      <c r="W604" s="66"/>
      <c r="X604" s="66"/>
      <c r="Y604" s="66"/>
      <c r="Z604" s="66"/>
      <c r="AA604" s="66"/>
      <c r="AB604" s="66"/>
      <c r="AC604" s="66"/>
      <c r="AD604" s="66"/>
      <c r="AE604" s="66"/>
      <c r="AF604" s="150">
        <v>17</v>
      </c>
      <c r="AG604" s="150">
        <v>12</v>
      </c>
      <c r="AH604" s="150">
        <v>2011</v>
      </c>
      <c r="AI604" s="205" t="s">
        <v>2721</v>
      </c>
      <c r="AJ604" s="57"/>
      <c r="AK604" s="57"/>
      <c r="AL604" s="57"/>
      <c r="AM604" s="72"/>
      <c r="AN604" s="88">
        <v>22</v>
      </c>
      <c r="AO604" s="88">
        <v>12</v>
      </c>
      <c r="AP604" s="88">
        <v>2011</v>
      </c>
      <c r="AQ604" s="208">
        <v>0.72916666666666663</v>
      </c>
      <c r="AR604" s="88">
        <v>5</v>
      </c>
      <c r="AS604" s="91" t="s">
        <v>3987</v>
      </c>
      <c r="AT604" s="60">
        <v>40.450000000000003</v>
      </c>
      <c r="AU604" s="60">
        <v>70.7</v>
      </c>
      <c r="AV604" s="60">
        <v>36.83</v>
      </c>
      <c r="AW604" s="60">
        <v>4.8499999999999996</v>
      </c>
      <c r="AX604" s="60"/>
      <c r="AY604" s="60">
        <v>22.92</v>
      </c>
      <c r="AZ604" s="60">
        <v>175.75</v>
      </c>
      <c r="BA604" s="60"/>
      <c r="BB604" s="60">
        <v>125</v>
      </c>
    </row>
    <row r="605" spans="1:54" s="73" customFormat="1" ht="12">
      <c r="A605" s="486" t="s">
        <v>3894</v>
      </c>
      <c r="B605" s="65">
        <v>25</v>
      </c>
      <c r="C605" s="90">
        <v>1945942010</v>
      </c>
      <c r="D605" s="325" t="s">
        <v>291</v>
      </c>
      <c r="E605" s="325" t="s">
        <v>3982</v>
      </c>
      <c r="F605" s="460">
        <v>60001026313</v>
      </c>
      <c r="G605" s="53"/>
      <c r="H605" s="150">
        <v>13</v>
      </c>
      <c r="I605" s="150">
        <v>11</v>
      </c>
      <c r="J605" s="150">
        <v>1977</v>
      </c>
      <c r="K605" s="150">
        <v>34</v>
      </c>
      <c r="L605" s="150" t="s">
        <v>3164</v>
      </c>
      <c r="M605" s="485"/>
      <c r="N605" s="485"/>
      <c r="O605" s="485"/>
      <c r="P605" s="71"/>
      <c r="Q605" s="150">
        <v>137</v>
      </c>
      <c r="R605" s="53"/>
      <c r="S605" s="325" t="s">
        <v>69</v>
      </c>
      <c r="T605" s="325">
        <v>11030021</v>
      </c>
      <c r="U605" s="150"/>
      <c r="V605" s="150"/>
      <c r="W605" s="66"/>
      <c r="X605" s="66"/>
      <c r="Y605" s="66"/>
      <c r="Z605" s="66"/>
      <c r="AA605" s="66"/>
      <c r="AB605" s="66"/>
      <c r="AC605" s="66"/>
      <c r="AD605" s="66"/>
      <c r="AE605" s="66"/>
      <c r="AF605" s="150">
        <v>20</v>
      </c>
      <c r="AG605" s="150">
        <v>12</v>
      </c>
      <c r="AH605" s="150">
        <v>2011</v>
      </c>
      <c r="AI605" s="205" t="s">
        <v>2031</v>
      </c>
      <c r="AJ605" s="57"/>
      <c r="AK605" s="57"/>
      <c r="AL605" s="57"/>
      <c r="AM605" s="72"/>
      <c r="AN605" s="88">
        <v>23</v>
      </c>
      <c r="AO605" s="88">
        <v>12</v>
      </c>
      <c r="AP605" s="88">
        <v>2011</v>
      </c>
      <c r="AQ605" s="94">
        <v>0.5</v>
      </c>
      <c r="AR605" s="88">
        <v>3</v>
      </c>
      <c r="AS605" s="91" t="s">
        <v>3987</v>
      </c>
      <c r="AT605" s="60">
        <v>24.27</v>
      </c>
      <c r="AU605" s="60">
        <v>41.72</v>
      </c>
      <c r="AV605" s="60">
        <v>6.6</v>
      </c>
      <c r="AW605" s="60">
        <v>6.55</v>
      </c>
      <c r="AX605" s="60"/>
      <c r="AY605" s="60">
        <v>11.87</v>
      </c>
      <c r="AZ605" s="60">
        <v>91.009999999999991</v>
      </c>
      <c r="BA605" s="60"/>
      <c r="BB605" s="60">
        <v>75</v>
      </c>
    </row>
    <row r="606" spans="1:54" s="73" customFormat="1" ht="12">
      <c r="A606" s="486" t="s">
        <v>3894</v>
      </c>
      <c r="B606" s="65">
        <v>26</v>
      </c>
      <c r="C606" s="90">
        <v>1177857004</v>
      </c>
      <c r="D606" s="325" t="s">
        <v>716</v>
      </c>
      <c r="E606" s="325" t="s">
        <v>3175</v>
      </c>
      <c r="F606" s="460">
        <v>33001019688</v>
      </c>
      <c r="G606" s="53"/>
      <c r="H606" s="150">
        <v>3</v>
      </c>
      <c r="I606" s="150">
        <v>5</v>
      </c>
      <c r="J606" s="150">
        <v>1983</v>
      </c>
      <c r="K606" s="150">
        <v>28</v>
      </c>
      <c r="L606" s="150" t="s">
        <v>3168</v>
      </c>
      <c r="M606" s="485"/>
      <c r="N606" s="485"/>
      <c r="O606" s="485"/>
      <c r="P606" s="71"/>
      <c r="Q606" s="150">
        <v>138</v>
      </c>
      <c r="R606" s="53"/>
      <c r="S606" s="325" t="s">
        <v>69</v>
      </c>
      <c r="T606" s="325">
        <v>11030021</v>
      </c>
      <c r="U606" s="150"/>
      <c r="V606" s="150"/>
      <c r="W606" s="66"/>
      <c r="X606" s="66"/>
      <c r="Y606" s="66"/>
      <c r="Z606" s="66"/>
      <c r="AA606" s="66"/>
      <c r="AB606" s="66"/>
      <c r="AC606" s="66"/>
      <c r="AD606" s="66"/>
      <c r="AE606" s="66"/>
      <c r="AF606" s="150">
        <v>23</v>
      </c>
      <c r="AG606" s="150">
        <v>12</v>
      </c>
      <c r="AH606" s="150">
        <v>2011</v>
      </c>
      <c r="AI606" s="205" t="s">
        <v>2155</v>
      </c>
      <c r="AJ606" s="57"/>
      <c r="AK606" s="57"/>
      <c r="AL606" s="57"/>
      <c r="AM606" s="72"/>
      <c r="AN606" s="150">
        <v>31</v>
      </c>
      <c r="AO606" s="150">
        <v>12</v>
      </c>
      <c r="AP606" s="150">
        <v>2011</v>
      </c>
      <c r="AQ606" s="493">
        <v>1</v>
      </c>
      <c r="AR606" s="325">
        <v>8</v>
      </c>
      <c r="AS606" s="91" t="s">
        <v>3988</v>
      </c>
      <c r="AT606" s="60">
        <v>64.72</v>
      </c>
      <c r="AU606" s="60">
        <v>114.39</v>
      </c>
      <c r="AV606" s="60">
        <v>18.510000000000002</v>
      </c>
      <c r="AW606" s="60">
        <v>4.75</v>
      </c>
      <c r="AX606" s="60"/>
      <c r="AY606" s="60">
        <v>30.36</v>
      </c>
      <c r="AZ606" s="60">
        <v>232.73000000000002</v>
      </c>
      <c r="BA606" s="60"/>
      <c r="BB606" s="60">
        <v>200</v>
      </c>
    </row>
    <row r="607" spans="1:54" s="73" customFormat="1" ht="12">
      <c r="A607" s="486" t="s">
        <v>3894</v>
      </c>
      <c r="B607" s="65">
        <v>27</v>
      </c>
      <c r="C607" s="90">
        <v>2119946334</v>
      </c>
      <c r="D607" s="325" t="s">
        <v>55</v>
      </c>
      <c r="E607" s="325" t="s">
        <v>2775</v>
      </c>
      <c r="F607" s="86" t="s">
        <v>2776</v>
      </c>
      <c r="G607" s="53"/>
      <c r="H607" s="150">
        <v>28</v>
      </c>
      <c r="I607" s="150">
        <v>7</v>
      </c>
      <c r="J607" s="150">
        <v>1958</v>
      </c>
      <c r="K607" s="150">
        <v>54</v>
      </c>
      <c r="L607" s="150" t="s">
        <v>3164</v>
      </c>
      <c r="M607" s="485"/>
      <c r="N607" s="485"/>
      <c r="O607" s="485"/>
      <c r="P607" s="71"/>
      <c r="Q607" s="150">
        <v>139</v>
      </c>
      <c r="R607" s="53"/>
      <c r="S607" s="325" t="s">
        <v>69</v>
      </c>
      <c r="T607" s="325">
        <v>11030021</v>
      </c>
      <c r="U607" s="150"/>
      <c r="V607" s="150"/>
      <c r="W607" s="66"/>
      <c r="X607" s="66"/>
      <c r="Y607" s="66"/>
      <c r="Z607" s="66"/>
      <c r="AA607" s="66"/>
      <c r="AB607" s="66"/>
      <c r="AC607" s="66"/>
      <c r="AD607" s="66"/>
      <c r="AE607" s="66"/>
      <c r="AF607" s="150">
        <v>27</v>
      </c>
      <c r="AG607" s="150">
        <v>12</v>
      </c>
      <c r="AH607" s="150">
        <v>2011</v>
      </c>
      <c r="AI607" s="205" t="s">
        <v>2155</v>
      </c>
      <c r="AJ607" s="57"/>
      <c r="AK607" s="57"/>
      <c r="AL607" s="57"/>
      <c r="AM607" s="72"/>
      <c r="AN607" s="150">
        <v>31</v>
      </c>
      <c r="AO607" s="150">
        <v>12</v>
      </c>
      <c r="AP607" s="150">
        <v>2011</v>
      </c>
      <c r="AQ607" s="493">
        <v>1</v>
      </c>
      <c r="AR607" s="325">
        <v>4</v>
      </c>
      <c r="AS607" s="91" t="s">
        <v>3988</v>
      </c>
      <c r="AT607" s="60">
        <v>32.36</v>
      </c>
      <c r="AU607" s="60">
        <v>56.89</v>
      </c>
      <c r="AV607" s="60">
        <v>3.93</v>
      </c>
      <c r="AW607" s="60">
        <v>4.75</v>
      </c>
      <c r="AX607" s="60"/>
      <c r="AY607" s="60">
        <v>14.69</v>
      </c>
      <c r="AZ607" s="60">
        <v>112.62</v>
      </c>
      <c r="BA607" s="60"/>
      <c r="BB607" s="60">
        <v>100</v>
      </c>
    </row>
    <row r="608" spans="1:54" s="73" customFormat="1" ht="12">
      <c r="A608" s="486" t="s">
        <v>3894</v>
      </c>
      <c r="B608" s="65">
        <v>28</v>
      </c>
      <c r="C608" s="90">
        <v>1222380385</v>
      </c>
      <c r="D608" s="325" t="s">
        <v>161</v>
      </c>
      <c r="E608" s="325" t="s">
        <v>3903</v>
      </c>
      <c r="F608" s="460">
        <v>60001134559</v>
      </c>
      <c r="G608" s="53"/>
      <c r="H608" s="150">
        <v>19</v>
      </c>
      <c r="I608" s="150">
        <v>5</v>
      </c>
      <c r="J608" s="150">
        <v>1979</v>
      </c>
      <c r="K608" s="150">
        <v>33</v>
      </c>
      <c r="L608" s="150" t="s">
        <v>3164</v>
      </c>
      <c r="M608" s="485"/>
      <c r="N608" s="485"/>
      <c r="O608" s="485"/>
      <c r="P608" s="71"/>
      <c r="Q608" s="150">
        <v>140</v>
      </c>
      <c r="R608" s="53"/>
      <c r="S608" s="325" t="s">
        <v>69</v>
      </c>
      <c r="T608" s="325">
        <v>11030021</v>
      </c>
      <c r="U608" s="150"/>
      <c r="V608" s="150"/>
      <c r="W608" s="66"/>
      <c r="X608" s="66"/>
      <c r="Y608" s="66"/>
      <c r="Z608" s="66"/>
      <c r="AA608" s="66"/>
      <c r="AB608" s="66"/>
      <c r="AC608" s="66"/>
      <c r="AD608" s="66"/>
      <c r="AE608" s="66"/>
      <c r="AF608" s="150">
        <v>28</v>
      </c>
      <c r="AG608" s="150">
        <v>12</v>
      </c>
      <c r="AH608" s="150">
        <v>2011</v>
      </c>
      <c r="AI608" s="205" t="s">
        <v>1978</v>
      </c>
      <c r="AJ608" s="57"/>
      <c r="AK608" s="57"/>
      <c r="AL608" s="57"/>
      <c r="AM608" s="72"/>
      <c r="AN608" s="150">
        <v>31</v>
      </c>
      <c r="AO608" s="150">
        <v>12</v>
      </c>
      <c r="AP608" s="150">
        <v>2011</v>
      </c>
      <c r="AQ608" s="493">
        <v>1</v>
      </c>
      <c r="AR608" s="325">
        <v>3</v>
      </c>
      <c r="AS608" s="91" t="s">
        <v>3988</v>
      </c>
      <c r="AT608" s="60">
        <v>24.27</v>
      </c>
      <c r="AU608" s="60">
        <v>42.82</v>
      </c>
      <c r="AV608" s="60">
        <v>8.8000000000000007</v>
      </c>
      <c r="AW608" s="60">
        <v>4.8499999999999996</v>
      </c>
      <c r="AX608" s="60"/>
      <c r="AY608" s="60">
        <v>12.11</v>
      </c>
      <c r="AZ608" s="60">
        <v>92.85</v>
      </c>
      <c r="BA608" s="60"/>
      <c r="BB608" s="60">
        <v>75</v>
      </c>
    </row>
    <row r="609" spans="1:54" s="73" customFormat="1" ht="12">
      <c r="A609" s="486" t="s">
        <v>3894</v>
      </c>
      <c r="B609" s="65">
        <v>29</v>
      </c>
      <c r="C609" s="90">
        <v>1395304405</v>
      </c>
      <c r="D609" s="325" t="s">
        <v>1908</v>
      </c>
      <c r="E609" s="325" t="s">
        <v>3902</v>
      </c>
      <c r="F609" s="460">
        <v>60001014742</v>
      </c>
      <c r="G609" s="53"/>
      <c r="H609" s="150">
        <v>13</v>
      </c>
      <c r="I609" s="150">
        <v>4</v>
      </c>
      <c r="J609" s="150">
        <v>1967</v>
      </c>
      <c r="K609" s="150">
        <v>45</v>
      </c>
      <c r="L609" s="150" t="s">
        <v>3168</v>
      </c>
      <c r="M609" s="485"/>
      <c r="N609" s="485"/>
      <c r="O609" s="485"/>
      <c r="P609" s="71"/>
      <c r="Q609" s="150">
        <v>141</v>
      </c>
      <c r="R609" s="53"/>
      <c r="S609" s="325" t="s">
        <v>69</v>
      </c>
      <c r="T609" s="325">
        <v>11030021</v>
      </c>
      <c r="U609" s="150"/>
      <c r="V609" s="150"/>
      <c r="W609" s="66"/>
      <c r="X609" s="66"/>
      <c r="Y609" s="66"/>
      <c r="Z609" s="66"/>
      <c r="AA609" s="66"/>
      <c r="AB609" s="66"/>
      <c r="AC609" s="66"/>
      <c r="AD609" s="66"/>
      <c r="AE609" s="66"/>
      <c r="AF609" s="150">
        <v>29</v>
      </c>
      <c r="AG609" s="150">
        <v>12</v>
      </c>
      <c r="AH609" s="150">
        <v>2011</v>
      </c>
      <c r="AI609" s="205" t="s">
        <v>1969</v>
      </c>
      <c r="AJ609" s="57"/>
      <c r="AK609" s="57"/>
      <c r="AL609" s="57"/>
      <c r="AM609" s="72"/>
      <c r="AN609" s="150">
        <v>31</v>
      </c>
      <c r="AO609" s="150">
        <v>12</v>
      </c>
      <c r="AP609" s="150">
        <v>2011</v>
      </c>
      <c r="AQ609" s="493">
        <v>1</v>
      </c>
      <c r="AR609" s="325">
        <v>2</v>
      </c>
      <c r="AS609" s="91" t="s">
        <v>3988</v>
      </c>
      <c r="AT609" s="60">
        <v>16.18</v>
      </c>
      <c r="AU609" s="60">
        <v>28.31</v>
      </c>
      <c r="AV609" s="60">
        <v>48.29</v>
      </c>
      <c r="AW609" s="60">
        <v>4.74</v>
      </c>
      <c r="AX609" s="60"/>
      <c r="AY609" s="60">
        <v>14.63</v>
      </c>
      <c r="AZ609" s="60">
        <v>112.14999999999999</v>
      </c>
      <c r="BA609" s="60"/>
      <c r="BB609" s="60">
        <v>50</v>
      </c>
    </row>
    <row r="610" spans="1:54" s="73" customFormat="1" ht="12">
      <c r="A610" s="486" t="s">
        <v>3894</v>
      </c>
      <c r="B610" s="65">
        <v>30</v>
      </c>
      <c r="C610" s="90">
        <v>3264424014</v>
      </c>
      <c r="D610" s="325" t="s">
        <v>3176</v>
      </c>
      <c r="E610" s="325" t="s">
        <v>3177</v>
      </c>
      <c r="F610" s="86" t="s">
        <v>3178</v>
      </c>
      <c r="G610" s="53"/>
      <c r="H610" s="150">
        <v>20</v>
      </c>
      <c r="I610" s="150">
        <v>1</v>
      </c>
      <c r="J610" s="150">
        <v>1960</v>
      </c>
      <c r="K610" s="150">
        <v>51</v>
      </c>
      <c r="L610" s="150" t="s">
        <v>3164</v>
      </c>
      <c r="M610" s="485"/>
      <c r="N610" s="485"/>
      <c r="O610" s="485"/>
      <c r="P610" s="71"/>
      <c r="Q610" s="150">
        <v>142</v>
      </c>
      <c r="R610" s="53"/>
      <c r="S610" s="325" t="s">
        <v>69</v>
      </c>
      <c r="T610" s="325">
        <v>11030021</v>
      </c>
      <c r="U610" s="150"/>
      <c r="V610" s="150"/>
      <c r="W610" s="66"/>
      <c r="X610" s="66"/>
      <c r="Y610" s="66"/>
      <c r="Z610" s="66"/>
      <c r="AA610" s="66"/>
      <c r="AB610" s="66"/>
      <c r="AC610" s="66"/>
      <c r="AD610" s="66"/>
      <c r="AE610" s="66"/>
      <c r="AF610" s="150">
        <v>30</v>
      </c>
      <c r="AG610" s="150">
        <v>12</v>
      </c>
      <c r="AH610" s="150">
        <v>2011</v>
      </c>
      <c r="AI610" s="205" t="s">
        <v>1978</v>
      </c>
      <c r="AJ610" s="57"/>
      <c r="AK610" s="57"/>
      <c r="AL610" s="57"/>
      <c r="AM610" s="72"/>
      <c r="AN610" s="150">
        <v>31</v>
      </c>
      <c r="AO610" s="150">
        <v>12</v>
      </c>
      <c r="AP610" s="150">
        <v>2011</v>
      </c>
      <c r="AQ610" s="493">
        <v>1</v>
      </c>
      <c r="AR610" s="325">
        <v>1</v>
      </c>
      <c r="AS610" s="91" t="s">
        <v>3988</v>
      </c>
      <c r="AT610" s="60">
        <v>8.09</v>
      </c>
      <c r="AU610" s="60">
        <v>14.67</v>
      </c>
      <c r="AV610" s="60">
        <v>2.46</v>
      </c>
      <c r="AW610" s="60">
        <v>3.04</v>
      </c>
      <c r="AX610" s="60"/>
      <c r="AY610" s="60">
        <v>4.24</v>
      </c>
      <c r="AZ610" s="60">
        <v>32.5</v>
      </c>
      <c r="BA610" s="60"/>
      <c r="BB610" s="60">
        <v>25</v>
      </c>
    </row>
    <row r="611" spans="1:54" s="73" customFormat="1" ht="12">
      <c r="A611" s="473" t="s">
        <v>41</v>
      </c>
      <c r="B611" s="474">
        <v>30</v>
      </c>
      <c r="C611" s="475"/>
      <c r="D611" s="476"/>
      <c r="E611" s="476"/>
      <c r="F611" s="475"/>
      <c r="G611" s="475"/>
      <c r="H611" s="477"/>
      <c r="I611" s="477"/>
      <c r="J611" s="477"/>
      <c r="K611" s="477"/>
      <c r="L611" s="478"/>
      <c r="M611" s="478"/>
      <c r="N611" s="478"/>
      <c r="O611" s="478"/>
      <c r="P611" s="479"/>
      <c r="Q611" s="475"/>
      <c r="R611" s="475"/>
      <c r="S611" s="475"/>
      <c r="T611" s="480"/>
      <c r="U611" s="480"/>
      <c r="V611" s="480"/>
      <c r="W611" s="480"/>
      <c r="X611" s="480"/>
      <c r="Y611" s="480"/>
      <c r="Z611" s="480"/>
      <c r="AA611" s="480"/>
      <c r="AB611" s="480"/>
      <c r="AC611" s="480"/>
      <c r="AD611" s="480"/>
      <c r="AE611" s="480"/>
      <c r="AF611" s="481"/>
      <c r="AG611" s="481"/>
      <c r="AH611" s="481"/>
      <c r="AI611" s="482"/>
      <c r="AJ611" s="481"/>
      <c r="AK611" s="481"/>
      <c r="AL611" s="481"/>
      <c r="AM611" s="482"/>
      <c r="AN611" s="481"/>
      <c r="AO611" s="481"/>
      <c r="AP611" s="481"/>
      <c r="AQ611" s="482"/>
      <c r="AR611" s="483">
        <f>SUM(AR581:AR610)</f>
        <v>491</v>
      </c>
      <c r="AS611" s="483">
        <f t="shared" ref="AS611:BB611" si="83">SUM(AS581:AS610)</f>
        <v>0</v>
      </c>
      <c r="AT611" s="483">
        <f t="shared" si="83"/>
        <v>3972.1899999999987</v>
      </c>
      <c r="AU611" s="483">
        <f t="shared" si="83"/>
        <v>7071.88</v>
      </c>
      <c r="AV611" s="483">
        <f t="shared" si="83"/>
        <v>796.36</v>
      </c>
      <c r="AW611" s="483">
        <f t="shared" si="83"/>
        <v>94.57</v>
      </c>
      <c r="AX611" s="483">
        <f t="shared" si="83"/>
        <v>0</v>
      </c>
      <c r="AY611" s="483">
        <f t="shared" si="83"/>
        <v>1790.26</v>
      </c>
      <c r="AZ611" s="483">
        <f t="shared" si="83"/>
        <v>13725.26</v>
      </c>
      <c r="BA611" s="483">
        <f t="shared" si="83"/>
        <v>0</v>
      </c>
      <c r="BB611" s="487">
        <f t="shared" si="83"/>
        <v>12275</v>
      </c>
    </row>
    <row r="612" spans="1:54">
      <c r="A612" s="315" t="s">
        <v>3402</v>
      </c>
      <c r="B612" s="333">
        <f>B580+B538+B524+B424+B374+B370+B611</f>
        <v>598</v>
      </c>
      <c r="C612" s="333">
        <f t="shared" ref="C612:BB612" si="84">C580+C538+C524+C424+C374+C370+C611</f>
        <v>0</v>
      </c>
      <c r="D612" s="333">
        <f t="shared" si="84"/>
        <v>0</v>
      </c>
      <c r="E612" s="333">
        <f t="shared" si="84"/>
        <v>0</v>
      </c>
      <c r="F612" s="333">
        <f t="shared" si="84"/>
        <v>0</v>
      </c>
      <c r="G612" s="333">
        <f t="shared" si="84"/>
        <v>0</v>
      </c>
      <c r="H612" s="333">
        <f t="shared" si="84"/>
        <v>0</v>
      </c>
      <c r="I612" s="333">
        <f t="shared" si="84"/>
        <v>0</v>
      </c>
      <c r="J612" s="333">
        <f t="shared" si="84"/>
        <v>0</v>
      </c>
      <c r="K612" s="333">
        <f t="shared" si="84"/>
        <v>0</v>
      </c>
      <c r="L612" s="333">
        <f t="shared" si="84"/>
        <v>0</v>
      </c>
      <c r="M612" s="333">
        <f t="shared" si="84"/>
        <v>0</v>
      </c>
      <c r="N612" s="333">
        <f t="shared" si="84"/>
        <v>0</v>
      </c>
      <c r="O612" s="333">
        <f t="shared" si="84"/>
        <v>0</v>
      </c>
      <c r="P612" s="333">
        <f t="shared" si="84"/>
        <v>0</v>
      </c>
      <c r="Q612" s="333">
        <f t="shared" si="84"/>
        <v>0</v>
      </c>
      <c r="R612" s="333">
        <f t="shared" si="84"/>
        <v>0</v>
      </c>
      <c r="S612" s="333">
        <f t="shared" si="84"/>
        <v>0</v>
      </c>
      <c r="T612" s="333">
        <f t="shared" si="84"/>
        <v>0</v>
      </c>
      <c r="U612" s="333">
        <f t="shared" si="84"/>
        <v>0</v>
      </c>
      <c r="V612" s="333">
        <f t="shared" si="84"/>
        <v>0</v>
      </c>
      <c r="W612" s="333">
        <f t="shared" si="84"/>
        <v>0</v>
      </c>
      <c r="X612" s="333">
        <f t="shared" si="84"/>
        <v>0</v>
      </c>
      <c r="Y612" s="333">
        <f t="shared" si="84"/>
        <v>0</v>
      </c>
      <c r="Z612" s="333">
        <f t="shared" si="84"/>
        <v>0</v>
      </c>
      <c r="AA612" s="333">
        <f t="shared" si="84"/>
        <v>0</v>
      </c>
      <c r="AB612" s="333">
        <f t="shared" si="84"/>
        <v>0</v>
      </c>
      <c r="AC612" s="333">
        <f t="shared" si="84"/>
        <v>0</v>
      </c>
      <c r="AD612" s="333">
        <f t="shared" si="84"/>
        <v>0</v>
      </c>
      <c r="AE612" s="333">
        <f t="shared" si="84"/>
        <v>0</v>
      </c>
      <c r="AF612" s="333">
        <f t="shared" si="84"/>
        <v>0</v>
      </c>
      <c r="AG612" s="333">
        <f t="shared" si="84"/>
        <v>0</v>
      </c>
      <c r="AH612" s="333">
        <f t="shared" si="84"/>
        <v>0</v>
      </c>
      <c r="AI612" s="333">
        <f t="shared" si="84"/>
        <v>0</v>
      </c>
      <c r="AJ612" s="333">
        <f t="shared" si="84"/>
        <v>0</v>
      </c>
      <c r="AK612" s="333">
        <f t="shared" si="84"/>
        <v>0</v>
      </c>
      <c r="AL612" s="333">
        <f t="shared" si="84"/>
        <v>0</v>
      </c>
      <c r="AM612" s="333">
        <f t="shared" si="84"/>
        <v>0</v>
      </c>
      <c r="AN612" s="333">
        <f t="shared" si="84"/>
        <v>0</v>
      </c>
      <c r="AO612" s="333">
        <f t="shared" si="84"/>
        <v>0</v>
      </c>
      <c r="AP612" s="333">
        <f t="shared" si="84"/>
        <v>0</v>
      </c>
      <c r="AQ612" s="333">
        <f t="shared" si="84"/>
        <v>0</v>
      </c>
      <c r="AR612" s="333">
        <f t="shared" si="84"/>
        <v>10611</v>
      </c>
      <c r="AS612" s="333">
        <f t="shared" si="84"/>
        <v>0</v>
      </c>
      <c r="AT612" s="333">
        <f t="shared" si="84"/>
        <v>186929.01999999979</v>
      </c>
      <c r="AU612" s="333">
        <f t="shared" si="84"/>
        <v>150356.83999999997</v>
      </c>
      <c r="AV612" s="333">
        <f t="shared" si="84"/>
        <v>41076.120999999999</v>
      </c>
      <c r="AW612" s="333">
        <f t="shared" si="84"/>
        <v>36115.26</v>
      </c>
      <c r="AX612" s="333">
        <f t="shared" si="84"/>
        <v>1144.8000000000002</v>
      </c>
      <c r="AY612" s="333">
        <f t="shared" si="84"/>
        <v>-7083.7810000000045</v>
      </c>
      <c r="AZ612" s="333">
        <f t="shared" si="84"/>
        <v>436797.5199999999</v>
      </c>
      <c r="BA612" s="333">
        <f t="shared" si="84"/>
        <v>0</v>
      </c>
      <c r="BB612" s="488">
        <f t="shared" si="84"/>
        <v>382044.56</v>
      </c>
    </row>
    <row r="613" spans="1:54">
      <c r="A613" s="26"/>
      <c r="B613" s="19"/>
      <c r="C613" s="2"/>
      <c r="D613" s="23"/>
      <c r="E613" s="23"/>
      <c r="F613" s="2"/>
      <c r="G613" s="2"/>
      <c r="H613" s="5"/>
      <c r="I613" s="5"/>
      <c r="J613" s="5"/>
      <c r="K613" s="5"/>
      <c r="L613" s="1"/>
      <c r="M613" s="1"/>
      <c r="N613" s="1"/>
      <c r="O613" s="1"/>
      <c r="P613" s="18"/>
      <c r="Q613" s="2"/>
      <c r="R613" s="2"/>
      <c r="S613" s="2"/>
      <c r="T613" s="15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7"/>
      <c r="AG613" s="7"/>
      <c r="AH613" s="7"/>
      <c r="AI613" s="17"/>
      <c r="AJ613" s="7"/>
      <c r="AK613" s="7"/>
      <c r="AL613" s="7"/>
      <c r="AM613" s="17"/>
      <c r="AN613" s="7"/>
      <c r="AO613" s="7"/>
      <c r="AP613" s="7"/>
      <c r="AQ613" s="17"/>
      <c r="AR613" s="8"/>
      <c r="AS613" s="16"/>
      <c r="AT613" s="3"/>
      <c r="AU613" s="3"/>
      <c r="AV613" s="3"/>
      <c r="AW613" s="3"/>
      <c r="AX613" s="3"/>
      <c r="AY613" s="3"/>
      <c r="AZ613" s="3"/>
      <c r="BA613" s="3"/>
      <c r="BB613" s="3"/>
    </row>
    <row r="614" spans="1:54" customFormat="1">
      <c r="AI614" s="491"/>
    </row>
    <row r="615" spans="1:54" customFormat="1">
      <c r="AI615" s="491"/>
    </row>
    <row r="616" spans="1:54" customFormat="1">
      <c r="AI616" s="491"/>
    </row>
    <row r="617" spans="1:54" customFormat="1">
      <c r="AI617" s="491"/>
    </row>
    <row r="618" spans="1:54" customFormat="1">
      <c r="AI618" s="491"/>
    </row>
    <row r="619" spans="1:54" customFormat="1">
      <c r="AI619" s="491"/>
    </row>
    <row r="620" spans="1:54" customFormat="1">
      <c r="AI620" s="491"/>
    </row>
    <row r="621" spans="1:54" customFormat="1">
      <c r="AI621" s="491"/>
    </row>
    <row r="622" spans="1:54" customFormat="1">
      <c r="AI622" s="491"/>
    </row>
    <row r="623" spans="1:54" customFormat="1">
      <c r="AI623" s="491"/>
    </row>
    <row r="624" spans="1:54" customFormat="1">
      <c r="AI624" s="491"/>
    </row>
    <row r="625" spans="35:35" customFormat="1">
      <c r="AI625" s="491"/>
    </row>
    <row r="626" spans="35:35" customFormat="1">
      <c r="AI626" s="491"/>
    </row>
    <row r="627" spans="35:35" customFormat="1">
      <c r="AI627" s="491"/>
    </row>
    <row r="628" spans="35:35" customFormat="1">
      <c r="AI628" s="491"/>
    </row>
    <row r="629" spans="35:35" customFormat="1">
      <c r="AI629" s="491"/>
    </row>
    <row r="630" spans="35:35" customFormat="1">
      <c r="AI630" s="491"/>
    </row>
    <row r="631" spans="35:35" customFormat="1">
      <c r="AI631" s="491"/>
    </row>
    <row r="632" spans="35:35" customFormat="1">
      <c r="AI632" s="491"/>
    </row>
    <row r="633" spans="35:35" customFormat="1">
      <c r="AI633" s="491"/>
    </row>
    <row r="634" spans="35:35" customFormat="1">
      <c r="AI634" s="491"/>
    </row>
    <row r="635" spans="35:35" customFormat="1">
      <c r="AI635" s="491"/>
    </row>
    <row r="636" spans="35:35" customFormat="1">
      <c r="AI636" s="491"/>
    </row>
    <row r="637" spans="35:35" customFormat="1">
      <c r="AI637" s="491"/>
    </row>
    <row r="638" spans="35:35" customFormat="1">
      <c r="AI638" s="491"/>
    </row>
    <row r="639" spans="35:35" customFormat="1">
      <c r="AI639" s="491"/>
    </row>
    <row r="640" spans="35:35" customFormat="1">
      <c r="AI640" s="491"/>
    </row>
    <row r="641" spans="35:35" customFormat="1">
      <c r="AI641" s="491"/>
    </row>
    <row r="642" spans="35:35" customFormat="1">
      <c r="AI642" s="491"/>
    </row>
    <row r="643" spans="35:35" customFormat="1">
      <c r="AI643" s="491"/>
    </row>
    <row r="644" spans="35:35" customFormat="1">
      <c r="AI644" s="491"/>
    </row>
    <row r="645" spans="35:35" customFormat="1">
      <c r="AI645" s="491"/>
    </row>
    <row r="646" spans="35:35" customFormat="1">
      <c r="AI646" s="491"/>
    </row>
    <row r="647" spans="35:35" customFormat="1">
      <c r="AI647" s="491"/>
    </row>
    <row r="648" spans="35:35" customFormat="1">
      <c r="AI648" s="491"/>
    </row>
    <row r="649" spans="35:35" customFormat="1">
      <c r="AI649" s="491"/>
    </row>
    <row r="650" spans="35:35" customFormat="1">
      <c r="AI650" s="491"/>
    </row>
    <row r="651" spans="35:35" customFormat="1">
      <c r="AI651" s="491"/>
    </row>
    <row r="652" spans="35:35" customFormat="1">
      <c r="AI652" s="491"/>
    </row>
    <row r="653" spans="35:35" customFormat="1">
      <c r="AI653" s="491"/>
    </row>
    <row r="654" spans="35:35" customFormat="1">
      <c r="AI654" s="491"/>
    </row>
    <row r="655" spans="35:35" customFormat="1">
      <c r="AI655" s="491"/>
    </row>
    <row r="656" spans="35:35" customFormat="1">
      <c r="AI656" s="491"/>
    </row>
    <row r="657" spans="35:35" customFormat="1">
      <c r="AI657" s="491"/>
    </row>
    <row r="658" spans="35:35" customFormat="1">
      <c r="AI658" s="491"/>
    </row>
    <row r="659" spans="35:35" customFormat="1">
      <c r="AI659" s="491"/>
    </row>
    <row r="660" spans="35:35" customFormat="1">
      <c r="AI660" s="491"/>
    </row>
    <row r="661" spans="35:35" customFormat="1">
      <c r="AI661" s="491"/>
    </row>
    <row r="662" spans="35:35" customFormat="1">
      <c r="AI662" s="491"/>
    </row>
    <row r="663" spans="35:35" customFormat="1">
      <c r="AI663" s="491"/>
    </row>
    <row r="664" spans="35:35" customFormat="1">
      <c r="AI664" s="491"/>
    </row>
    <row r="665" spans="35:35" customFormat="1">
      <c r="AI665" s="491"/>
    </row>
    <row r="666" spans="35:35" customFormat="1">
      <c r="AI666" s="491"/>
    </row>
    <row r="667" spans="35:35" customFormat="1">
      <c r="AI667" s="491"/>
    </row>
    <row r="668" spans="35:35" customFormat="1">
      <c r="AI668" s="491"/>
    </row>
    <row r="669" spans="35:35" customFormat="1">
      <c r="AI669" s="491"/>
    </row>
    <row r="670" spans="35:35" customFormat="1">
      <c r="AI670" s="491"/>
    </row>
    <row r="671" spans="35:35" customFormat="1">
      <c r="AI671" s="491"/>
    </row>
    <row r="672" spans="35:35" customFormat="1">
      <c r="AI672" s="491"/>
    </row>
    <row r="673" spans="35:35" customFormat="1">
      <c r="AI673" s="491"/>
    </row>
    <row r="674" spans="35:35" customFormat="1">
      <c r="AI674" s="491"/>
    </row>
    <row r="675" spans="35:35" customFormat="1">
      <c r="AI675" s="491"/>
    </row>
    <row r="676" spans="35:35" customFormat="1">
      <c r="AI676" s="491"/>
    </row>
    <row r="677" spans="35:35" customFormat="1">
      <c r="AI677" s="491"/>
    </row>
    <row r="678" spans="35:35" customFormat="1">
      <c r="AI678" s="491"/>
    </row>
    <row r="679" spans="35:35" customFormat="1">
      <c r="AI679" s="491"/>
    </row>
    <row r="680" spans="35:35" customFormat="1">
      <c r="AI680" s="491"/>
    </row>
    <row r="681" spans="35:35" customFormat="1">
      <c r="AI681" s="491"/>
    </row>
    <row r="682" spans="35:35" customFormat="1">
      <c r="AI682" s="491"/>
    </row>
    <row r="683" spans="35:35" customFormat="1">
      <c r="AI683" s="491"/>
    </row>
    <row r="684" spans="35:35" customFormat="1">
      <c r="AI684" s="491"/>
    </row>
    <row r="685" spans="35:35" customFormat="1">
      <c r="AI685" s="491"/>
    </row>
    <row r="686" spans="35:35" customFormat="1">
      <c r="AI686" s="491"/>
    </row>
    <row r="687" spans="35:35" customFormat="1">
      <c r="AI687" s="491"/>
    </row>
    <row r="688" spans="35:35" customFormat="1">
      <c r="AI688" s="491"/>
    </row>
    <row r="689" spans="35:35" customFormat="1">
      <c r="AI689" s="491"/>
    </row>
    <row r="690" spans="35:35" customFormat="1">
      <c r="AI690" s="491"/>
    </row>
    <row r="691" spans="35:35" customFormat="1">
      <c r="AI691" s="491"/>
    </row>
    <row r="692" spans="35:35" customFormat="1">
      <c r="AI692" s="491"/>
    </row>
    <row r="693" spans="35:35" customFormat="1">
      <c r="AI693" s="491"/>
    </row>
    <row r="694" spans="35:35" customFormat="1">
      <c r="AI694" s="491"/>
    </row>
    <row r="695" spans="35:35" customFormat="1">
      <c r="AI695" s="491"/>
    </row>
    <row r="696" spans="35:35" customFormat="1">
      <c r="AI696" s="491"/>
    </row>
    <row r="697" spans="35:35" customFormat="1">
      <c r="AI697" s="491"/>
    </row>
    <row r="698" spans="35:35" customFormat="1">
      <c r="AI698" s="491"/>
    </row>
    <row r="699" spans="35:35" customFormat="1">
      <c r="AI699" s="491"/>
    </row>
    <row r="700" spans="35:35" customFormat="1">
      <c r="AI700" s="491"/>
    </row>
    <row r="701" spans="35:35" customFormat="1">
      <c r="AI701" s="491"/>
    </row>
    <row r="702" spans="35:35" customFormat="1">
      <c r="AI702" s="491"/>
    </row>
    <row r="703" spans="35:35" customFormat="1">
      <c r="AI703" s="491"/>
    </row>
    <row r="704" spans="35:35" customFormat="1">
      <c r="AI704" s="491"/>
    </row>
    <row r="705" spans="35:35" customFormat="1">
      <c r="AI705" s="491"/>
    </row>
    <row r="706" spans="35:35" customFormat="1">
      <c r="AI706" s="491"/>
    </row>
    <row r="707" spans="35:35" customFormat="1">
      <c r="AI707" s="491"/>
    </row>
    <row r="708" spans="35:35" customFormat="1">
      <c r="AI708" s="491"/>
    </row>
    <row r="709" spans="35:35" customFormat="1">
      <c r="AI709" s="491"/>
    </row>
    <row r="710" spans="35:35" customFormat="1">
      <c r="AI710" s="491"/>
    </row>
    <row r="711" spans="35:35" customFormat="1">
      <c r="AI711" s="491"/>
    </row>
    <row r="712" spans="35:35" customFormat="1">
      <c r="AI712" s="491"/>
    </row>
    <row r="713" spans="35:35" customFormat="1">
      <c r="AI713" s="491"/>
    </row>
    <row r="714" spans="35:35" customFormat="1">
      <c r="AI714" s="491"/>
    </row>
    <row r="715" spans="35:35" customFormat="1">
      <c r="AI715" s="491"/>
    </row>
    <row r="716" spans="35:35" customFormat="1">
      <c r="AI716" s="491"/>
    </row>
    <row r="717" spans="35:35" customFormat="1">
      <c r="AI717" s="491"/>
    </row>
    <row r="718" spans="35:35" customFormat="1">
      <c r="AI718" s="491"/>
    </row>
    <row r="719" spans="35:35" customFormat="1">
      <c r="AI719" s="491"/>
    </row>
    <row r="720" spans="35:35" customFormat="1">
      <c r="AI720" s="491"/>
    </row>
    <row r="721" spans="35:35" customFormat="1">
      <c r="AI721" s="491"/>
    </row>
    <row r="722" spans="35:35" customFormat="1">
      <c r="AI722" s="491"/>
    </row>
    <row r="723" spans="35:35" customFormat="1">
      <c r="AI723" s="491"/>
    </row>
    <row r="724" spans="35:35" customFormat="1">
      <c r="AI724" s="491"/>
    </row>
    <row r="725" spans="35:35" customFormat="1">
      <c r="AI725" s="491"/>
    </row>
    <row r="726" spans="35:35" customFormat="1">
      <c r="AI726" s="491"/>
    </row>
    <row r="727" spans="35:35" customFormat="1">
      <c r="AI727" s="491"/>
    </row>
    <row r="728" spans="35:35" customFormat="1">
      <c r="AI728" s="491"/>
    </row>
    <row r="729" spans="35:35" customFormat="1">
      <c r="AI729" s="491"/>
    </row>
    <row r="730" spans="35:35" customFormat="1">
      <c r="AI730" s="491"/>
    </row>
    <row r="731" spans="35:35" customFormat="1">
      <c r="AI731" s="491"/>
    </row>
    <row r="732" spans="35:35" customFormat="1">
      <c r="AI732" s="491"/>
    </row>
    <row r="733" spans="35:35" customFormat="1">
      <c r="AI733" s="491"/>
    </row>
    <row r="734" spans="35:35" customFormat="1">
      <c r="AI734" s="491"/>
    </row>
    <row r="735" spans="35:35" customFormat="1">
      <c r="AI735" s="491"/>
    </row>
    <row r="736" spans="35:35" customFormat="1">
      <c r="AI736" s="491"/>
    </row>
    <row r="737" spans="35:35" customFormat="1">
      <c r="AI737" s="491"/>
    </row>
    <row r="738" spans="35:35" customFormat="1">
      <c r="AI738" s="491"/>
    </row>
    <row r="739" spans="35:35" customFormat="1">
      <c r="AI739" s="491"/>
    </row>
    <row r="740" spans="35:35" customFormat="1">
      <c r="AI740" s="491"/>
    </row>
    <row r="741" spans="35:35" customFormat="1">
      <c r="AI741" s="491"/>
    </row>
    <row r="742" spans="35:35" customFormat="1">
      <c r="AI742" s="491"/>
    </row>
    <row r="743" spans="35:35" customFormat="1">
      <c r="AI743" s="491"/>
    </row>
    <row r="744" spans="35:35" customFormat="1">
      <c r="AI744" s="491"/>
    </row>
    <row r="745" spans="35:35" customFormat="1">
      <c r="AI745" s="491"/>
    </row>
    <row r="746" spans="35:35" customFormat="1">
      <c r="AI746" s="491"/>
    </row>
    <row r="747" spans="35:35" customFormat="1">
      <c r="AI747" s="491"/>
    </row>
    <row r="748" spans="35:35" customFormat="1">
      <c r="AI748" s="491"/>
    </row>
    <row r="749" spans="35:35" customFormat="1">
      <c r="AI749" s="491"/>
    </row>
    <row r="750" spans="35:35" customFormat="1">
      <c r="AI750" s="491"/>
    </row>
    <row r="751" spans="35:35" customFormat="1">
      <c r="AI751" s="491"/>
    </row>
    <row r="752" spans="35:35" customFormat="1">
      <c r="AI752" s="491"/>
    </row>
    <row r="753" spans="35:35" customFormat="1">
      <c r="AI753" s="491"/>
    </row>
    <row r="754" spans="35:35" customFormat="1">
      <c r="AI754" s="491"/>
    </row>
    <row r="755" spans="35:35" customFormat="1">
      <c r="AI755" s="491"/>
    </row>
    <row r="756" spans="35:35" customFormat="1">
      <c r="AI756" s="491"/>
    </row>
    <row r="757" spans="35:35" customFormat="1">
      <c r="AI757" s="491"/>
    </row>
    <row r="758" spans="35:35" customFormat="1">
      <c r="AI758" s="491"/>
    </row>
    <row r="759" spans="35:35" customFormat="1">
      <c r="AI759" s="491"/>
    </row>
    <row r="760" spans="35:35" customFormat="1">
      <c r="AI760" s="491"/>
    </row>
    <row r="761" spans="35:35" customFormat="1">
      <c r="AI761" s="491"/>
    </row>
    <row r="762" spans="35:35" customFormat="1">
      <c r="AI762" s="491"/>
    </row>
    <row r="763" spans="35:35" customFormat="1">
      <c r="AI763" s="491"/>
    </row>
    <row r="764" spans="35:35" customFormat="1">
      <c r="AI764" s="491"/>
    </row>
    <row r="765" spans="35:35" customFormat="1">
      <c r="AI765" s="491"/>
    </row>
    <row r="766" spans="35:35" customFormat="1">
      <c r="AI766" s="491"/>
    </row>
    <row r="767" spans="35:35" customFormat="1">
      <c r="AI767" s="491"/>
    </row>
    <row r="768" spans="35:35" customFormat="1">
      <c r="AI768" s="491"/>
    </row>
    <row r="769" spans="35:35" customFormat="1">
      <c r="AI769" s="491"/>
    </row>
    <row r="770" spans="35:35" customFormat="1">
      <c r="AI770" s="491"/>
    </row>
    <row r="771" spans="35:35" customFormat="1">
      <c r="AI771" s="491"/>
    </row>
    <row r="772" spans="35:35" customFormat="1">
      <c r="AI772" s="491"/>
    </row>
    <row r="773" spans="35:35" customFormat="1">
      <c r="AI773" s="491"/>
    </row>
    <row r="774" spans="35:35" customFormat="1">
      <c r="AI774" s="491"/>
    </row>
    <row r="775" spans="35:35" customFormat="1">
      <c r="AI775" s="491"/>
    </row>
    <row r="776" spans="35:35" customFormat="1">
      <c r="AI776" s="491"/>
    </row>
    <row r="777" spans="35:35" customFormat="1">
      <c r="AI777" s="491"/>
    </row>
    <row r="778" spans="35:35" customFormat="1">
      <c r="AI778" s="491"/>
    </row>
    <row r="779" spans="35:35" customFormat="1">
      <c r="AI779" s="491"/>
    </row>
    <row r="780" spans="35:35" customFormat="1">
      <c r="AI780" s="491"/>
    </row>
    <row r="781" spans="35:35" customFormat="1">
      <c r="AI781" s="491"/>
    </row>
    <row r="782" spans="35:35" customFormat="1">
      <c r="AI782" s="491"/>
    </row>
    <row r="783" spans="35:35" customFormat="1">
      <c r="AI783" s="491"/>
    </row>
    <row r="784" spans="35:35" customFormat="1">
      <c r="AI784" s="491"/>
    </row>
    <row r="785" spans="35:35" customFormat="1">
      <c r="AI785" s="491"/>
    </row>
    <row r="786" spans="35:35" customFormat="1">
      <c r="AI786" s="491"/>
    </row>
    <row r="787" spans="35:35" customFormat="1">
      <c r="AI787" s="491"/>
    </row>
    <row r="788" spans="35:35" customFormat="1">
      <c r="AI788" s="491"/>
    </row>
    <row r="789" spans="35:35" customFormat="1">
      <c r="AI789" s="491"/>
    </row>
    <row r="790" spans="35:35" customFormat="1">
      <c r="AI790" s="491"/>
    </row>
    <row r="791" spans="35:35" customFormat="1">
      <c r="AI791" s="491"/>
    </row>
    <row r="792" spans="35:35" customFormat="1">
      <c r="AI792" s="491"/>
    </row>
    <row r="793" spans="35:35" customFormat="1">
      <c r="AI793" s="491"/>
    </row>
    <row r="794" spans="35:35" customFormat="1">
      <c r="AI794" s="491"/>
    </row>
    <row r="795" spans="35:35" customFormat="1">
      <c r="AI795" s="491"/>
    </row>
    <row r="796" spans="35:35" customFormat="1">
      <c r="AI796" s="491"/>
    </row>
    <row r="797" spans="35:35" customFormat="1">
      <c r="AI797" s="491"/>
    </row>
    <row r="798" spans="35:35" customFormat="1">
      <c r="AI798" s="491"/>
    </row>
    <row r="799" spans="35:35" customFormat="1">
      <c r="AI799" s="491"/>
    </row>
    <row r="800" spans="35:35" customFormat="1">
      <c r="AI800" s="491"/>
    </row>
    <row r="801" spans="35:35" customFormat="1">
      <c r="AI801" s="491"/>
    </row>
    <row r="802" spans="35:35" customFormat="1">
      <c r="AI802" s="491"/>
    </row>
    <row r="803" spans="35:35" customFormat="1">
      <c r="AI803" s="491"/>
    </row>
    <row r="804" spans="35:35" customFormat="1">
      <c r="AI804" s="491"/>
    </row>
    <row r="805" spans="35:35" customFormat="1">
      <c r="AI805" s="491"/>
    </row>
    <row r="806" spans="35:35" customFormat="1">
      <c r="AI806" s="491"/>
    </row>
    <row r="807" spans="35:35" customFormat="1">
      <c r="AI807" s="491"/>
    </row>
    <row r="808" spans="35:35" customFormat="1">
      <c r="AI808" s="491"/>
    </row>
    <row r="809" spans="35:35" customFormat="1">
      <c r="AI809" s="491"/>
    </row>
    <row r="810" spans="35:35" customFormat="1">
      <c r="AI810" s="491"/>
    </row>
    <row r="811" spans="35:35" customFormat="1">
      <c r="AI811" s="491"/>
    </row>
    <row r="812" spans="35:35" customFormat="1">
      <c r="AI812" s="491"/>
    </row>
    <row r="813" spans="35:35" customFormat="1">
      <c r="AI813" s="491"/>
    </row>
    <row r="814" spans="35:35" customFormat="1">
      <c r="AI814" s="491"/>
    </row>
    <row r="815" spans="35:35" customFormat="1">
      <c r="AI815" s="491"/>
    </row>
    <row r="816" spans="35:35" customFormat="1">
      <c r="AI816" s="491"/>
    </row>
    <row r="817" spans="35:35" customFormat="1">
      <c r="AI817" s="491"/>
    </row>
    <row r="818" spans="35:35" customFormat="1">
      <c r="AI818" s="491"/>
    </row>
    <row r="819" spans="35:35" customFormat="1">
      <c r="AI819" s="491"/>
    </row>
    <row r="820" spans="35:35" customFormat="1">
      <c r="AI820" s="491"/>
    </row>
    <row r="821" spans="35:35" customFormat="1">
      <c r="AI821" s="491"/>
    </row>
    <row r="822" spans="35:35" customFormat="1">
      <c r="AI822" s="491"/>
    </row>
    <row r="823" spans="35:35" customFormat="1">
      <c r="AI823" s="491"/>
    </row>
    <row r="824" spans="35:35" customFormat="1">
      <c r="AI824" s="491"/>
    </row>
    <row r="825" spans="35:35" customFormat="1">
      <c r="AI825" s="491"/>
    </row>
    <row r="826" spans="35:35" customFormat="1">
      <c r="AI826" s="491"/>
    </row>
    <row r="827" spans="35:35" customFormat="1">
      <c r="AI827" s="491"/>
    </row>
    <row r="828" spans="35:35" customFormat="1">
      <c r="AI828" s="491"/>
    </row>
    <row r="829" spans="35:35" customFormat="1">
      <c r="AI829" s="491"/>
    </row>
    <row r="830" spans="35:35" customFormat="1">
      <c r="AI830" s="491"/>
    </row>
    <row r="831" spans="35:35" customFormat="1">
      <c r="AI831" s="491"/>
    </row>
    <row r="832" spans="35:35" customFormat="1">
      <c r="AI832" s="491"/>
    </row>
    <row r="833" spans="35:35" customFormat="1">
      <c r="AI833" s="491"/>
    </row>
    <row r="834" spans="35:35" customFormat="1">
      <c r="AI834" s="491"/>
    </row>
    <row r="835" spans="35:35" customFormat="1">
      <c r="AI835" s="491"/>
    </row>
    <row r="836" spans="35:35" customFormat="1">
      <c r="AI836" s="491"/>
    </row>
    <row r="837" spans="35:35" customFormat="1">
      <c r="AI837" s="491"/>
    </row>
    <row r="838" spans="35:35" customFormat="1">
      <c r="AI838" s="491"/>
    </row>
    <row r="839" spans="35:35" customFormat="1">
      <c r="AI839" s="491"/>
    </row>
    <row r="840" spans="35:35" customFormat="1">
      <c r="AI840" s="491"/>
    </row>
    <row r="841" spans="35:35" customFormat="1">
      <c r="AI841" s="491"/>
    </row>
    <row r="842" spans="35:35" customFormat="1">
      <c r="AI842" s="491"/>
    </row>
    <row r="843" spans="35:35" customFormat="1">
      <c r="AI843" s="491"/>
    </row>
    <row r="844" spans="35:35" customFormat="1">
      <c r="AI844" s="491"/>
    </row>
    <row r="845" spans="35:35" customFormat="1">
      <c r="AI845" s="491"/>
    </row>
    <row r="846" spans="35:35" customFormat="1">
      <c r="AI846" s="491"/>
    </row>
    <row r="847" spans="35:35" customFormat="1">
      <c r="AI847" s="491"/>
    </row>
    <row r="848" spans="35:35" customFormat="1">
      <c r="AI848" s="491"/>
    </row>
    <row r="849" spans="35:35" customFormat="1">
      <c r="AI849" s="491"/>
    </row>
    <row r="850" spans="35:35" customFormat="1">
      <c r="AI850" s="491"/>
    </row>
    <row r="851" spans="35:35" customFormat="1">
      <c r="AI851" s="491"/>
    </row>
    <row r="852" spans="35:35" customFormat="1">
      <c r="AI852" s="491"/>
    </row>
    <row r="853" spans="35:35" customFormat="1">
      <c r="AI853" s="491"/>
    </row>
    <row r="854" spans="35:35" customFormat="1">
      <c r="AI854" s="491"/>
    </row>
    <row r="855" spans="35:35" customFormat="1">
      <c r="AI855" s="491"/>
    </row>
    <row r="856" spans="35:35" customFormat="1">
      <c r="AI856" s="491"/>
    </row>
    <row r="857" spans="35:35" customFormat="1">
      <c r="AI857" s="491"/>
    </row>
    <row r="858" spans="35:35" customFormat="1">
      <c r="AI858" s="491"/>
    </row>
    <row r="859" spans="35:35" customFormat="1">
      <c r="AI859" s="491"/>
    </row>
    <row r="860" spans="35:35" customFormat="1">
      <c r="AI860" s="491"/>
    </row>
    <row r="861" spans="35:35" customFormat="1">
      <c r="AI861" s="491"/>
    </row>
    <row r="862" spans="35:35" customFormat="1">
      <c r="AI862" s="491"/>
    </row>
    <row r="863" spans="35:35" customFormat="1">
      <c r="AI863" s="491"/>
    </row>
    <row r="864" spans="35:35" customFormat="1">
      <c r="AI864" s="491"/>
    </row>
    <row r="865" spans="35:35" customFormat="1">
      <c r="AI865" s="491"/>
    </row>
    <row r="866" spans="35:35" customFormat="1">
      <c r="AI866" s="491"/>
    </row>
    <row r="867" spans="35:35" customFormat="1">
      <c r="AI867" s="491"/>
    </row>
    <row r="868" spans="35:35" customFormat="1">
      <c r="AI868" s="491"/>
    </row>
    <row r="869" spans="35:35" customFormat="1">
      <c r="AI869" s="491"/>
    </row>
    <row r="870" spans="35:35" customFormat="1">
      <c r="AI870" s="491"/>
    </row>
    <row r="871" spans="35:35" customFormat="1">
      <c r="AI871" s="491"/>
    </row>
    <row r="872" spans="35:35" customFormat="1">
      <c r="AI872" s="491"/>
    </row>
    <row r="873" spans="35:35" customFormat="1">
      <c r="AI873" s="491"/>
    </row>
    <row r="874" spans="35:35" customFormat="1">
      <c r="AI874" s="491"/>
    </row>
    <row r="875" spans="35:35" customFormat="1">
      <c r="AI875" s="491"/>
    </row>
    <row r="876" spans="35:35" customFormat="1">
      <c r="AI876" s="491"/>
    </row>
    <row r="877" spans="35:35" customFormat="1">
      <c r="AI877" s="491"/>
    </row>
    <row r="878" spans="35:35" customFormat="1">
      <c r="AI878" s="491"/>
    </row>
    <row r="879" spans="35:35" customFormat="1">
      <c r="AI879" s="491"/>
    </row>
    <row r="880" spans="35:35" customFormat="1">
      <c r="AI880" s="491"/>
    </row>
    <row r="881" spans="35:35" customFormat="1">
      <c r="AI881" s="491"/>
    </row>
    <row r="882" spans="35:35" customFormat="1">
      <c r="AI882" s="491"/>
    </row>
    <row r="883" spans="35:35" customFormat="1">
      <c r="AI883" s="491"/>
    </row>
    <row r="884" spans="35:35" customFormat="1">
      <c r="AI884" s="491"/>
    </row>
    <row r="885" spans="35:35" customFormat="1">
      <c r="AI885" s="491"/>
    </row>
    <row r="886" spans="35:35" customFormat="1">
      <c r="AI886" s="491"/>
    </row>
    <row r="887" spans="35:35" customFormat="1">
      <c r="AI887" s="491"/>
    </row>
    <row r="888" spans="35:35" customFormat="1">
      <c r="AI888" s="491"/>
    </row>
    <row r="889" spans="35:35" customFormat="1">
      <c r="AI889" s="491"/>
    </row>
    <row r="890" spans="35:35" customFormat="1">
      <c r="AI890" s="491"/>
    </row>
    <row r="891" spans="35:35" customFormat="1">
      <c r="AI891" s="491"/>
    </row>
    <row r="892" spans="35:35" customFormat="1">
      <c r="AI892" s="491"/>
    </row>
    <row r="893" spans="35:35" customFormat="1">
      <c r="AI893" s="491"/>
    </row>
    <row r="894" spans="35:35" customFormat="1">
      <c r="AI894" s="491"/>
    </row>
    <row r="895" spans="35:35" customFormat="1">
      <c r="AI895" s="491"/>
    </row>
    <row r="896" spans="35:35" customFormat="1">
      <c r="AI896" s="491"/>
    </row>
    <row r="897" spans="35:35" customFormat="1">
      <c r="AI897" s="491"/>
    </row>
    <row r="898" spans="35:35" customFormat="1">
      <c r="AI898" s="491"/>
    </row>
    <row r="899" spans="35:35" customFormat="1">
      <c r="AI899" s="491"/>
    </row>
    <row r="900" spans="35:35" customFormat="1">
      <c r="AI900" s="491"/>
    </row>
    <row r="901" spans="35:35" customFormat="1">
      <c r="AI901" s="491"/>
    </row>
    <row r="902" spans="35:35" customFormat="1">
      <c r="AI902" s="491"/>
    </row>
    <row r="903" spans="35:35" customFormat="1">
      <c r="AI903" s="491"/>
    </row>
    <row r="904" spans="35:35" customFormat="1">
      <c r="AI904" s="491"/>
    </row>
    <row r="905" spans="35:35" customFormat="1">
      <c r="AI905" s="491"/>
    </row>
    <row r="906" spans="35:35" customFormat="1">
      <c r="AI906" s="491"/>
    </row>
    <row r="907" spans="35:35" customFormat="1">
      <c r="AI907" s="491"/>
    </row>
    <row r="908" spans="35:35" customFormat="1">
      <c r="AI908" s="491"/>
    </row>
    <row r="909" spans="35:35" customFormat="1">
      <c r="AI909" s="491"/>
    </row>
    <row r="910" spans="35:35" customFormat="1">
      <c r="AI910" s="491"/>
    </row>
    <row r="911" spans="35:35" customFormat="1">
      <c r="AI911" s="491"/>
    </row>
    <row r="912" spans="35:35" customFormat="1">
      <c r="AI912" s="491"/>
    </row>
    <row r="913" spans="35:35" customFormat="1">
      <c r="AI913" s="491"/>
    </row>
    <row r="914" spans="35:35" customFormat="1">
      <c r="AI914" s="491"/>
    </row>
    <row r="915" spans="35:35" customFormat="1">
      <c r="AI915" s="491"/>
    </row>
    <row r="916" spans="35:35" customFormat="1">
      <c r="AI916" s="491"/>
    </row>
    <row r="917" spans="35:35" customFormat="1">
      <c r="AI917" s="491"/>
    </row>
    <row r="918" spans="35:35" customFormat="1">
      <c r="AI918" s="491"/>
    </row>
    <row r="919" spans="35:35" customFormat="1">
      <c r="AI919" s="491"/>
    </row>
    <row r="920" spans="35:35" customFormat="1">
      <c r="AI920" s="491"/>
    </row>
    <row r="921" spans="35:35" customFormat="1">
      <c r="AI921" s="491"/>
    </row>
    <row r="922" spans="35:35" customFormat="1">
      <c r="AI922" s="491"/>
    </row>
    <row r="923" spans="35:35" customFormat="1">
      <c r="AI923" s="491"/>
    </row>
    <row r="924" spans="35:35" customFormat="1">
      <c r="AI924" s="491"/>
    </row>
    <row r="925" spans="35:35" customFormat="1">
      <c r="AI925" s="491"/>
    </row>
    <row r="926" spans="35:35" customFormat="1">
      <c r="AI926" s="491"/>
    </row>
    <row r="927" spans="35:35" customFormat="1">
      <c r="AI927" s="491"/>
    </row>
    <row r="928" spans="35:35" customFormat="1">
      <c r="AI928" s="491"/>
    </row>
    <row r="929" spans="35:35" customFormat="1">
      <c r="AI929" s="491"/>
    </row>
    <row r="930" spans="35:35" customFormat="1">
      <c r="AI930" s="491"/>
    </row>
    <row r="931" spans="35:35" customFormat="1">
      <c r="AI931" s="491"/>
    </row>
    <row r="932" spans="35:35" customFormat="1">
      <c r="AI932" s="491"/>
    </row>
    <row r="933" spans="35:35" customFormat="1">
      <c r="AI933" s="491"/>
    </row>
    <row r="934" spans="35:35" customFormat="1">
      <c r="AI934" s="491"/>
    </row>
    <row r="935" spans="35:35" customFormat="1">
      <c r="AI935" s="491"/>
    </row>
    <row r="936" spans="35:35" customFormat="1">
      <c r="AI936" s="491"/>
    </row>
    <row r="937" spans="35:35" customFormat="1">
      <c r="AI937" s="491"/>
    </row>
    <row r="938" spans="35:35" customFormat="1">
      <c r="AI938" s="491"/>
    </row>
    <row r="939" spans="35:35" customFormat="1">
      <c r="AI939" s="491"/>
    </row>
    <row r="940" spans="35:35" customFormat="1">
      <c r="AI940" s="491"/>
    </row>
    <row r="941" spans="35:35" customFormat="1">
      <c r="AI941" s="491"/>
    </row>
    <row r="942" spans="35:35" customFormat="1">
      <c r="AI942" s="491"/>
    </row>
    <row r="943" spans="35:35" customFormat="1">
      <c r="AI943" s="491"/>
    </row>
    <row r="944" spans="35:35" customFormat="1">
      <c r="AI944" s="491"/>
    </row>
    <row r="945" spans="35:35" customFormat="1">
      <c r="AI945" s="491"/>
    </row>
    <row r="946" spans="35:35" customFormat="1">
      <c r="AI946" s="491"/>
    </row>
    <row r="947" spans="35:35" customFormat="1">
      <c r="AI947" s="491"/>
    </row>
    <row r="948" spans="35:35" customFormat="1">
      <c r="AI948" s="491"/>
    </row>
    <row r="949" spans="35:35" customFormat="1">
      <c r="AI949" s="491"/>
    </row>
    <row r="950" spans="35:35" customFormat="1">
      <c r="AI950" s="491"/>
    </row>
    <row r="951" spans="35:35" customFormat="1">
      <c r="AI951" s="491"/>
    </row>
    <row r="952" spans="35:35" customFormat="1">
      <c r="AI952" s="491"/>
    </row>
    <row r="953" spans="35:35" customFormat="1">
      <c r="AI953" s="491"/>
    </row>
    <row r="954" spans="35:35" customFormat="1">
      <c r="AI954" s="491"/>
    </row>
    <row r="955" spans="35:35" customFormat="1">
      <c r="AI955" s="491"/>
    </row>
    <row r="956" spans="35:35" customFormat="1">
      <c r="AI956" s="491"/>
    </row>
    <row r="957" spans="35:35" customFormat="1">
      <c r="AI957" s="491"/>
    </row>
    <row r="958" spans="35:35" customFormat="1">
      <c r="AI958" s="491"/>
    </row>
    <row r="959" spans="35:35" customFormat="1">
      <c r="AI959" s="491"/>
    </row>
    <row r="960" spans="35:35" customFormat="1">
      <c r="AI960" s="491"/>
    </row>
    <row r="961" spans="35:35" customFormat="1">
      <c r="AI961" s="491"/>
    </row>
    <row r="962" spans="35:35" customFormat="1">
      <c r="AI962" s="491"/>
    </row>
    <row r="963" spans="35:35" customFormat="1">
      <c r="AI963" s="491"/>
    </row>
    <row r="964" spans="35:35" customFormat="1">
      <c r="AI964" s="491"/>
    </row>
    <row r="965" spans="35:35" customFormat="1">
      <c r="AI965" s="491"/>
    </row>
    <row r="966" spans="35:35" customFormat="1">
      <c r="AI966" s="491"/>
    </row>
    <row r="967" spans="35:35" customFormat="1">
      <c r="AI967" s="491"/>
    </row>
    <row r="968" spans="35:35" customFormat="1">
      <c r="AI968" s="491"/>
    </row>
    <row r="969" spans="35:35" customFormat="1">
      <c r="AI969" s="491"/>
    </row>
    <row r="970" spans="35:35" customFormat="1">
      <c r="AI970" s="491"/>
    </row>
    <row r="971" spans="35:35" customFormat="1">
      <c r="AI971" s="491"/>
    </row>
    <row r="972" spans="35:35" customFormat="1">
      <c r="AI972" s="491"/>
    </row>
    <row r="973" spans="35:35" customFormat="1">
      <c r="AI973" s="491"/>
    </row>
    <row r="974" spans="35:35" customFormat="1">
      <c r="AI974" s="491"/>
    </row>
    <row r="975" spans="35:35" customFormat="1">
      <c r="AI975" s="491"/>
    </row>
    <row r="976" spans="35:35" customFormat="1">
      <c r="AI976" s="491"/>
    </row>
    <row r="977" spans="35:35" customFormat="1">
      <c r="AI977" s="491"/>
    </row>
    <row r="978" spans="35:35" customFormat="1">
      <c r="AI978" s="491"/>
    </row>
    <row r="979" spans="35:35" customFormat="1">
      <c r="AI979" s="491"/>
    </row>
    <row r="980" spans="35:35" customFormat="1">
      <c r="AI980" s="491"/>
    </row>
    <row r="981" spans="35:35" customFormat="1">
      <c r="AI981" s="491"/>
    </row>
    <row r="982" spans="35:35" customFormat="1">
      <c r="AI982" s="491"/>
    </row>
    <row r="983" spans="35:35" customFormat="1">
      <c r="AI983" s="491"/>
    </row>
    <row r="984" spans="35:35" customFormat="1">
      <c r="AI984" s="491"/>
    </row>
    <row r="985" spans="35:35" customFormat="1">
      <c r="AI985" s="491"/>
    </row>
    <row r="986" spans="35:35" customFormat="1">
      <c r="AI986" s="491"/>
    </row>
    <row r="987" spans="35:35" customFormat="1">
      <c r="AI987" s="491"/>
    </row>
    <row r="988" spans="35:35" customFormat="1">
      <c r="AI988" s="491"/>
    </row>
    <row r="989" spans="35:35" customFormat="1">
      <c r="AI989" s="491"/>
    </row>
    <row r="990" spans="35:35" customFormat="1">
      <c r="AI990" s="491"/>
    </row>
    <row r="991" spans="35:35" customFormat="1">
      <c r="AI991" s="491"/>
    </row>
    <row r="992" spans="35:35" customFormat="1">
      <c r="AI992" s="491"/>
    </row>
    <row r="993" spans="35:35" customFormat="1">
      <c r="AI993" s="491"/>
    </row>
    <row r="994" spans="35:35" customFormat="1">
      <c r="AI994" s="491"/>
    </row>
    <row r="995" spans="35:35" customFormat="1">
      <c r="AI995" s="491"/>
    </row>
    <row r="996" spans="35:35" customFormat="1">
      <c r="AI996" s="491"/>
    </row>
    <row r="997" spans="35:35" customFormat="1">
      <c r="AI997" s="491"/>
    </row>
    <row r="998" spans="35:35" customFormat="1">
      <c r="AI998" s="491"/>
    </row>
    <row r="999" spans="35:35" customFormat="1">
      <c r="AI999" s="491"/>
    </row>
    <row r="1000" spans="35:35" customFormat="1">
      <c r="AI1000" s="491"/>
    </row>
    <row r="1001" spans="35:35" customFormat="1">
      <c r="AI1001" s="491"/>
    </row>
    <row r="1002" spans="35:35" customFormat="1">
      <c r="AI1002" s="491"/>
    </row>
    <row r="1003" spans="35:35" customFormat="1">
      <c r="AI1003" s="491"/>
    </row>
    <row r="1004" spans="35:35" customFormat="1">
      <c r="AI1004" s="491"/>
    </row>
    <row r="1005" spans="35:35" customFormat="1">
      <c r="AI1005" s="491"/>
    </row>
    <row r="1006" spans="35:35" customFormat="1">
      <c r="AI1006" s="491"/>
    </row>
    <row r="1007" spans="35:35" customFormat="1">
      <c r="AI1007" s="491"/>
    </row>
    <row r="1008" spans="35:35" customFormat="1">
      <c r="AI1008" s="491"/>
    </row>
    <row r="1009" spans="35:35" customFormat="1">
      <c r="AI1009" s="491"/>
    </row>
    <row r="1010" spans="35:35" customFormat="1">
      <c r="AI1010" s="491"/>
    </row>
    <row r="1011" spans="35:35" customFormat="1">
      <c r="AI1011" s="491"/>
    </row>
    <row r="1012" spans="35:35" customFormat="1">
      <c r="AI1012" s="491"/>
    </row>
    <row r="1013" spans="35:35" customFormat="1">
      <c r="AI1013" s="491"/>
    </row>
    <row r="1014" spans="35:35" customFormat="1">
      <c r="AI1014" s="491"/>
    </row>
    <row r="1015" spans="35:35" customFormat="1">
      <c r="AI1015" s="491"/>
    </row>
    <row r="1016" spans="35:35" customFormat="1">
      <c r="AI1016" s="491"/>
    </row>
    <row r="1017" spans="35:35" customFormat="1">
      <c r="AI1017" s="491"/>
    </row>
    <row r="1018" spans="35:35" customFormat="1">
      <c r="AI1018" s="491"/>
    </row>
    <row r="1019" spans="35:35" customFormat="1">
      <c r="AI1019" s="491"/>
    </row>
    <row r="1020" spans="35:35" customFormat="1">
      <c r="AI1020" s="491"/>
    </row>
    <row r="1021" spans="35:35" customFormat="1">
      <c r="AI1021" s="491"/>
    </row>
    <row r="1022" spans="35:35" customFormat="1">
      <c r="AI1022" s="491"/>
    </row>
    <row r="1023" spans="35:35" customFormat="1">
      <c r="AI1023" s="491"/>
    </row>
    <row r="1024" spans="35:35" customFormat="1">
      <c r="AI1024" s="491"/>
    </row>
    <row r="1025" spans="35:35" customFormat="1">
      <c r="AI1025" s="491"/>
    </row>
    <row r="1026" spans="35:35" customFormat="1">
      <c r="AI1026" s="491"/>
    </row>
    <row r="1027" spans="35:35" customFormat="1">
      <c r="AI1027" s="491"/>
    </row>
    <row r="1028" spans="35:35" customFormat="1">
      <c r="AI1028" s="491"/>
    </row>
    <row r="1029" spans="35:35" customFormat="1">
      <c r="AI1029" s="491"/>
    </row>
    <row r="1030" spans="35:35" customFormat="1">
      <c r="AI1030" s="491"/>
    </row>
    <row r="1031" spans="35:35" customFormat="1">
      <c r="AI1031" s="491"/>
    </row>
    <row r="1032" spans="35:35" customFormat="1">
      <c r="AI1032" s="491"/>
    </row>
    <row r="1033" spans="35:35" customFormat="1">
      <c r="AI1033" s="491"/>
    </row>
    <row r="1034" spans="35:35" customFormat="1">
      <c r="AI1034" s="491"/>
    </row>
    <row r="1035" spans="35:35" customFormat="1">
      <c r="AI1035" s="491"/>
    </row>
    <row r="1036" spans="35:35" customFormat="1">
      <c r="AI1036" s="491"/>
    </row>
    <row r="1037" spans="35:35" customFormat="1">
      <c r="AI1037" s="491"/>
    </row>
    <row r="1038" spans="35:35" customFormat="1">
      <c r="AI1038" s="491"/>
    </row>
    <row r="1039" spans="35:35" customFormat="1">
      <c r="AI1039" s="491"/>
    </row>
    <row r="1040" spans="35:35" customFormat="1">
      <c r="AI1040" s="491"/>
    </row>
    <row r="1041" spans="35:35" customFormat="1">
      <c r="AI1041" s="491"/>
    </row>
    <row r="1042" spans="35:35" customFormat="1">
      <c r="AI1042" s="491"/>
    </row>
    <row r="1043" spans="35:35" customFormat="1">
      <c r="AI1043" s="491"/>
    </row>
    <row r="1044" spans="35:35" customFormat="1">
      <c r="AI1044" s="491"/>
    </row>
    <row r="1045" spans="35:35" customFormat="1">
      <c r="AI1045" s="491"/>
    </row>
    <row r="1046" spans="35:35" customFormat="1">
      <c r="AI1046" s="491"/>
    </row>
    <row r="1047" spans="35:35" customFormat="1">
      <c r="AI1047" s="491"/>
    </row>
    <row r="1048" spans="35:35" customFormat="1">
      <c r="AI1048" s="491"/>
    </row>
    <row r="1049" spans="35:35" customFormat="1">
      <c r="AI1049" s="491"/>
    </row>
    <row r="1050" spans="35:35" customFormat="1">
      <c r="AI1050" s="491"/>
    </row>
    <row r="1051" spans="35:35" customFormat="1">
      <c r="AI1051" s="491"/>
    </row>
    <row r="1052" spans="35:35" customFormat="1">
      <c r="AI1052" s="491"/>
    </row>
    <row r="1053" spans="35:35" customFormat="1">
      <c r="AI1053" s="491"/>
    </row>
    <row r="1054" spans="35:35" customFormat="1">
      <c r="AI1054" s="491"/>
    </row>
    <row r="1055" spans="35:35" customFormat="1">
      <c r="AI1055" s="491"/>
    </row>
    <row r="1056" spans="35:35" customFormat="1">
      <c r="AI1056" s="491"/>
    </row>
    <row r="1057" spans="35:35" customFormat="1">
      <c r="AI1057" s="491"/>
    </row>
    <row r="1058" spans="35:35" customFormat="1">
      <c r="AI1058" s="491"/>
    </row>
    <row r="1059" spans="35:35" customFormat="1">
      <c r="AI1059" s="491"/>
    </row>
    <row r="1060" spans="35:35" customFormat="1">
      <c r="AI1060" s="491"/>
    </row>
    <row r="1061" spans="35:35" customFormat="1">
      <c r="AI1061" s="491"/>
    </row>
    <row r="1062" spans="35:35" customFormat="1">
      <c r="AI1062" s="491"/>
    </row>
    <row r="1063" spans="35:35" customFormat="1">
      <c r="AI1063" s="491"/>
    </row>
    <row r="1064" spans="35:35" customFormat="1">
      <c r="AI1064" s="491"/>
    </row>
    <row r="1065" spans="35:35" customFormat="1">
      <c r="AI1065" s="491"/>
    </row>
    <row r="1066" spans="35:35" customFormat="1">
      <c r="AI1066" s="491"/>
    </row>
    <row r="1067" spans="35:35" customFormat="1">
      <c r="AI1067" s="491"/>
    </row>
    <row r="1068" spans="35:35" customFormat="1">
      <c r="AI1068" s="491"/>
    </row>
    <row r="1069" spans="35:35" customFormat="1">
      <c r="AI1069" s="491"/>
    </row>
    <row r="1070" spans="35:35" customFormat="1">
      <c r="AI1070" s="491"/>
    </row>
    <row r="1071" spans="35:35" customFormat="1">
      <c r="AI1071" s="491"/>
    </row>
    <row r="1072" spans="35:35" customFormat="1">
      <c r="AI1072" s="491"/>
    </row>
    <row r="1073" spans="35:35" customFormat="1">
      <c r="AI1073" s="491"/>
    </row>
    <row r="1074" spans="35:35" customFormat="1">
      <c r="AI1074" s="491"/>
    </row>
    <row r="1075" spans="35:35" customFormat="1">
      <c r="AI1075" s="491"/>
    </row>
    <row r="1076" spans="35:35" customFormat="1">
      <c r="AI1076" s="491"/>
    </row>
    <row r="1077" spans="35:35" customFormat="1">
      <c r="AI1077" s="491"/>
    </row>
    <row r="1078" spans="35:35" customFormat="1">
      <c r="AI1078" s="491"/>
    </row>
    <row r="1079" spans="35:35" customFormat="1">
      <c r="AI1079" s="491"/>
    </row>
    <row r="1080" spans="35:35" customFormat="1">
      <c r="AI1080" s="491"/>
    </row>
    <row r="1081" spans="35:35" customFormat="1">
      <c r="AI1081" s="491"/>
    </row>
    <row r="1082" spans="35:35" customFormat="1">
      <c r="AI1082" s="491"/>
    </row>
    <row r="1083" spans="35:35" customFormat="1">
      <c r="AI1083" s="491"/>
    </row>
    <row r="1084" spans="35:35" customFormat="1">
      <c r="AI1084" s="491"/>
    </row>
    <row r="1085" spans="35:35" customFormat="1">
      <c r="AI1085" s="491"/>
    </row>
    <row r="1086" spans="35:35" customFormat="1">
      <c r="AI1086" s="491"/>
    </row>
    <row r="1087" spans="35:35" customFormat="1">
      <c r="AI1087" s="491"/>
    </row>
    <row r="1088" spans="35:35" customFormat="1">
      <c r="AI1088" s="491"/>
    </row>
    <row r="1089" spans="35:35" customFormat="1">
      <c r="AI1089" s="491"/>
    </row>
    <row r="1090" spans="35:35" customFormat="1">
      <c r="AI1090" s="491"/>
    </row>
    <row r="1091" spans="35:35" customFormat="1">
      <c r="AI1091" s="491"/>
    </row>
    <row r="1092" spans="35:35" customFormat="1">
      <c r="AI1092" s="491"/>
    </row>
    <row r="1093" spans="35:35" customFormat="1">
      <c r="AI1093" s="491"/>
    </row>
    <row r="1094" spans="35:35" customFormat="1">
      <c r="AI1094" s="491"/>
    </row>
    <row r="1095" spans="35:35" customFormat="1">
      <c r="AI1095" s="491"/>
    </row>
    <row r="1096" spans="35:35" customFormat="1">
      <c r="AI1096" s="491"/>
    </row>
    <row r="1097" spans="35:35" customFormat="1">
      <c r="AI1097" s="491"/>
    </row>
    <row r="1098" spans="35:35" customFormat="1">
      <c r="AI1098" s="491"/>
    </row>
    <row r="1099" spans="35:35" customFormat="1">
      <c r="AI1099" s="491"/>
    </row>
    <row r="1100" spans="35:35" customFormat="1">
      <c r="AI1100" s="491"/>
    </row>
    <row r="1101" spans="35:35" customFormat="1">
      <c r="AI1101" s="491"/>
    </row>
    <row r="1102" spans="35:35" customFormat="1">
      <c r="AI1102" s="491"/>
    </row>
    <row r="1103" spans="35:35" customFormat="1">
      <c r="AI1103" s="491"/>
    </row>
    <row r="1104" spans="35:35" customFormat="1">
      <c r="AI1104" s="491"/>
    </row>
    <row r="1105" spans="35:35" customFormat="1">
      <c r="AI1105" s="491"/>
    </row>
    <row r="1106" spans="35:35" customFormat="1">
      <c r="AI1106" s="491"/>
    </row>
    <row r="1107" spans="35:35" customFormat="1">
      <c r="AI1107" s="491"/>
    </row>
    <row r="1108" spans="35:35" customFormat="1">
      <c r="AI1108" s="491"/>
    </row>
    <row r="1109" spans="35:35" customFormat="1">
      <c r="AI1109" s="491"/>
    </row>
    <row r="1110" spans="35:35" customFormat="1">
      <c r="AI1110" s="491"/>
    </row>
    <row r="1111" spans="35:35" customFormat="1">
      <c r="AI1111" s="491"/>
    </row>
    <row r="1112" spans="35:35" customFormat="1">
      <c r="AI1112" s="491"/>
    </row>
    <row r="1113" spans="35:35" customFormat="1">
      <c r="AI1113" s="491"/>
    </row>
    <row r="1114" spans="35:35" customFormat="1">
      <c r="AI1114" s="491"/>
    </row>
    <row r="1115" spans="35:35" customFormat="1">
      <c r="AI1115" s="491"/>
    </row>
    <row r="1116" spans="35:35" customFormat="1">
      <c r="AI1116" s="491"/>
    </row>
    <row r="1117" spans="35:35" customFormat="1">
      <c r="AI1117" s="491"/>
    </row>
    <row r="1118" spans="35:35" customFormat="1">
      <c r="AI1118" s="491"/>
    </row>
    <row r="1119" spans="35:35" customFormat="1">
      <c r="AI1119" s="491"/>
    </row>
    <row r="1120" spans="35:35" customFormat="1">
      <c r="AI1120" s="491"/>
    </row>
    <row r="1121" spans="35:35" customFormat="1">
      <c r="AI1121" s="491"/>
    </row>
    <row r="1122" spans="35:35" customFormat="1">
      <c r="AI1122" s="491"/>
    </row>
    <row r="1123" spans="35:35" customFormat="1">
      <c r="AI1123" s="491"/>
    </row>
    <row r="1124" spans="35:35" customFormat="1">
      <c r="AI1124" s="491"/>
    </row>
    <row r="1125" spans="35:35" customFormat="1">
      <c r="AI1125" s="491"/>
    </row>
    <row r="1126" spans="35:35" customFormat="1">
      <c r="AI1126" s="491"/>
    </row>
    <row r="1127" spans="35:35" customFormat="1">
      <c r="AI1127" s="491"/>
    </row>
    <row r="1128" spans="35:35" customFormat="1">
      <c r="AI1128" s="491"/>
    </row>
    <row r="1129" spans="35:35" customFormat="1">
      <c r="AI1129" s="491"/>
    </row>
    <row r="1130" spans="35:35" customFormat="1">
      <c r="AI1130" s="491"/>
    </row>
    <row r="1131" spans="35:35" customFormat="1">
      <c r="AI1131" s="491"/>
    </row>
    <row r="1132" spans="35:35" customFormat="1">
      <c r="AI1132" s="491"/>
    </row>
    <row r="1133" spans="35:35" customFormat="1">
      <c r="AI1133" s="491"/>
    </row>
    <row r="1134" spans="35:35" customFormat="1">
      <c r="AI1134" s="491"/>
    </row>
    <row r="1135" spans="35:35" customFormat="1">
      <c r="AI1135" s="491"/>
    </row>
    <row r="1136" spans="35:35" customFormat="1">
      <c r="AI1136" s="491"/>
    </row>
    <row r="1137" spans="35:35" customFormat="1">
      <c r="AI1137" s="491"/>
    </row>
    <row r="1138" spans="35:35" customFormat="1">
      <c r="AI1138" s="491"/>
    </row>
    <row r="1139" spans="35:35" customFormat="1">
      <c r="AI1139" s="491"/>
    </row>
    <row r="1140" spans="35:35" customFormat="1">
      <c r="AI1140" s="491"/>
    </row>
    <row r="1141" spans="35:35" customFormat="1">
      <c r="AI1141" s="491"/>
    </row>
    <row r="1142" spans="35:35" customFormat="1">
      <c r="AI1142" s="491"/>
    </row>
    <row r="1143" spans="35:35" customFormat="1">
      <c r="AI1143" s="491"/>
    </row>
    <row r="1144" spans="35:35" customFormat="1">
      <c r="AI1144" s="491"/>
    </row>
    <row r="1145" spans="35:35" customFormat="1">
      <c r="AI1145" s="491"/>
    </row>
    <row r="1146" spans="35:35" customFormat="1">
      <c r="AI1146" s="491"/>
    </row>
    <row r="1147" spans="35:35" customFormat="1">
      <c r="AI1147" s="491"/>
    </row>
    <row r="1148" spans="35:35" customFormat="1">
      <c r="AI1148" s="491"/>
    </row>
    <row r="1149" spans="35:35" customFormat="1">
      <c r="AI1149" s="491"/>
    </row>
    <row r="1150" spans="35:35" customFormat="1">
      <c r="AI1150" s="491"/>
    </row>
    <row r="1151" spans="35:35" customFormat="1">
      <c r="AI1151" s="491"/>
    </row>
    <row r="1152" spans="35:35" customFormat="1">
      <c r="AI1152" s="491"/>
    </row>
    <row r="1153" spans="35:35" customFormat="1">
      <c r="AI1153" s="491"/>
    </row>
    <row r="1154" spans="35:35" customFormat="1">
      <c r="AI1154" s="491"/>
    </row>
    <row r="1155" spans="35:35" customFormat="1">
      <c r="AI1155" s="491"/>
    </row>
    <row r="1156" spans="35:35" customFormat="1">
      <c r="AI1156" s="491"/>
    </row>
    <row r="1157" spans="35:35" customFormat="1">
      <c r="AI1157" s="491"/>
    </row>
    <row r="1158" spans="35:35" customFormat="1">
      <c r="AI1158" s="491"/>
    </row>
    <row r="1159" spans="35:35" customFormat="1">
      <c r="AI1159" s="491"/>
    </row>
    <row r="1160" spans="35:35" customFormat="1">
      <c r="AI1160" s="491"/>
    </row>
    <row r="1161" spans="35:35" customFormat="1">
      <c r="AI1161" s="491"/>
    </row>
    <row r="1162" spans="35:35" customFormat="1">
      <c r="AI1162" s="491"/>
    </row>
    <row r="1163" spans="35:35" customFormat="1">
      <c r="AI1163" s="491"/>
    </row>
    <row r="1164" spans="35:35" customFormat="1">
      <c r="AI1164" s="491"/>
    </row>
    <row r="1165" spans="35:35" customFormat="1">
      <c r="AI1165" s="491"/>
    </row>
    <row r="1166" spans="35:35" customFormat="1">
      <c r="AI1166" s="491"/>
    </row>
    <row r="1167" spans="35:35" customFormat="1">
      <c r="AI1167" s="491"/>
    </row>
    <row r="1168" spans="35:35" customFormat="1">
      <c r="AI1168" s="491"/>
    </row>
    <row r="1169" spans="35:35" customFormat="1">
      <c r="AI1169" s="491"/>
    </row>
    <row r="1170" spans="35:35" customFormat="1">
      <c r="AI1170" s="491"/>
    </row>
    <row r="1171" spans="35:35" customFormat="1">
      <c r="AI1171" s="491"/>
    </row>
    <row r="1172" spans="35:35" customFormat="1">
      <c r="AI1172" s="491"/>
    </row>
    <row r="1173" spans="35:35" customFormat="1">
      <c r="AI1173" s="491"/>
    </row>
    <row r="1174" spans="35:35" customFormat="1">
      <c r="AI1174" s="491"/>
    </row>
    <row r="1175" spans="35:35" customFormat="1">
      <c r="AI1175" s="491"/>
    </row>
    <row r="1176" spans="35:35" customFormat="1">
      <c r="AI1176" s="491"/>
    </row>
    <row r="1177" spans="35:35" customFormat="1">
      <c r="AI1177" s="491"/>
    </row>
    <row r="1178" spans="35:35" customFormat="1">
      <c r="AI1178" s="491"/>
    </row>
    <row r="1179" spans="35:35" customFormat="1">
      <c r="AI1179" s="491"/>
    </row>
    <row r="1180" spans="35:35" customFormat="1">
      <c r="AI1180" s="491"/>
    </row>
    <row r="1181" spans="35:35" customFormat="1">
      <c r="AI1181" s="491"/>
    </row>
    <row r="1182" spans="35:35" customFormat="1">
      <c r="AI1182" s="491"/>
    </row>
    <row r="1183" spans="35:35" customFormat="1">
      <c r="AI1183" s="491"/>
    </row>
    <row r="1184" spans="35:35" customFormat="1">
      <c r="AI1184" s="491"/>
    </row>
    <row r="1185" spans="35:35" customFormat="1">
      <c r="AI1185" s="491"/>
    </row>
    <row r="1186" spans="35:35" customFormat="1">
      <c r="AI1186" s="491"/>
    </row>
    <row r="1187" spans="35:35" customFormat="1">
      <c r="AI1187" s="491"/>
    </row>
    <row r="1188" spans="35:35" customFormat="1">
      <c r="AI1188" s="491"/>
    </row>
    <row r="1189" spans="35:35" customFormat="1">
      <c r="AI1189" s="491"/>
    </row>
    <row r="1190" spans="35:35" customFormat="1">
      <c r="AI1190" s="491"/>
    </row>
    <row r="1191" spans="35:35" customFormat="1">
      <c r="AI1191" s="491"/>
    </row>
    <row r="1192" spans="35:35" customFormat="1">
      <c r="AI1192" s="491"/>
    </row>
    <row r="1193" spans="35:35" customFormat="1">
      <c r="AI1193" s="491"/>
    </row>
    <row r="1194" spans="35:35" customFormat="1">
      <c r="AI1194" s="491"/>
    </row>
    <row r="1195" spans="35:35" customFormat="1">
      <c r="AI1195" s="491"/>
    </row>
    <row r="1196" spans="35:35" customFormat="1">
      <c r="AI1196" s="491"/>
    </row>
    <row r="1197" spans="35:35" customFormat="1">
      <c r="AI1197" s="491"/>
    </row>
    <row r="1198" spans="35:35" customFormat="1">
      <c r="AI1198" s="491"/>
    </row>
    <row r="1199" spans="35:35" customFormat="1">
      <c r="AI1199" s="491"/>
    </row>
    <row r="1200" spans="35:35" customFormat="1">
      <c r="AI1200" s="491"/>
    </row>
    <row r="1201" spans="35:35" customFormat="1">
      <c r="AI1201" s="491"/>
    </row>
    <row r="1202" spans="35:35" customFormat="1">
      <c r="AI1202" s="491"/>
    </row>
    <row r="1203" spans="35:35" customFormat="1">
      <c r="AI1203" s="491"/>
    </row>
    <row r="1204" spans="35:35" customFormat="1">
      <c r="AI1204" s="491"/>
    </row>
    <row r="1205" spans="35:35" customFormat="1">
      <c r="AI1205" s="491"/>
    </row>
    <row r="1206" spans="35:35" customFormat="1">
      <c r="AI1206" s="491"/>
    </row>
    <row r="1207" spans="35:35" customFormat="1">
      <c r="AI1207" s="491"/>
    </row>
    <row r="1208" spans="35:35" customFormat="1">
      <c r="AI1208" s="491"/>
    </row>
    <row r="1209" spans="35:35" customFormat="1">
      <c r="AI1209" s="491"/>
    </row>
    <row r="1210" spans="35:35" customFormat="1">
      <c r="AI1210" s="491"/>
    </row>
    <row r="1211" spans="35:35" customFormat="1">
      <c r="AI1211" s="491"/>
    </row>
    <row r="1212" spans="35:35" customFormat="1">
      <c r="AI1212" s="491"/>
    </row>
    <row r="1213" spans="35:35" customFormat="1">
      <c r="AI1213" s="491"/>
    </row>
    <row r="1214" spans="35:35" customFormat="1">
      <c r="AI1214" s="491"/>
    </row>
    <row r="1215" spans="35:35" customFormat="1">
      <c r="AI1215" s="491"/>
    </row>
    <row r="1216" spans="35:35" customFormat="1">
      <c r="AI1216" s="491"/>
    </row>
    <row r="1217" spans="35:35" customFormat="1">
      <c r="AI1217" s="491"/>
    </row>
    <row r="1218" spans="35:35" customFormat="1">
      <c r="AI1218" s="491"/>
    </row>
    <row r="1219" spans="35:35" customFormat="1">
      <c r="AI1219" s="491"/>
    </row>
    <row r="1220" spans="35:35" customFormat="1">
      <c r="AI1220" s="491"/>
    </row>
    <row r="1221" spans="35:35" customFormat="1">
      <c r="AI1221" s="491"/>
    </row>
    <row r="1222" spans="35:35" customFormat="1">
      <c r="AI1222" s="491"/>
    </row>
    <row r="1223" spans="35:35" customFormat="1">
      <c r="AI1223" s="491"/>
    </row>
    <row r="1224" spans="35:35" customFormat="1">
      <c r="AI1224" s="491"/>
    </row>
    <row r="1225" spans="35:35" customFormat="1">
      <c r="AI1225" s="491"/>
    </row>
    <row r="1226" spans="35:35" customFormat="1">
      <c r="AI1226" s="491"/>
    </row>
    <row r="1227" spans="35:35" customFormat="1">
      <c r="AI1227" s="491"/>
    </row>
    <row r="1228" spans="35:35" customFormat="1">
      <c r="AI1228" s="491"/>
    </row>
    <row r="1229" spans="35:35" customFormat="1">
      <c r="AI1229" s="491"/>
    </row>
    <row r="1230" spans="35:35" customFormat="1">
      <c r="AI1230" s="491"/>
    </row>
    <row r="1231" spans="35:35" customFormat="1">
      <c r="AI1231" s="491"/>
    </row>
    <row r="1232" spans="35:35" customFormat="1">
      <c r="AI1232" s="491"/>
    </row>
    <row r="1233" spans="35:35" customFormat="1">
      <c r="AI1233" s="491"/>
    </row>
    <row r="1234" spans="35:35" customFormat="1">
      <c r="AI1234" s="491"/>
    </row>
    <row r="1235" spans="35:35" customFormat="1">
      <c r="AI1235" s="491"/>
    </row>
    <row r="1236" spans="35:35" customFormat="1">
      <c r="AI1236" s="491"/>
    </row>
    <row r="1237" spans="35:35" customFormat="1">
      <c r="AI1237" s="491"/>
    </row>
    <row r="1238" spans="35:35" customFormat="1">
      <c r="AI1238" s="491"/>
    </row>
    <row r="1239" spans="35:35" customFormat="1">
      <c r="AI1239" s="491"/>
    </row>
    <row r="1240" spans="35:35" customFormat="1">
      <c r="AI1240" s="491"/>
    </row>
    <row r="1241" spans="35:35" customFormat="1">
      <c r="AI1241" s="491"/>
    </row>
    <row r="1242" spans="35:35" customFormat="1">
      <c r="AI1242" s="491"/>
    </row>
    <row r="1243" spans="35:35" customFormat="1">
      <c r="AI1243" s="491"/>
    </row>
    <row r="1244" spans="35:35" customFormat="1">
      <c r="AI1244" s="491"/>
    </row>
    <row r="1245" spans="35:35" customFormat="1">
      <c r="AI1245" s="491"/>
    </row>
    <row r="1246" spans="35:35" customFormat="1">
      <c r="AI1246" s="491"/>
    </row>
    <row r="1247" spans="35:35" customFormat="1">
      <c r="AI1247" s="491"/>
    </row>
    <row r="1248" spans="35:35" customFormat="1">
      <c r="AI1248" s="491"/>
    </row>
    <row r="1249" spans="35:35" customFormat="1">
      <c r="AI1249" s="491"/>
    </row>
    <row r="1250" spans="35:35" customFormat="1">
      <c r="AI1250" s="491"/>
    </row>
    <row r="1251" spans="35:35" customFormat="1">
      <c r="AI1251" s="491"/>
    </row>
    <row r="1252" spans="35:35" customFormat="1">
      <c r="AI1252" s="491"/>
    </row>
    <row r="1253" spans="35:35" customFormat="1">
      <c r="AI1253" s="491"/>
    </row>
    <row r="1254" spans="35:35" customFormat="1">
      <c r="AI1254" s="491"/>
    </row>
    <row r="1255" spans="35:35" customFormat="1">
      <c r="AI1255" s="491"/>
    </row>
    <row r="1256" spans="35:35" customFormat="1">
      <c r="AI1256" s="491"/>
    </row>
    <row r="1257" spans="35:35" customFormat="1">
      <c r="AI1257" s="491"/>
    </row>
    <row r="1258" spans="35:35" customFormat="1">
      <c r="AI1258" s="491"/>
    </row>
    <row r="1259" spans="35:35" customFormat="1">
      <c r="AI1259" s="491"/>
    </row>
    <row r="1260" spans="35:35" customFormat="1">
      <c r="AI1260" s="491"/>
    </row>
    <row r="1261" spans="35:35" customFormat="1">
      <c r="AI1261" s="491"/>
    </row>
    <row r="1262" spans="35:35" customFormat="1">
      <c r="AI1262" s="491"/>
    </row>
    <row r="1263" spans="35:35" customFormat="1">
      <c r="AI1263" s="491"/>
    </row>
    <row r="1264" spans="35:35" customFormat="1">
      <c r="AI1264" s="491"/>
    </row>
    <row r="1265" spans="35:35" customFormat="1">
      <c r="AI1265" s="491"/>
    </row>
    <row r="1266" spans="35:35" customFormat="1">
      <c r="AI1266" s="491"/>
    </row>
    <row r="1267" spans="35:35" customFormat="1">
      <c r="AI1267" s="491"/>
    </row>
    <row r="1268" spans="35:35" customFormat="1">
      <c r="AI1268" s="491"/>
    </row>
    <row r="1269" spans="35:35" customFormat="1">
      <c r="AI1269" s="491"/>
    </row>
    <row r="1270" spans="35:35" customFormat="1">
      <c r="AI1270" s="491"/>
    </row>
    <row r="1271" spans="35:35" customFormat="1">
      <c r="AI1271" s="491"/>
    </row>
    <row r="1272" spans="35:35" customFormat="1">
      <c r="AI1272" s="491"/>
    </row>
    <row r="1273" spans="35:35" customFormat="1">
      <c r="AI1273" s="491"/>
    </row>
    <row r="1274" spans="35:35" customFormat="1">
      <c r="AI1274" s="491"/>
    </row>
    <row r="1275" spans="35:35" customFormat="1">
      <c r="AI1275" s="491"/>
    </row>
    <row r="1276" spans="35:35" customFormat="1">
      <c r="AI1276" s="491"/>
    </row>
    <row r="1277" spans="35:35" customFormat="1">
      <c r="AI1277" s="491"/>
    </row>
    <row r="1278" spans="35:35" customFormat="1">
      <c r="AI1278" s="491"/>
    </row>
    <row r="1279" spans="35:35" customFormat="1">
      <c r="AI1279" s="491"/>
    </row>
    <row r="1280" spans="35:35" customFormat="1">
      <c r="AI1280" s="491"/>
    </row>
    <row r="1281" spans="35:35" customFormat="1">
      <c r="AI1281" s="491"/>
    </row>
    <row r="1282" spans="35:35" customFormat="1">
      <c r="AI1282" s="491"/>
    </row>
    <row r="1283" spans="35:35" customFormat="1">
      <c r="AI1283" s="491"/>
    </row>
    <row r="1284" spans="35:35" customFormat="1">
      <c r="AI1284" s="491"/>
    </row>
    <row r="1285" spans="35:35" customFormat="1">
      <c r="AI1285" s="491"/>
    </row>
    <row r="1286" spans="35:35" customFormat="1">
      <c r="AI1286" s="491"/>
    </row>
    <row r="1287" spans="35:35" customFormat="1">
      <c r="AI1287" s="491"/>
    </row>
    <row r="1288" spans="35:35" customFormat="1">
      <c r="AI1288" s="491"/>
    </row>
    <row r="1289" spans="35:35" customFormat="1">
      <c r="AI1289" s="491"/>
    </row>
    <row r="1290" spans="35:35" customFormat="1">
      <c r="AI1290" s="491"/>
    </row>
    <row r="1291" spans="35:35" customFormat="1">
      <c r="AI1291" s="491"/>
    </row>
    <row r="1292" spans="35:35" customFormat="1">
      <c r="AI1292" s="491"/>
    </row>
    <row r="1293" spans="35:35" customFormat="1">
      <c r="AI1293" s="491"/>
    </row>
    <row r="1294" spans="35:35" customFormat="1">
      <c r="AI1294" s="491"/>
    </row>
    <row r="1295" spans="35:35" customFormat="1">
      <c r="AI1295" s="491"/>
    </row>
    <row r="1296" spans="35:35" customFormat="1">
      <c r="AI1296" s="491"/>
    </row>
    <row r="1297" spans="35:35" customFormat="1">
      <c r="AI1297" s="491"/>
    </row>
    <row r="1298" spans="35:35" customFormat="1">
      <c r="AI1298" s="491"/>
    </row>
    <row r="1299" spans="35:35" customFormat="1">
      <c r="AI1299" s="491"/>
    </row>
    <row r="1300" spans="35:35" customFormat="1">
      <c r="AI1300" s="491"/>
    </row>
    <row r="1301" spans="35:35" customFormat="1">
      <c r="AI1301" s="491"/>
    </row>
    <row r="1302" spans="35:35" customFormat="1">
      <c r="AI1302" s="491"/>
    </row>
    <row r="1303" spans="35:35" customFormat="1">
      <c r="AI1303" s="491"/>
    </row>
    <row r="1304" spans="35:35" customFormat="1">
      <c r="AI1304" s="491"/>
    </row>
    <row r="1305" spans="35:35" customFormat="1">
      <c r="AI1305" s="491"/>
    </row>
    <row r="1306" spans="35:35" customFormat="1">
      <c r="AI1306" s="491"/>
    </row>
    <row r="1307" spans="35:35" customFormat="1">
      <c r="AI1307" s="491"/>
    </row>
    <row r="1308" spans="35:35" customFormat="1">
      <c r="AI1308" s="491"/>
    </row>
    <row r="1309" spans="35:35" customFormat="1">
      <c r="AI1309" s="491"/>
    </row>
    <row r="1310" spans="35:35" customFormat="1">
      <c r="AI1310" s="491"/>
    </row>
    <row r="1311" spans="35:35" customFormat="1">
      <c r="AI1311" s="491"/>
    </row>
    <row r="1312" spans="35:35" customFormat="1">
      <c r="AI1312" s="491"/>
    </row>
    <row r="1313" spans="35:35" customFormat="1">
      <c r="AI1313" s="491"/>
    </row>
    <row r="1314" spans="35:35" customFormat="1">
      <c r="AI1314" s="491"/>
    </row>
    <row r="1315" spans="35:35" customFormat="1">
      <c r="AI1315" s="491"/>
    </row>
    <row r="1316" spans="35:35" customFormat="1">
      <c r="AI1316" s="491"/>
    </row>
    <row r="1317" spans="35:35" customFormat="1">
      <c r="AI1317" s="491"/>
    </row>
    <row r="1318" spans="35:35" customFormat="1">
      <c r="AI1318" s="491"/>
    </row>
    <row r="1319" spans="35:35" customFormat="1">
      <c r="AI1319" s="491"/>
    </row>
    <row r="1320" spans="35:35" customFormat="1">
      <c r="AI1320" s="491"/>
    </row>
    <row r="1321" spans="35:35" customFormat="1">
      <c r="AI1321" s="491"/>
    </row>
    <row r="1322" spans="35:35" customFormat="1">
      <c r="AI1322" s="491"/>
    </row>
    <row r="1323" spans="35:35" customFormat="1">
      <c r="AI1323" s="491"/>
    </row>
    <row r="1324" spans="35:35" customFormat="1">
      <c r="AI1324" s="491"/>
    </row>
    <row r="1325" spans="35:35" customFormat="1">
      <c r="AI1325" s="491"/>
    </row>
    <row r="1326" spans="35:35" customFormat="1">
      <c r="AI1326" s="491"/>
    </row>
    <row r="1327" spans="35:35" customFormat="1">
      <c r="AI1327" s="491"/>
    </row>
    <row r="1328" spans="35:35" customFormat="1">
      <c r="AI1328" s="491"/>
    </row>
    <row r="1329" spans="35:35" customFormat="1">
      <c r="AI1329" s="491"/>
    </row>
    <row r="1330" spans="35:35" customFormat="1">
      <c r="AI1330" s="491"/>
    </row>
    <row r="1331" spans="35:35" customFormat="1">
      <c r="AI1331" s="491"/>
    </row>
    <row r="1332" spans="35:35" customFormat="1">
      <c r="AI1332" s="491"/>
    </row>
    <row r="1333" spans="35:35" customFormat="1">
      <c r="AI1333" s="491"/>
    </row>
    <row r="1334" spans="35:35" customFormat="1">
      <c r="AI1334" s="491"/>
    </row>
    <row r="1335" spans="35:35" customFormat="1">
      <c r="AI1335" s="491"/>
    </row>
    <row r="1336" spans="35:35" customFormat="1">
      <c r="AI1336" s="491"/>
    </row>
    <row r="1337" spans="35:35" customFormat="1">
      <c r="AI1337" s="491"/>
    </row>
    <row r="1338" spans="35:35" customFormat="1">
      <c r="AI1338" s="491"/>
    </row>
    <row r="1339" spans="35:35" customFormat="1">
      <c r="AI1339" s="491"/>
    </row>
    <row r="1340" spans="35:35" customFormat="1">
      <c r="AI1340" s="491"/>
    </row>
    <row r="1341" spans="35:35" customFormat="1">
      <c r="AI1341" s="491"/>
    </row>
    <row r="1342" spans="35:35" customFormat="1">
      <c r="AI1342" s="491"/>
    </row>
    <row r="1343" spans="35:35" customFormat="1">
      <c r="AI1343" s="491"/>
    </row>
    <row r="1344" spans="35:35" customFormat="1">
      <c r="AI1344" s="491"/>
    </row>
    <row r="1345" spans="35:35" customFormat="1">
      <c r="AI1345" s="491"/>
    </row>
    <row r="1346" spans="35:35" customFormat="1">
      <c r="AI1346" s="491"/>
    </row>
    <row r="1347" spans="35:35" customFormat="1">
      <c r="AI1347" s="491"/>
    </row>
    <row r="1348" spans="35:35" customFormat="1">
      <c r="AI1348" s="491"/>
    </row>
    <row r="1349" spans="35:35" customFormat="1">
      <c r="AI1349" s="491"/>
    </row>
    <row r="1350" spans="35:35" customFormat="1">
      <c r="AI1350" s="491"/>
    </row>
    <row r="1351" spans="35:35" customFormat="1">
      <c r="AI1351" s="491"/>
    </row>
    <row r="1352" spans="35:35" customFormat="1">
      <c r="AI1352" s="491"/>
    </row>
    <row r="1353" spans="35:35" customFormat="1">
      <c r="AI1353" s="491"/>
    </row>
    <row r="1354" spans="35:35" customFormat="1">
      <c r="AI1354" s="491"/>
    </row>
    <row r="1355" spans="35:35" customFormat="1">
      <c r="AI1355" s="491"/>
    </row>
    <row r="1356" spans="35:35" customFormat="1">
      <c r="AI1356" s="491"/>
    </row>
    <row r="1357" spans="35:35" customFormat="1">
      <c r="AI1357" s="491"/>
    </row>
    <row r="1358" spans="35:35" customFormat="1">
      <c r="AI1358" s="491"/>
    </row>
    <row r="1359" spans="35:35" customFormat="1">
      <c r="AI1359" s="491"/>
    </row>
    <row r="1360" spans="35:35" customFormat="1">
      <c r="AI1360" s="491"/>
    </row>
    <row r="1361" spans="35:35" customFormat="1">
      <c r="AI1361" s="491"/>
    </row>
    <row r="1362" spans="35:35" customFormat="1">
      <c r="AI1362" s="491"/>
    </row>
    <row r="1363" spans="35:35" customFormat="1">
      <c r="AI1363" s="491"/>
    </row>
    <row r="1364" spans="35:35" customFormat="1">
      <c r="AI1364" s="491"/>
    </row>
    <row r="1365" spans="35:35" customFormat="1">
      <c r="AI1365" s="491"/>
    </row>
    <row r="1366" spans="35:35" customFormat="1">
      <c r="AI1366" s="491"/>
    </row>
    <row r="1367" spans="35:35" customFormat="1">
      <c r="AI1367" s="491"/>
    </row>
    <row r="1368" spans="35:35" customFormat="1">
      <c r="AI1368" s="491"/>
    </row>
    <row r="1369" spans="35:35" customFormat="1">
      <c r="AI1369" s="491"/>
    </row>
    <row r="1370" spans="35:35" customFormat="1">
      <c r="AI1370" s="491"/>
    </row>
    <row r="1371" spans="35:35" customFormat="1">
      <c r="AI1371" s="491"/>
    </row>
    <row r="1372" spans="35:35" customFormat="1">
      <c r="AI1372" s="491"/>
    </row>
    <row r="1373" spans="35:35" customFormat="1">
      <c r="AI1373" s="491"/>
    </row>
    <row r="1374" spans="35:35" customFormat="1">
      <c r="AI1374" s="491"/>
    </row>
    <row r="1375" spans="35:35" customFormat="1">
      <c r="AI1375" s="491"/>
    </row>
    <row r="1376" spans="35:35" customFormat="1">
      <c r="AI1376" s="491"/>
    </row>
    <row r="1377" spans="35:35" customFormat="1">
      <c r="AI1377" s="491"/>
    </row>
    <row r="1378" spans="35:35" customFormat="1">
      <c r="AI1378" s="491"/>
    </row>
    <row r="1379" spans="35:35" customFormat="1">
      <c r="AI1379" s="491"/>
    </row>
    <row r="1380" spans="35:35" customFormat="1">
      <c r="AI1380" s="491"/>
    </row>
    <row r="1381" spans="35:35" customFormat="1">
      <c r="AI1381" s="491"/>
    </row>
    <row r="1382" spans="35:35" customFormat="1">
      <c r="AI1382" s="491"/>
    </row>
    <row r="1383" spans="35:35" customFormat="1">
      <c r="AI1383" s="491"/>
    </row>
    <row r="1384" spans="35:35" customFormat="1">
      <c r="AI1384" s="491"/>
    </row>
    <row r="1385" spans="35:35" customFormat="1">
      <c r="AI1385" s="491"/>
    </row>
    <row r="1386" spans="35:35" customFormat="1">
      <c r="AI1386" s="491"/>
    </row>
    <row r="1387" spans="35:35" customFormat="1">
      <c r="AI1387" s="491"/>
    </row>
    <row r="1388" spans="35:35" customFormat="1">
      <c r="AI1388" s="491"/>
    </row>
    <row r="1389" spans="35:35" customFormat="1">
      <c r="AI1389" s="491"/>
    </row>
    <row r="1390" spans="35:35" customFormat="1">
      <c r="AI1390" s="491"/>
    </row>
    <row r="1391" spans="35:35" customFormat="1">
      <c r="AI1391" s="491"/>
    </row>
    <row r="1392" spans="35:35" customFormat="1">
      <c r="AI1392" s="491"/>
    </row>
    <row r="1393" spans="35:35" customFormat="1">
      <c r="AI1393" s="491"/>
    </row>
    <row r="1394" spans="35:35" customFormat="1">
      <c r="AI1394" s="491"/>
    </row>
    <row r="1395" spans="35:35" customFormat="1">
      <c r="AI1395" s="491"/>
    </row>
    <row r="1396" spans="35:35" customFormat="1">
      <c r="AI1396" s="491"/>
    </row>
    <row r="1397" spans="35:35" customFormat="1">
      <c r="AI1397" s="491"/>
    </row>
    <row r="1398" spans="35:35" customFormat="1">
      <c r="AI1398" s="491"/>
    </row>
    <row r="1399" spans="35:35" customFormat="1">
      <c r="AI1399" s="491"/>
    </row>
    <row r="1400" spans="35:35" customFormat="1">
      <c r="AI1400" s="491"/>
    </row>
    <row r="1401" spans="35:35" customFormat="1">
      <c r="AI1401" s="491"/>
    </row>
    <row r="1402" spans="35:35" customFormat="1">
      <c r="AI1402" s="491"/>
    </row>
    <row r="1403" spans="35:35" customFormat="1">
      <c r="AI1403" s="491"/>
    </row>
    <row r="1404" spans="35:35" customFormat="1">
      <c r="AI1404" s="491"/>
    </row>
    <row r="1405" spans="35:35" customFormat="1">
      <c r="AI1405" s="491"/>
    </row>
    <row r="1406" spans="35:35" customFormat="1">
      <c r="AI1406" s="491"/>
    </row>
    <row r="1407" spans="35:35" customFormat="1">
      <c r="AI1407" s="491"/>
    </row>
    <row r="1408" spans="35:35" customFormat="1">
      <c r="AI1408" s="491"/>
    </row>
    <row r="1409" spans="35:35" customFormat="1">
      <c r="AI1409" s="491"/>
    </row>
    <row r="1410" spans="35:35" customFormat="1">
      <c r="AI1410" s="491"/>
    </row>
    <row r="1411" spans="35:35" customFormat="1">
      <c r="AI1411" s="491"/>
    </row>
    <row r="1412" spans="35:35" customFormat="1">
      <c r="AI1412" s="491"/>
    </row>
    <row r="1413" spans="35:35" customFormat="1">
      <c r="AI1413" s="491"/>
    </row>
    <row r="1414" spans="35:35" customFormat="1">
      <c r="AI1414" s="491"/>
    </row>
    <row r="1415" spans="35:35" customFormat="1">
      <c r="AI1415" s="491"/>
    </row>
    <row r="1416" spans="35:35" customFormat="1">
      <c r="AI1416" s="491"/>
    </row>
    <row r="1417" spans="35:35" customFormat="1">
      <c r="AI1417" s="491"/>
    </row>
    <row r="1418" spans="35:35" customFormat="1">
      <c r="AI1418" s="491"/>
    </row>
    <row r="1419" spans="35:35" customFormat="1">
      <c r="AI1419" s="491"/>
    </row>
    <row r="1420" spans="35:35" customFormat="1">
      <c r="AI1420" s="491"/>
    </row>
    <row r="1421" spans="35:35" customFormat="1">
      <c r="AI1421" s="491"/>
    </row>
    <row r="1422" spans="35:35" customFormat="1">
      <c r="AI1422" s="491"/>
    </row>
    <row r="1423" spans="35:35" customFormat="1">
      <c r="AI1423" s="491"/>
    </row>
    <row r="1424" spans="35:35" customFormat="1">
      <c r="AI1424" s="491"/>
    </row>
    <row r="1425" spans="35:35" customFormat="1">
      <c r="AI1425" s="491"/>
    </row>
    <row r="1426" spans="35:35" customFormat="1">
      <c r="AI1426" s="491"/>
    </row>
    <row r="1427" spans="35:35" customFormat="1">
      <c r="AI1427" s="491"/>
    </row>
    <row r="1428" spans="35:35" customFormat="1">
      <c r="AI1428" s="491"/>
    </row>
    <row r="1429" spans="35:35" customFormat="1">
      <c r="AI1429" s="491"/>
    </row>
    <row r="1430" spans="35:35" customFormat="1">
      <c r="AI1430" s="491"/>
    </row>
    <row r="1431" spans="35:35" customFormat="1">
      <c r="AI1431" s="491"/>
    </row>
    <row r="1432" spans="35:35" customFormat="1">
      <c r="AI1432" s="491"/>
    </row>
    <row r="1433" spans="35:35" customFormat="1">
      <c r="AI1433" s="491"/>
    </row>
    <row r="1434" spans="35:35" customFormat="1">
      <c r="AI1434" s="491"/>
    </row>
    <row r="1435" spans="35:35" customFormat="1">
      <c r="AI1435" s="491"/>
    </row>
    <row r="1436" spans="35:35" customFormat="1">
      <c r="AI1436" s="491"/>
    </row>
    <row r="1437" spans="35:35" customFormat="1">
      <c r="AI1437" s="491"/>
    </row>
    <row r="1438" spans="35:35" customFormat="1">
      <c r="AI1438" s="491"/>
    </row>
    <row r="1439" spans="35:35" customFormat="1">
      <c r="AI1439" s="491"/>
    </row>
    <row r="1440" spans="35:35" customFormat="1">
      <c r="AI1440" s="491"/>
    </row>
    <row r="1441" spans="35:35" customFormat="1">
      <c r="AI1441" s="491"/>
    </row>
    <row r="1442" spans="35:35" customFormat="1">
      <c r="AI1442" s="491"/>
    </row>
    <row r="1443" spans="35:35" customFormat="1">
      <c r="AI1443" s="491"/>
    </row>
    <row r="1444" spans="35:35" customFormat="1">
      <c r="AI1444" s="491"/>
    </row>
    <row r="1445" spans="35:35" customFormat="1">
      <c r="AI1445" s="491"/>
    </row>
    <row r="1446" spans="35:35" customFormat="1">
      <c r="AI1446" s="491"/>
    </row>
    <row r="1447" spans="35:35" customFormat="1">
      <c r="AI1447" s="491"/>
    </row>
    <row r="1448" spans="35:35" customFormat="1">
      <c r="AI1448" s="491"/>
    </row>
    <row r="1449" spans="35:35" customFormat="1">
      <c r="AI1449" s="491"/>
    </row>
    <row r="1450" spans="35:35" customFormat="1">
      <c r="AI1450" s="491"/>
    </row>
    <row r="1451" spans="35:35" customFormat="1">
      <c r="AI1451" s="491"/>
    </row>
    <row r="1452" spans="35:35" customFormat="1">
      <c r="AI1452" s="491"/>
    </row>
    <row r="1453" spans="35:35" customFormat="1">
      <c r="AI1453" s="491"/>
    </row>
    <row r="1454" spans="35:35" customFormat="1">
      <c r="AI1454" s="491"/>
    </row>
    <row r="1455" spans="35:35" customFormat="1">
      <c r="AI1455" s="491"/>
    </row>
    <row r="1456" spans="35:35" customFormat="1">
      <c r="AI1456" s="491"/>
    </row>
    <row r="1457" spans="35:35" customFormat="1">
      <c r="AI1457" s="491"/>
    </row>
    <row r="1458" spans="35:35" customFormat="1">
      <c r="AI1458" s="491"/>
    </row>
    <row r="1459" spans="35:35" customFormat="1">
      <c r="AI1459" s="491"/>
    </row>
    <row r="1460" spans="35:35" customFormat="1">
      <c r="AI1460" s="491"/>
    </row>
    <row r="1461" spans="35:35" customFormat="1">
      <c r="AI1461" s="491"/>
    </row>
    <row r="1462" spans="35:35" customFormat="1">
      <c r="AI1462" s="491"/>
    </row>
    <row r="1463" spans="35:35" customFormat="1">
      <c r="AI1463" s="491"/>
    </row>
    <row r="1464" spans="35:35" customFormat="1">
      <c r="AI1464" s="491"/>
    </row>
    <row r="1465" spans="35:35" customFormat="1">
      <c r="AI1465" s="491"/>
    </row>
    <row r="1466" spans="35:35" customFormat="1">
      <c r="AI1466" s="491"/>
    </row>
    <row r="1467" spans="35:35" customFormat="1">
      <c r="AI1467" s="491"/>
    </row>
    <row r="1468" spans="35:35" customFormat="1">
      <c r="AI1468" s="491"/>
    </row>
    <row r="1469" spans="35:35" customFormat="1">
      <c r="AI1469" s="491"/>
    </row>
    <row r="1470" spans="35:35" customFormat="1">
      <c r="AI1470" s="491"/>
    </row>
    <row r="1471" spans="35:35" customFormat="1">
      <c r="AI1471" s="491"/>
    </row>
    <row r="1472" spans="35:35" customFormat="1">
      <c r="AI1472" s="491"/>
    </row>
    <row r="1473" spans="35:35" customFormat="1">
      <c r="AI1473" s="491"/>
    </row>
    <row r="1474" spans="35:35" customFormat="1">
      <c r="AI1474" s="491"/>
    </row>
    <row r="1475" spans="35:35" customFormat="1">
      <c r="AI1475" s="491"/>
    </row>
    <row r="1476" spans="35:35" customFormat="1">
      <c r="AI1476" s="491"/>
    </row>
    <row r="1477" spans="35:35" customFormat="1">
      <c r="AI1477" s="491"/>
    </row>
    <row r="1478" spans="35:35" customFormat="1">
      <c r="AI1478" s="491"/>
    </row>
    <row r="1479" spans="35:35" customFormat="1">
      <c r="AI1479" s="491"/>
    </row>
    <row r="1480" spans="35:35" customFormat="1">
      <c r="AI1480" s="491"/>
    </row>
    <row r="1481" spans="35:35" customFormat="1">
      <c r="AI1481" s="491"/>
    </row>
    <row r="1482" spans="35:35" customFormat="1">
      <c r="AI1482" s="491"/>
    </row>
    <row r="1483" spans="35:35" customFormat="1">
      <c r="AI1483" s="491"/>
    </row>
    <row r="1484" spans="35:35" customFormat="1">
      <c r="AI1484" s="491"/>
    </row>
    <row r="1485" spans="35:35" customFormat="1">
      <c r="AI1485" s="491"/>
    </row>
    <row r="1486" spans="35:35" customFormat="1">
      <c r="AI1486" s="491"/>
    </row>
    <row r="1487" spans="35:35" customFormat="1">
      <c r="AI1487" s="491"/>
    </row>
    <row r="1488" spans="35:35" customFormat="1">
      <c r="AI1488" s="491"/>
    </row>
    <row r="1489" spans="35:35" customFormat="1">
      <c r="AI1489" s="491"/>
    </row>
    <row r="1490" spans="35:35" customFormat="1">
      <c r="AI1490" s="491"/>
    </row>
    <row r="1491" spans="35:35" customFormat="1">
      <c r="AI1491" s="491"/>
    </row>
    <row r="1492" spans="35:35" customFormat="1">
      <c r="AI1492" s="491"/>
    </row>
    <row r="1493" spans="35:35" customFormat="1">
      <c r="AI1493" s="491"/>
    </row>
    <row r="1494" spans="35:35" customFormat="1">
      <c r="AI1494" s="491"/>
    </row>
    <row r="1495" spans="35:35" customFormat="1">
      <c r="AI1495" s="491"/>
    </row>
    <row r="1496" spans="35:35" customFormat="1">
      <c r="AI1496" s="491"/>
    </row>
    <row r="1497" spans="35:35" customFormat="1">
      <c r="AI1497" s="491"/>
    </row>
    <row r="1498" spans="35:35" customFormat="1">
      <c r="AI1498" s="491"/>
    </row>
    <row r="1499" spans="35:35" customFormat="1">
      <c r="AI1499" s="491"/>
    </row>
    <row r="1500" spans="35:35" customFormat="1">
      <c r="AI1500" s="491"/>
    </row>
    <row r="1501" spans="35:35" customFormat="1">
      <c r="AI1501" s="491"/>
    </row>
    <row r="1502" spans="35:35" customFormat="1">
      <c r="AI1502" s="491"/>
    </row>
    <row r="1503" spans="35:35" customFormat="1">
      <c r="AI1503" s="491"/>
    </row>
    <row r="1504" spans="35:35" customFormat="1">
      <c r="AI1504" s="491"/>
    </row>
    <row r="1505" spans="35:35" customFormat="1">
      <c r="AI1505" s="491"/>
    </row>
    <row r="1506" spans="35:35" customFormat="1">
      <c r="AI1506" s="491"/>
    </row>
    <row r="1507" spans="35:35" customFormat="1">
      <c r="AI1507" s="491"/>
    </row>
    <row r="1508" spans="35:35" customFormat="1">
      <c r="AI1508" s="491"/>
    </row>
    <row r="1509" spans="35:35" customFormat="1">
      <c r="AI1509" s="491"/>
    </row>
    <row r="1510" spans="35:35" customFormat="1">
      <c r="AI1510" s="491"/>
    </row>
    <row r="1511" spans="35:35" customFormat="1">
      <c r="AI1511" s="491"/>
    </row>
    <row r="1512" spans="35:35" customFormat="1">
      <c r="AI1512" s="491"/>
    </row>
    <row r="1513" spans="35:35" customFormat="1">
      <c r="AI1513" s="491"/>
    </row>
    <row r="1514" spans="35:35" customFormat="1">
      <c r="AI1514" s="491"/>
    </row>
    <row r="1515" spans="35:35" customFormat="1">
      <c r="AI1515" s="491"/>
    </row>
    <row r="1516" spans="35:35" customFormat="1">
      <c r="AI1516" s="491"/>
    </row>
    <row r="1517" spans="35:35" customFormat="1">
      <c r="AI1517" s="491"/>
    </row>
    <row r="1518" spans="35:35" customFormat="1">
      <c r="AI1518" s="491"/>
    </row>
    <row r="1519" spans="35:35" customFormat="1">
      <c r="AI1519" s="491"/>
    </row>
    <row r="1520" spans="35:35" customFormat="1">
      <c r="AI1520" s="491"/>
    </row>
    <row r="1521" spans="35:35" customFormat="1">
      <c r="AI1521" s="491"/>
    </row>
    <row r="1522" spans="35:35" customFormat="1">
      <c r="AI1522" s="491"/>
    </row>
    <row r="1523" spans="35:35" customFormat="1">
      <c r="AI1523" s="491"/>
    </row>
    <row r="1524" spans="35:35" customFormat="1">
      <c r="AI1524" s="491"/>
    </row>
    <row r="1525" spans="35:35" customFormat="1">
      <c r="AI1525" s="491"/>
    </row>
    <row r="1526" spans="35:35" customFormat="1">
      <c r="AI1526" s="491"/>
    </row>
    <row r="1527" spans="35:35" customFormat="1">
      <c r="AI1527" s="491"/>
    </row>
    <row r="1528" spans="35:35" customFormat="1">
      <c r="AI1528" s="491"/>
    </row>
    <row r="1529" spans="35:35" customFormat="1">
      <c r="AI1529" s="491"/>
    </row>
    <row r="1530" spans="35:35" customFormat="1">
      <c r="AI1530" s="491"/>
    </row>
    <row r="1531" spans="35:35" customFormat="1">
      <c r="AI1531" s="491"/>
    </row>
    <row r="1532" spans="35:35" customFormat="1">
      <c r="AI1532" s="491"/>
    </row>
    <row r="1533" spans="35:35" customFormat="1">
      <c r="AI1533" s="491"/>
    </row>
    <row r="1534" spans="35:35" customFormat="1">
      <c r="AI1534" s="491"/>
    </row>
    <row r="1535" spans="35:35" customFormat="1">
      <c r="AI1535" s="491"/>
    </row>
    <row r="1536" spans="35:35" customFormat="1">
      <c r="AI1536" s="491"/>
    </row>
    <row r="1537" spans="35:35" customFormat="1">
      <c r="AI1537" s="491"/>
    </row>
    <row r="1538" spans="35:35" customFormat="1">
      <c r="AI1538" s="491"/>
    </row>
    <row r="1539" spans="35:35" customFormat="1">
      <c r="AI1539" s="491"/>
    </row>
    <row r="1540" spans="35:35" customFormat="1">
      <c r="AI1540" s="491"/>
    </row>
    <row r="1541" spans="35:35" customFormat="1">
      <c r="AI1541" s="491"/>
    </row>
    <row r="1542" spans="35:35" customFormat="1">
      <c r="AI1542" s="491"/>
    </row>
    <row r="1543" spans="35:35" customFormat="1">
      <c r="AI1543" s="491"/>
    </row>
    <row r="1544" spans="35:35" customFormat="1">
      <c r="AI1544" s="491"/>
    </row>
    <row r="1545" spans="35:35" customFormat="1">
      <c r="AI1545" s="491"/>
    </row>
    <row r="1546" spans="35:35" customFormat="1">
      <c r="AI1546" s="491"/>
    </row>
    <row r="1547" spans="35:35" customFormat="1">
      <c r="AI1547" s="491"/>
    </row>
    <row r="1548" spans="35:35" customFormat="1">
      <c r="AI1548" s="491"/>
    </row>
    <row r="1549" spans="35:35" customFormat="1">
      <c r="AI1549" s="491"/>
    </row>
    <row r="1550" spans="35:35" customFormat="1">
      <c r="AI1550" s="491"/>
    </row>
    <row r="1551" spans="35:35" customFormat="1">
      <c r="AI1551" s="491"/>
    </row>
    <row r="1552" spans="35:35" customFormat="1">
      <c r="AI1552" s="491"/>
    </row>
    <row r="1553" spans="35:35" customFormat="1">
      <c r="AI1553" s="491"/>
    </row>
    <row r="1554" spans="35:35" customFormat="1">
      <c r="AI1554" s="491"/>
    </row>
    <row r="1555" spans="35:35" customFormat="1">
      <c r="AI1555" s="491"/>
    </row>
    <row r="1556" spans="35:35" customFormat="1">
      <c r="AI1556" s="491"/>
    </row>
    <row r="1557" spans="35:35" customFormat="1">
      <c r="AI1557" s="491"/>
    </row>
    <row r="1558" spans="35:35" customFormat="1">
      <c r="AI1558" s="491"/>
    </row>
    <row r="1559" spans="35:35" customFormat="1">
      <c r="AI1559" s="491"/>
    </row>
    <row r="1560" spans="35:35" customFormat="1">
      <c r="AI1560" s="491"/>
    </row>
    <row r="1561" spans="35:35" customFormat="1">
      <c r="AI1561" s="491"/>
    </row>
    <row r="1562" spans="35:35" customFormat="1">
      <c r="AI1562" s="491"/>
    </row>
    <row r="1563" spans="35:35" customFormat="1">
      <c r="AI1563" s="491"/>
    </row>
    <row r="1564" spans="35:35" customFormat="1">
      <c r="AI1564" s="491"/>
    </row>
    <row r="1565" spans="35:35" customFormat="1">
      <c r="AI1565" s="491"/>
    </row>
    <row r="1566" spans="35:35" customFormat="1">
      <c r="AI1566" s="491"/>
    </row>
    <row r="1567" spans="35:35" customFormat="1">
      <c r="AI1567" s="491"/>
    </row>
    <row r="1568" spans="35:35" customFormat="1">
      <c r="AI1568" s="491"/>
    </row>
    <row r="1569" spans="35:35" customFormat="1">
      <c r="AI1569" s="491"/>
    </row>
    <row r="1570" spans="35:35" customFormat="1">
      <c r="AI1570" s="491"/>
    </row>
    <row r="1571" spans="35:35" customFormat="1">
      <c r="AI1571" s="491"/>
    </row>
    <row r="1572" spans="35:35" customFormat="1">
      <c r="AI1572" s="491"/>
    </row>
    <row r="1573" spans="35:35" customFormat="1">
      <c r="AI1573" s="491"/>
    </row>
    <row r="1574" spans="35:35" customFormat="1">
      <c r="AI1574" s="491"/>
    </row>
    <row r="1575" spans="35:35" customFormat="1">
      <c r="AI1575" s="491"/>
    </row>
    <row r="1576" spans="35:35" customFormat="1">
      <c r="AI1576" s="491"/>
    </row>
    <row r="1577" spans="35:35" customFormat="1">
      <c r="AI1577" s="491"/>
    </row>
    <row r="1578" spans="35:35" customFormat="1">
      <c r="AI1578" s="491"/>
    </row>
    <row r="1579" spans="35:35" customFormat="1">
      <c r="AI1579" s="491"/>
    </row>
    <row r="1580" spans="35:35" customFormat="1">
      <c r="AI1580" s="491"/>
    </row>
    <row r="1581" spans="35:35" customFormat="1">
      <c r="AI1581" s="491"/>
    </row>
    <row r="1582" spans="35:35" customFormat="1">
      <c r="AI1582" s="491"/>
    </row>
    <row r="1583" spans="35:35" customFormat="1">
      <c r="AI1583" s="491"/>
    </row>
    <row r="1584" spans="35:35" customFormat="1">
      <c r="AI1584" s="491"/>
    </row>
    <row r="1585" spans="35:35" customFormat="1">
      <c r="AI1585" s="491"/>
    </row>
    <row r="1586" spans="35:35" customFormat="1">
      <c r="AI1586" s="491"/>
    </row>
    <row r="1587" spans="35:35" customFormat="1">
      <c r="AI1587" s="491"/>
    </row>
    <row r="1588" spans="35:35" customFormat="1">
      <c r="AI1588" s="491"/>
    </row>
    <row r="1589" spans="35:35" customFormat="1">
      <c r="AI1589" s="491"/>
    </row>
    <row r="1590" spans="35:35" customFormat="1">
      <c r="AI1590" s="491"/>
    </row>
    <row r="1591" spans="35:35" customFormat="1">
      <c r="AI1591" s="491"/>
    </row>
    <row r="1592" spans="35:35" customFormat="1">
      <c r="AI1592" s="491"/>
    </row>
    <row r="1593" spans="35:35" customFormat="1">
      <c r="AI1593" s="491"/>
    </row>
    <row r="1594" spans="35:35" customFormat="1">
      <c r="AI1594" s="491"/>
    </row>
    <row r="1595" spans="35:35" customFormat="1">
      <c r="AI1595" s="491"/>
    </row>
    <row r="1596" spans="35:35" customFormat="1">
      <c r="AI1596" s="491"/>
    </row>
    <row r="1597" spans="35:35" customFormat="1">
      <c r="AI1597" s="491"/>
    </row>
    <row r="1598" spans="35:35" customFormat="1">
      <c r="AI1598" s="491"/>
    </row>
    <row r="1599" spans="35:35" customFormat="1">
      <c r="AI1599" s="491"/>
    </row>
    <row r="1600" spans="35:35" customFormat="1">
      <c r="AI1600" s="491"/>
    </row>
    <row r="1601" spans="35:35" customFormat="1">
      <c r="AI1601" s="491"/>
    </row>
    <row r="1602" spans="35:35" customFormat="1">
      <c r="AI1602" s="491"/>
    </row>
    <row r="1603" spans="35:35" customFormat="1">
      <c r="AI1603" s="491"/>
    </row>
    <row r="1604" spans="35:35" customFormat="1">
      <c r="AI1604" s="491"/>
    </row>
    <row r="1605" spans="35:35" customFormat="1">
      <c r="AI1605" s="491"/>
    </row>
    <row r="1606" spans="35:35" customFormat="1">
      <c r="AI1606" s="491"/>
    </row>
    <row r="1607" spans="35:35" customFormat="1">
      <c r="AI1607" s="491"/>
    </row>
    <row r="1608" spans="35:35" customFormat="1">
      <c r="AI1608" s="491"/>
    </row>
    <row r="1609" spans="35:35" customFormat="1">
      <c r="AI1609" s="491"/>
    </row>
    <row r="1610" spans="35:35" customFormat="1">
      <c r="AI1610" s="491"/>
    </row>
    <row r="1611" spans="35:35" customFormat="1">
      <c r="AI1611" s="491"/>
    </row>
    <row r="1612" spans="35:35" customFormat="1">
      <c r="AI1612" s="491"/>
    </row>
    <row r="1613" spans="35:35" customFormat="1">
      <c r="AI1613" s="491"/>
    </row>
    <row r="1614" spans="35:35" customFormat="1">
      <c r="AI1614" s="491"/>
    </row>
    <row r="1615" spans="35:35" customFormat="1">
      <c r="AI1615" s="491"/>
    </row>
    <row r="1616" spans="35:35" customFormat="1">
      <c r="AI1616" s="491"/>
    </row>
    <row r="1617" spans="35:35" customFormat="1">
      <c r="AI1617" s="491"/>
    </row>
    <row r="1618" spans="35:35" customFormat="1">
      <c r="AI1618" s="491"/>
    </row>
    <row r="1619" spans="35:35" customFormat="1">
      <c r="AI1619" s="491"/>
    </row>
    <row r="1620" spans="35:35" customFormat="1">
      <c r="AI1620" s="491"/>
    </row>
    <row r="1621" spans="35:35" customFormat="1">
      <c r="AI1621" s="491"/>
    </row>
    <row r="1622" spans="35:35" customFormat="1">
      <c r="AI1622" s="491"/>
    </row>
    <row r="1623" spans="35:35" customFormat="1">
      <c r="AI1623" s="491"/>
    </row>
    <row r="1624" spans="35:35" customFormat="1">
      <c r="AI1624" s="491"/>
    </row>
    <row r="1625" spans="35:35" customFormat="1">
      <c r="AI1625" s="491"/>
    </row>
    <row r="1626" spans="35:35" customFormat="1">
      <c r="AI1626" s="491"/>
    </row>
    <row r="1627" spans="35:35" customFormat="1">
      <c r="AI1627" s="491"/>
    </row>
    <row r="1628" spans="35:35" customFormat="1">
      <c r="AI1628" s="491"/>
    </row>
    <row r="1629" spans="35:35" customFormat="1">
      <c r="AI1629" s="491"/>
    </row>
    <row r="1630" spans="35:35" customFormat="1">
      <c r="AI1630" s="491"/>
    </row>
    <row r="1631" spans="35:35" customFormat="1">
      <c r="AI1631" s="491"/>
    </row>
    <row r="1632" spans="35:35" customFormat="1">
      <c r="AI1632" s="491"/>
    </row>
    <row r="1633" spans="35:35" customFormat="1">
      <c r="AI1633" s="491"/>
    </row>
    <row r="1634" spans="35:35" customFormat="1">
      <c r="AI1634" s="491"/>
    </row>
    <row r="1635" spans="35:35" customFormat="1">
      <c r="AI1635" s="491"/>
    </row>
    <row r="1636" spans="35:35" customFormat="1">
      <c r="AI1636" s="491"/>
    </row>
    <row r="1637" spans="35:35" customFormat="1">
      <c r="AI1637" s="491"/>
    </row>
    <row r="1638" spans="35:35" customFormat="1">
      <c r="AI1638" s="491"/>
    </row>
    <row r="1639" spans="35:35" customFormat="1">
      <c r="AI1639" s="491"/>
    </row>
    <row r="1640" spans="35:35" customFormat="1">
      <c r="AI1640" s="491"/>
    </row>
    <row r="1641" spans="35:35" customFormat="1">
      <c r="AI1641" s="491"/>
    </row>
    <row r="1642" spans="35:35" customFormat="1">
      <c r="AI1642" s="491"/>
    </row>
    <row r="1643" spans="35:35" customFormat="1">
      <c r="AI1643" s="491"/>
    </row>
    <row r="1644" spans="35:35" customFormat="1">
      <c r="AI1644" s="491"/>
    </row>
    <row r="1645" spans="35:35" customFormat="1">
      <c r="AI1645" s="491"/>
    </row>
    <row r="1646" spans="35:35" customFormat="1">
      <c r="AI1646" s="491"/>
    </row>
    <row r="1647" spans="35:35" customFormat="1">
      <c r="AI1647" s="491"/>
    </row>
    <row r="1648" spans="35:35" customFormat="1">
      <c r="AI1648" s="491"/>
    </row>
    <row r="1649" spans="35:35" customFormat="1">
      <c r="AI1649" s="491"/>
    </row>
    <row r="1650" spans="35:35" customFormat="1">
      <c r="AI1650" s="491"/>
    </row>
    <row r="1651" spans="35:35" customFormat="1">
      <c r="AI1651" s="491"/>
    </row>
    <row r="1652" spans="35:35" customFormat="1">
      <c r="AI1652" s="491"/>
    </row>
    <row r="1653" spans="35:35" customFormat="1">
      <c r="AI1653" s="491"/>
    </row>
    <row r="1654" spans="35:35" customFormat="1">
      <c r="AI1654" s="491"/>
    </row>
    <row r="1655" spans="35:35" customFormat="1">
      <c r="AI1655" s="491"/>
    </row>
    <row r="1656" spans="35:35" customFormat="1">
      <c r="AI1656" s="491"/>
    </row>
    <row r="1657" spans="35:35" customFormat="1">
      <c r="AI1657" s="491"/>
    </row>
    <row r="1658" spans="35:35" customFormat="1">
      <c r="AI1658" s="491"/>
    </row>
    <row r="1659" spans="35:35" customFormat="1">
      <c r="AI1659" s="491"/>
    </row>
    <row r="1660" spans="35:35" customFormat="1">
      <c r="AI1660" s="491"/>
    </row>
    <row r="1661" spans="35:35" customFormat="1">
      <c r="AI1661" s="491"/>
    </row>
    <row r="1662" spans="35:35" customFormat="1">
      <c r="AI1662" s="491"/>
    </row>
    <row r="1663" spans="35:35" customFormat="1">
      <c r="AI1663" s="491"/>
    </row>
    <row r="1664" spans="35:35" customFormat="1">
      <c r="AI1664" s="491"/>
    </row>
    <row r="1665" spans="35:35" customFormat="1">
      <c r="AI1665" s="491"/>
    </row>
    <row r="1666" spans="35:35" customFormat="1">
      <c r="AI1666" s="491"/>
    </row>
    <row r="1667" spans="35:35" customFormat="1">
      <c r="AI1667" s="491"/>
    </row>
    <row r="1668" spans="35:35" customFormat="1">
      <c r="AI1668" s="491"/>
    </row>
    <row r="1669" spans="35:35" customFormat="1">
      <c r="AI1669" s="491"/>
    </row>
    <row r="1670" spans="35:35" customFormat="1">
      <c r="AI1670" s="491"/>
    </row>
    <row r="1671" spans="35:35" customFormat="1">
      <c r="AI1671" s="491"/>
    </row>
    <row r="1672" spans="35:35" customFormat="1">
      <c r="AI1672" s="491"/>
    </row>
    <row r="1673" spans="35:35" customFormat="1">
      <c r="AI1673" s="491"/>
    </row>
    <row r="1674" spans="35:35" customFormat="1">
      <c r="AI1674" s="491"/>
    </row>
    <row r="1675" spans="35:35" customFormat="1">
      <c r="AI1675" s="491"/>
    </row>
    <row r="1676" spans="35:35" customFormat="1">
      <c r="AI1676" s="491"/>
    </row>
    <row r="1677" spans="35:35" customFormat="1">
      <c r="AI1677" s="491"/>
    </row>
    <row r="1678" spans="35:35" customFormat="1">
      <c r="AI1678" s="491"/>
    </row>
    <row r="1679" spans="35:35" customFormat="1">
      <c r="AI1679" s="491"/>
    </row>
    <row r="1680" spans="35:35" customFormat="1">
      <c r="AI1680" s="491"/>
    </row>
    <row r="1681" spans="35:35" customFormat="1">
      <c r="AI1681" s="491"/>
    </row>
    <row r="1682" spans="35:35" customFormat="1">
      <c r="AI1682" s="491"/>
    </row>
    <row r="1683" spans="35:35" customFormat="1">
      <c r="AI1683" s="491"/>
    </row>
    <row r="1684" spans="35:35" customFormat="1">
      <c r="AI1684" s="491"/>
    </row>
    <row r="1685" spans="35:35" customFormat="1">
      <c r="AI1685" s="491"/>
    </row>
    <row r="1686" spans="35:35" customFormat="1">
      <c r="AI1686" s="491"/>
    </row>
    <row r="1687" spans="35:35" customFormat="1">
      <c r="AI1687" s="491"/>
    </row>
    <row r="1688" spans="35:35" customFormat="1">
      <c r="AI1688" s="491"/>
    </row>
    <row r="1689" spans="35:35" customFormat="1">
      <c r="AI1689" s="491"/>
    </row>
    <row r="1690" spans="35:35" customFormat="1">
      <c r="AI1690" s="491"/>
    </row>
    <row r="1691" spans="35:35" customFormat="1">
      <c r="AI1691" s="491"/>
    </row>
    <row r="1692" spans="35:35" customFormat="1">
      <c r="AI1692" s="491"/>
    </row>
    <row r="1693" spans="35:35" customFormat="1">
      <c r="AI1693" s="491"/>
    </row>
    <row r="1694" spans="35:35" customFormat="1">
      <c r="AI1694" s="491"/>
    </row>
    <row r="1695" spans="35:35" customFormat="1">
      <c r="AI1695" s="491"/>
    </row>
    <row r="1696" spans="35:35" customFormat="1">
      <c r="AI1696" s="491"/>
    </row>
    <row r="1697" spans="35:35" customFormat="1">
      <c r="AI1697" s="491"/>
    </row>
    <row r="1698" spans="35:35" customFormat="1">
      <c r="AI1698" s="491"/>
    </row>
    <row r="1699" spans="35:35" customFormat="1">
      <c r="AI1699" s="491"/>
    </row>
    <row r="1700" spans="35:35" customFormat="1">
      <c r="AI1700" s="491"/>
    </row>
    <row r="1701" spans="35:35" customFormat="1">
      <c r="AI1701" s="491"/>
    </row>
    <row r="1702" spans="35:35" customFormat="1">
      <c r="AI1702" s="491"/>
    </row>
    <row r="1703" spans="35:35" customFormat="1">
      <c r="AI1703" s="491"/>
    </row>
    <row r="1704" spans="35:35" customFormat="1">
      <c r="AI1704" s="491"/>
    </row>
    <row r="1705" spans="35:35" customFormat="1">
      <c r="AI1705" s="491"/>
    </row>
    <row r="1706" spans="35:35" customFormat="1">
      <c r="AI1706" s="491"/>
    </row>
    <row r="1707" spans="35:35" customFormat="1">
      <c r="AI1707" s="491"/>
    </row>
    <row r="1708" spans="35:35" customFormat="1">
      <c r="AI1708" s="491"/>
    </row>
    <row r="1709" spans="35:35" customFormat="1">
      <c r="AI1709" s="491"/>
    </row>
    <row r="1710" spans="35:35" customFormat="1">
      <c r="AI1710" s="491"/>
    </row>
    <row r="1711" spans="35:35" customFormat="1">
      <c r="AI1711" s="491"/>
    </row>
    <row r="1712" spans="35:35" customFormat="1">
      <c r="AI1712" s="491"/>
    </row>
    <row r="1713" spans="35:35" customFormat="1">
      <c r="AI1713" s="491"/>
    </row>
    <row r="1714" spans="35:35" customFormat="1">
      <c r="AI1714" s="491"/>
    </row>
    <row r="1715" spans="35:35" customFormat="1">
      <c r="AI1715" s="491"/>
    </row>
    <row r="1716" spans="35:35" customFormat="1">
      <c r="AI1716" s="491"/>
    </row>
    <row r="1717" spans="35:35" customFormat="1">
      <c r="AI1717" s="491"/>
    </row>
    <row r="1718" spans="35:35" customFormat="1">
      <c r="AI1718" s="491"/>
    </row>
    <row r="1719" spans="35:35" customFormat="1">
      <c r="AI1719" s="491"/>
    </row>
    <row r="1720" spans="35:35" customFormat="1">
      <c r="AI1720" s="491"/>
    </row>
    <row r="1721" spans="35:35" customFormat="1">
      <c r="AI1721" s="491"/>
    </row>
    <row r="1722" spans="35:35" customFormat="1">
      <c r="AI1722" s="491"/>
    </row>
    <row r="1723" spans="35:35" customFormat="1">
      <c r="AI1723" s="491"/>
    </row>
    <row r="1724" spans="35:35" customFormat="1">
      <c r="AI1724" s="491"/>
    </row>
    <row r="1725" spans="35:35" customFormat="1">
      <c r="AI1725" s="491"/>
    </row>
    <row r="1726" spans="35:35" customFormat="1">
      <c r="AI1726" s="491"/>
    </row>
    <row r="1727" spans="35:35" customFormat="1">
      <c r="AI1727" s="491"/>
    </row>
    <row r="1728" spans="35:35" customFormat="1">
      <c r="AI1728" s="491"/>
    </row>
    <row r="1729" spans="35:35" customFormat="1">
      <c r="AI1729" s="491"/>
    </row>
    <row r="1730" spans="35:35" customFormat="1">
      <c r="AI1730" s="491"/>
    </row>
    <row r="1731" spans="35:35" customFormat="1">
      <c r="AI1731" s="491"/>
    </row>
    <row r="1732" spans="35:35" customFormat="1">
      <c r="AI1732" s="491"/>
    </row>
    <row r="1733" spans="35:35" customFormat="1">
      <c r="AI1733" s="491"/>
    </row>
    <row r="1734" spans="35:35" customFormat="1">
      <c r="AI1734" s="491"/>
    </row>
    <row r="1735" spans="35:35" customFormat="1">
      <c r="AI1735" s="491"/>
    </row>
    <row r="1736" spans="35:35" customFormat="1">
      <c r="AI1736" s="491"/>
    </row>
    <row r="1737" spans="35:35" customFormat="1">
      <c r="AI1737" s="491"/>
    </row>
    <row r="1738" spans="35:35" customFormat="1">
      <c r="AI1738" s="491"/>
    </row>
    <row r="1739" spans="35:35" customFormat="1">
      <c r="AI1739" s="491"/>
    </row>
    <row r="1740" spans="35:35" customFormat="1">
      <c r="AI1740" s="491"/>
    </row>
    <row r="1741" spans="35:35" customFormat="1">
      <c r="AI1741" s="491"/>
    </row>
    <row r="1742" spans="35:35" customFormat="1">
      <c r="AI1742" s="491"/>
    </row>
    <row r="1743" spans="35:35" customFormat="1">
      <c r="AI1743" s="491"/>
    </row>
    <row r="1744" spans="35:35" customFormat="1">
      <c r="AI1744" s="491"/>
    </row>
    <row r="1745" spans="35:35" customFormat="1">
      <c r="AI1745" s="491"/>
    </row>
    <row r="1746" spans="35:35" customFormat="1">
      <c r="AI1746" s="491"/>
    </row>
    <row r="1747" spans="35:35" customFormat="1">
      <c r="AI1747" s="491"/>
    </row>
    <row r="1748" spans="35:35" customFormat="1">
      <c r="AI1748" s="491"/>
    </row>
    <row r="1749" spans="35:35" customFormat="1">
      <c r="AI1749" s="491"/>
    </row>
    <row r="1750" spans="35:35" customFormat="1">
      <c r="AI1750" s="491"/>
    </row>
    <row r="1751" spans="35:35" customFormat="1">
      <c r="AI1751" s="491"/>
    </row>
    <row r="1752" spans="35:35" customFormat="1">
      <c r="AI1752" s="491"/>
    </row>
    <row r="1753" spans="35:35" customFormat="1">
      <c r="AI1753" s="491"/>
    </row>
    <row r="1754" spans="35:35" customFormat="1">
      <c r="AI1754" s="491"/>
    </row>
    <row r="1755" spans="35:35" customFormat="1">
      <c r="AI1755" s="491"/>
    </row>
    <row r="1756" spans="35:35" customFormat="1">
      <c r="AI1756" s="491"/>
    </row>
    <row r="1757" spans="35:35" customFormat="1">
      <c r="AI1757" s="491"/>
    </row>
    <row r="1758" spans="35:35" customFormat="1">
      <c r="AI1758" s="491"/>
    </row>
    <row r="1759" spans="35:35" customFormat="1">
      <c r="AI1759" s="491"/>
    </row>
    <row r="1760" spans="35:35" customFormat="1">
      <c r="AI1760" s="491"/>
    </row>
    <row r="1761" spans="35:35" customFormat="1">
      <c r="AI1761" s="491"/>
    </row>
    <row r="1762" spans="35:35" customFormat="1">
      <c r="AI1762" s="491"/>
    </row>
    <row r="1763" spans="35:35" customFormat="1">
      <c r="AI1763" s="491"/>
    </row>
    <row r="1764" spans="35:35" customFormat="1">
      <c r="AI1764" s="491"/>
    </row>
    <row r="1765" spans="35:35" customFormat="1">
      <c r="AI1765" s="491"/>
    </row>
    <row r="1766" spans="35:35" customFormat="1">
      <c r="AI1766" s="491"/>
    </row>
    <row r="1767" spans="35:35" customFormat="1">
      <c r="AI1767" s="491"/>
    </row>
    <row r="1768" spans="35:35" customFormat="1">
      <c r="AI1768" s="491"/>
    </row>
    <row r="1769" spans="35:35" customFormat="1">
      <c r="AI1769" s="491"/>
    </row>
    <row r="1770" spans="35:35" customFormat="1">
      <c r="AI1770" s="491"/>
    </row>
    <row r="1771" spans="35:35" customFormat="1">
      <c r="AI1771" s="491"/>
    </row>
    <row r="1772" spans="35:35" customFormat="1">
      <c r="AI1772" s="491"/>
    </row>
    <row r="1773" spans="35:35" customFormat="1">
      <c r="AI1773" s="491"/>
    </row>
    <row r="1774" spans="35:35" customFormat="1">
      <c r="AI1774" s="491"/>
    </row>
    <row r="1775" spans="35:35" customFormat="1">
      <c r="AI1775" s="491"/>
    </row>
    <row r="1776" spans="35:35" customFormat="1">
      <c r="AI1776" s="491"/>
    </row>
    <row r="1777" spans="35:35" customFormat="1">
      <c r="AI1777" s="491"/>
    </row>
    <row r="1778" spans="35:35" customFormat="1">
      <c r="AI1778" s="491"/>
    </row>
    <row r="1779" spans="35:35" customFormat="1">
      <c r="AI1779" s="491"/>
    </row>
    <row r="1780" spans="35:35" customFormat="1">
      <c r="AI1780" s="491"/>
    </row>
    <row r="1781" spans="35:35" customFormat="1">
      <c r="AI1781" s="491"/>
    </row>
    <row r="1782" spans="35:35" customFormat="1">
      <c r="AI1782" s="491"/>
    </row>
    <row r="1783" spans="35:35" customFormat="1">
      <c r="AI1783" s="491"/>
    </row>
    <row r="1784" spans="35:35" customFormat="1">
      <c r="AI1784" s="491"/>
    </row>
    <row r="1785" spans="35:35" customFormat="1">
      <c r="AI1785" s="491"/>
    </row>
    <row r="1786" spans="35:35" customFormat="1">
      <c r="AI1786" s="491"/>
    </row>
    <row r="1787" spans="35:35" customFormat="1">
      <c r="AI1787" s="491"/>
    </row>
    <row r="1788" spans="35:35" customFormat="1">
      <c r="AI1788" s="491"/>
    </row>
    <row r="1789" spans="35:35" customFormat="1">
      <c r="AI1789" s="491"/>
    </row>
    <row r="1790" spans="35:35" customFormat="1">
      <c r="AI1790" s="491"/>
    </row>
    <row r="1791" spans="35:35" customFormat="1">
      <c r="AI1791" s="491"/>
    </row>
    <row r="1792" spans="35:35" customFormat="1">
      <c r="AI1792" s="491"/>
    </row>
    <row r="1793" spans="35:35" customFormat="1">
      <c r="AI1793" s="491"/>
    </row>
    <row r="1794" spans="35:35" customFormat="1">
      <c r="AI1794" s="491"/>
    </row>
  </sheetData>
  <autoFilter ref="A6:BB612"/>
  <mergeCells count="43">
    <mergeCell ref="F2:F5"/>
    <mergeCell ref="M2:M5"/>
    <mergeCell ref="N2:P3"/>
    <mergeCell ref="N4:N5"/>
    <mergeCell ref="O4:O5"/>
    <mergeCell ref="P4:P5"/>
    <mergeCell ref="G2:L3"/>
    <mergeCell ref="A2:A5"/>
    <mergeCell ref="B2:B5"/>
    <mergeCell ref="C2:C5"/>
    <mergeCell ref="D2:D5"/>
    <mergeCell ref="E2:E5"/>
    <mergeCell ref="S4:T4"/>
    <mergeCell ref="Q2:AS3"/>
    <mergeCell ref="AT2:BB3"/>
    <mergeCell ref="G4:G5"/>
    <mergeCell ref="H4:J4"/>
    <mergeCell ref="K4:K5"/>
    <mergeCell ref="L4:L5"/>
    <mergeCell ref="Q4:Q5"/>
    <mergeCell ref="R4:R5"/>
    <mergeCell ref="AR4:AR5"/>
    <mergeCell ref="U4:U5"/>
    <mergeCell ref="V4:W4"/>
    <mergeCell ref="X4:X5"/>
    <mergeCell ref="Y4:Z4"/>
    <mergeCell ref="AA4:AA5"/>
    <mergeCell ref="AB4:AC4"/>
    <mergeCell ref="AD4:AD5"/>
    <mergeCell ref="AE4:AE5"/>
    <mergeCell ref="AF4:AI4"/>
    <mergeCell ref="AJ4:AM4"/>
    <mergeCell ref="AN4:AQ4"/>
    <mergeCell ref="AZ4:AZ5"/>
    <mergeCell ref="BA4:BA5"/>
    <mergeCell ref="BB4:BB5"/>
    <mergeCell ref="AS4:AS5"/>
    <mergeCell ref="AT4:AT5"/>
    <mergeCell ref="AU4:AU5"/>
    <mergeCell ref="AV4:AV5"/>
    <mergeCell ref="AW4:AW5"/>
    <mergeCell ref="AY4:AY5"/>
    <mergeCell ref="AX4:AX5"/>
  </mergeCells>
  <pageMargins left="1" right="1" top="1" bottom="1" header="0.5" footer="0.5"/>
  <pageSetup paperSize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590"/>
  <sheetViews>
    <sheetView workbookViewId="0">
      <pane xSplit="5" ySplit="6" topLeftCell="F570" activePane="bottomRight" state="frozen"/>
      <selection pane="topRight" activeCell="F1" sqref="F1"/>
      <selection pane="bottomLeft" activeCell="A7" sqref="A7"/>
      <selection pane="bottomRight" activeCell="A22" sqref="A22:XFD589"/>
    </sheetView>
  </sheetViews>
  <sheetFormatPr defaultRowHeight="15"/>
  <cols>
    <col min="1" max="1" width="21.85546875" style="254" customWidth="1"/>
    <col min="2" max="2" width="4.7109375" style="9" customWidth="1"/>
    <col min="3" max="3" width="13" style="4" customWidth="1"/>
    <col min="4" max="4" width="12.7109375" style="4" customWidth="1"/>
    <col min="5" max="5" width="13.140625" style="4" customWidth="1"/>
    <col min="6" max="6" width="14.5703125" style="4" customWidth="1"/>
    <col min="7" max="7" width="11.140625" style="4" customWidth="1"/>
    <col min="8" max="8" width="5.28515625" style="4" bestFit="1" customWidth="1"/>
    <col min="9" max="9" width="5" style="4" bestFit="1" customWidth="1"/>
    <col min="10" max="10" width="6.28515625" style="4" bestFit="1" customWidth="1"/>
    <col min="11" max="11" width="6.140625" style="4" bestFit="1" customWidth="1"/>
    <col min="12" max="12" width="6.5703125" style="4" bestFit="1" customWidth="1"/>
    <col min="13" max="13" width="10" style="4" customWidth="1"/>
    <col min="14" max="14" width="9.140625" style="4"/>
    <col min="15" max="16" width="9.42578125" style="4" customWidth="1"/>
    <col min="17" max="18" width="9.140625" style="4"/>
    <col min="19" max="19" width="11.140625" style="4" customWidth="1"/>
    <col min="20" max="20" width="12.42578125" style="4" customWidth="1"/>
    <col min="21" max="21" width="15.85546875" style="10" customWidth="1"/>
    <col min="22" max="31" width="9.140625" style="4"/>
    <col min="32" max="32" width="5.28515625" style="4" bestFit="1" customWidth="1"/>
    <col min="33" max="33" width="5" style="4" bestFit="1" customWidth="1"/>
    <col min="34" max="34" width="6.28515625" style="4" bestFit="1" customWidth="1"/>
    <col min="35" max="35" width="7" style="4" bestFit="1" customWidth="1"/>
    <col min="36" max="36" width="5.28515625" style="4" bestFit="1" customWidth="1"/>
    <col min="37" max="37" width="5" style="4" bestFit="1" customWidth="1"/>
    <col min="38" max="38" width="6.28515625" style="4" bestFit="1" customWidth="1"/>
    <col min="39" max="39" width="7" style="4" bestFit="1" customWidth="1"/>
    <col min="40" max="40" width="5.28515625" style="4" bestFit="1" customWidth="1"/>
    <col min="41" max="41" width="5" style="4" bestFit="1" customWidth="1"/>
    <col min="42" max="42" width="6.28515625" style="4" bestFit="1" customWidth="1"/>
    <col min="43" max="43" width="9" style="4" bestFit="1" customWidth="1"/>
    <col min="44" max="44" width="9.7109375" style="4" customWidth="1"/>
    <col min="45" max="45" width="10.7109375" style="10" customWidth="1"/>
    <col min="46" max="46" width="9" style="4" customWidth="1"/>
    <col min="47" max="47" width="9.5703125" style="4" customWidth="1"/>
    <col min="48" max="50" width="9.140625" style="4"/>
    <col min="51" max="54" width="10" style="4" customWidth="1"/>
    <col min="55" max="58" width="9.140625" style="4"/>
    <col min="59" max="59" width="9.140625" style="4" customWidth="1"/>
    <col min="60" max="63" width="9.140625" style="4"/>
    <col min="64" max="16384" width="9.140625" style="9"/>
  </cols>
  <sheetData>
    <row r="1" spans="1:63" s="11" customFormat="1" ht="12.75">
      <c r="A1" s="265"/>
      <c r="C1" s="11" t="s">
        <v>0</v>
      </c>
      <c r="U1" s="12"/>
    </row>
    <row r="2" spans="1:63" s="256" customFormat="1" ht="15" customHeight="1">
      <c r="A2" s="774" t="s">
        <v>32</v>
      </c>
      <c r="B2" s="783" t="s">
        <v>4</v>
      </c>
      <c r="C2" s="783" t="s">
        <v>5</v>
      </c>
      <c r="D2" s="762" t="s">
        <v>6</v>
      </c>
      <c r="E2" s="762" t="s">
        <v>7</v>
      </c>
      <c r="F2" s="762" t="s">
        <v>3920</v>
      </c>
      <c r="G2" s="765" t="s">
        <v>1</v>
      </c>
      <c r="H2" s="766"/>
      <c r="I2" s="766"/>
      <c r="J2" s="766"/>
      <c r="K2" s="766"/>
      <c r="L2" s="767"/>
      <c r="M2" s="762" t="s">
        <v>12</v>
      </c>
      <c r="N2" s="777" t="s">
        <v>13</v>
      </c>
      <c r="O2" s="778"/>
      <c r="P2" s="779"/>
      <c r="Q2" s="774" t="s">
        <v>2</v>
      </c>
      <c r="R2" s="774"/>
      <c r="S2" s="774"/>
      <c r="T2" s="774"/>
      <c r="U2" s="774"/>
      <c r="V2" s="774"/>
      <c r="W2" s="774"/>
      <c r="X2" s="774"/>
      <c r="Y2" s="774"/>
      <c r="Z2" s="774"/>
      <c r="AA2" s="774"/>
      <c r="AB2" s="774"/>
      <c r="AC2" s="774"/>
      <c r="AD2" s="774"/>
      <c r="AE2" s="774"/>
      <c r="AF2" s="774"/>
      <c r="AG2" s="774"/>
      <c r="AH2" s="774"/>
      <c r="AI2" s="774"/>
      <c r="AJ2" s="774"/>
      <c r="AK2" s="774"/>
      <c r="AL2" s="774"/>
      <c r="AM2" s="774"/>
      <c r="AN2" s="774"/>
      <c r="AO2" s="774"/>
      <c r="AP2" s="774"/>
      <c r="AQ2" s="774"/>
      <c r="AR2" s="774"/>
      <c r="AS2" s="760"/>
      <c r="AT2" s="765" t="s">
        <v>3</v>
      </c>
      <c r="AU2" s="766"/>
      <c r="AV2" s="766"/>
      <c r="AW2" s="766"/>
      <c r="AX2" s="766"/>
      <c r="AY2" s="766"/>
      <c r="AZ2" s="766"/>
      <c r="BA2" s="766"/>
      <c r="BB2" s="767"/>
      <c r="BC2" s="257"/>
      <c r="BD2" s="257"/>
      <c r="BE2" s="257"/>
      <c r="BF2" s="257"/>
      <c r="BG2" s="257"/>
      <c r="BH2" s="257"/>
      <c r="BI2" s="257"/>
      <c r="BJ2" s="257"/>
      <c r="BK2" s="257"/>
    </row>
    <row r="3" spans="1:63" s="256" customFormat="1" ht="15" customHeight="1">
      <c r="A3" s="774"/>
      <c r="B3" s="784"/>
      <c r="C3" s="784"/>
      <c r="D3" s="775"/>
      <c r="E3" s="775"/>
      <c r="F3" s="775"/>
      <c r="G3" s="768"/>
      <c r="H3" s="769"/>
      <c r="I3" s="769"/>
      <c r="J3" s="769"/>
      <c r="K3" s="769"/>
      <c r="L3" s="770"/>
      <c r="M3" s="775"/>
      <c r="N3" s="780"/>
      <c r="O3" s="781"/>
      <c r="P3" s="782"/>
      <c r="Q3" s="774"/>
      <c r="R3" s="774"/>
      <c r="S3" s="774"/>
      <c r="T3" s="774"/>
      <c r="U3" s="774"/>
      <c r="V3" s="774"/>
      <c r="W3" s="774"/>
      <c r="X3" s="774"/>
      <c r="Y3" s="774"/>
      <c r="Z3" s="774"/>
      <c r="AA3" s="774"/>
      <c r="AB3" s="774"/>
      <c r="AC3" s="774"/>
      <c r="AD3" s="774"/>
      <c r="AE3" s="774"/>
      <c r="AF3" s="774"/>
      <c r="AG3" s="774"/>
      <c r="AH3" s="774"/>
      <c r="AI3" s="774"/>
      <c r="AJ3" s="774"/>
      <c r="AK3" s="774"/>
      <c r="AL3" s="774"/>
      <c r="AM3" s="774"/>
      <c r="AN3" s="774"/>
      <c r="AO3" s="774"/>
      <c r="AP3" s="774"/>
      <c r="AQ3" s="774"/>
      <c r="AR3" s="774"/>
      <c r="AS3" s="760"/>
      <c r="AT3" s="768"/>
      <c r="AU3" s="769"/>
      <c r="AV3" s="769"/>
      <c r="AW3" s="769"/>
      <c r="AX3" s="769"/>
      <c r="AY3" s="769"/>
      <c r="AZ3" s="769"/>
      <c r="BA3" s="769"/>
      <c r="BB3" s="770"/>
      <c r="BC3" s="257"/>
      <c r="BD3" s="257"/>
      <c r="BE3" s="257"/>
      <c r="BF3" s="257"/>
      <c r="BG3" s="257"/>
      <c r="BH3" s="257"/>
      <c r="BI3" s="257"/>
      <c r="BJ3" s="257"/>
      <c r="BK3" s="257"/>
    </row>
    <row r="4" spans="1:63" s="262" customFormat="1" ht="42" customHeight="1">
      <c r="A4" s="774"/>
      <c r="B4" s="784"/>
      <c r="C4" s="784"/>
      <c r="D4" s="775"/>
      <c r="E4" s="775"/>
      <c r="F4" s="775"/>
      <c r="G4" s="761" t="s">
        <v>8</v>
      </c>
      <c r="H4" s="761" t="s">
        <v>9</v>
      </c>
      <c r="I4" s="761"/>
      <c r="J4" s="761"/>
      <c r="K4" s="761" t="s">
        <v>10</v>
      </c>
      <c r="L4" s="761" t="s">
        <v>11</v>
      </c>
      <c r="M4" s="775"/>
      <c r="N4" s="761" t="s">
        <v>36</v>
      </c>
      <c r="O4" s="761" t="s">
        <v>37</v>
      </c>
      <c r="P4" s="762" t="s">
        <v>3915</v>
      </c>
      <c r="Q4" s="761" t="s">
        <v>3919</v>
      </c>
      <c r="R4" s="761" t="s">
        <v>14</v>
      </c>
      <c r="S4" s="761" t="s">
        <v>15</v>
      </c>
      <c r="T4" s="761"/>
      <c r="U4" s="761" t="s">
        <v>16</v>
      </c>
      <c r="V4" s="761" t="s">
        <v>17</v>
      </c>
      <c r="W4" s="761"/>
      <c r="X4" s="761" t="s">
        <v>16</v>
      </c>
      <c r="Y4" s="761" t="s">
        <v>18</v>
      </c>
      <c r="Z4" s="761"/>
      <c r="AA4" s="761" t="s">
        <v>19</v>
      </c>
      <c r="AB4" s="761" t="s">
        <v>20</v>
      </c>
      <c r="AC4" s="761"/>
      <c r="AD4" s="761" t="s">
        <v>16</v>
      </c>
      <c r="AE4" s="761" t="s">
        <v>21</v>
      </c>
      <c r="AF4" s="761" t="s">
        <v>42</v>
      </c>
      <c r="AG4" s="761"/>
      <c r="AH4" s="761"/>
      <c r="AI4" s="761"/>
      <c r="AJ4" s="771" t="s">
        <v>22</v>
      </c>
      <c r="AK4" s="772"/>
      <c r="AL4" s="772"/>
      <c r="AM4" s="773"/>
      <c r="AN4" s="771" t="s">
        <v>3918</v>
      </c>
      <c r="AO4" s="772"/>
      <c r="AP4" s="772"/>
      <c r="AQ4" s="773"/>
      <c r="AR4" s="761" t="s">
        <v>3917</v>
      </c>
      <c r="AS4" s="762" t="s">
        <v>43</v>
      </c>
      <c r="AT4" s="764" t="s">
        <v>25</v>
      </c>
      <c r="AU4" s="761" t="s">
        <v>26</v>
      </c>
      <c r="AV4" s="761" t="s">
        <v>27</v>
      </c>
      <c r="AW4" s="761" t="s">
        <v>28</v>
      </c>
      <c r="AX4" s="762" t="s">
        <v>44</v>
      </c>
      <c r="AY4" s="761" t="s">
        <v>29</v>
      </c>
      <c r="AZ4" s="760" t="s">
        <v>3916</v>
      </c>
      <c r="BA4" s="760" t="s">
        <v>30</v>
      </c>
      <c r="BB4" s="760" t="s">
        <v>31</v>
      </c>
      <c r="BC4" s="263"/>
      <c r="BD4" s="263"/>
      <c r="BE4" s="263"/>
      <c r="BF4" s="263"/>
      <c r="BG4" s="263"/>
      <c r="BH4" s="263"/>
      <c r="BI4" s="263"/>
      <c r="BJ4" s="263"/>
      <c r="BK4" s="263"/>
    </row>
    <row r="5" spans="1:63" s="262" customFormat="1" ht="94.5" customHeight="1">
      <c r="A5" s="774"/>
      <c r="B5" s="763"/>
      <c r="C5" s="763"/>
      <c r="D5" s="776"/>
      <c r="E5" s="776"/>
      <c r="F5" s="776"/>
      <c r="G5" s="761"/>
      <c r="H5" s="264" t="s">
        <v>33</v>
      </c>
      <c r="I5" s="264" t="s">
        <v>34</v>
      </c>
      <c r="J5" s="264" t="s">
        <v>35</v>
      </c>
      <c r="K5" s="761"/>
      <c r="L5" s="761"/>
      <c r="M5" s="776"/>
      <c r="N5" s="761"/>
      <c r="O5" s="761"/>
      <c r="P5" s="776"/>
      <c r="Q5" s="761"/>
      <c r="R5" s="761"/>
      <c r="S5" s="264" t="s">
        <v>38</v>
      </c>
      <c r="T5" s="264" t="s">
        <v>39</v>
      </c>
      <c r="U5" s="761"/>
      <c r="V5" s="264" t="s">
        <v>38</v>
      </c>
      <c r="W5" s="264" t="s">
        <v>39</v>
      </c>
      <c r="X5" s="761"/>
      <c r="Y5" s="264" t="s">
        <v>38</v>
      </c>
      <c r="Z5" s="264" t="s">
        <v>39</v>
      </c>
      <c r="AA5" s="761"/>
      <c r="AB5" s="264" t="s">
        <v>38</v>
      </c>
      <c r="AC5" s="264" t="s">
        <v>39</v>
      </c>
      <c r="AD5" s="761"/>
      <c r="AE5" s="761"/>
      <c r="AF5" s="264" t="s">
        <v>33</v>
      </c>
      <c r="AG5" s="264" t="s">
        <v>34</v>
      </c>
      <c r="AH5" s="264" t="s">
        <v>35</v>
      </c>
      <c r="AI5" s="260" t="s">
        <v>40</v>
      </c>
      <c r="AJ5" s="264" t="s">
        <v>33</v>
      </c>
      <c r="AK5" s="264" t="s">
        <v>34</v>
      </c>
      <c r="AL5" s="264" t="s">
        <v>35</v>
      </c>
      <c r="AM5" s="264" t="s">
        <v>40</v>
      </c>
      <c r="AN5" s="264" t="s">
        <v>33</v>
      </c>
      <c r="AO5" s="264" t="s">
        <v>34</v>
      </c>
      <c r="AP5" s="264" t="s">
        <v>35</v>
      </c>
      <c r="AQ5" s="260" t="s">
        <v>40</v>
      </c>
      <c r="AR5" s="761"/>
      <c r="AS5" s="763"/>
      <c r="AT5" s="764"/>
      <c r="AU5" s="761"/>
      <c r="AV5" s="761"/>
      <c r="AW5" s="761"/>
      <c r="AX5" s="776"/>
      <c r="AY5" s="761"/>
      <c r="AZ5" s="760"/>
      <c r="BA5" s="760"/>
      <c r="BB5" s="760"/>
      <c r="BC5" s="263"/>
      <c r="BD5" s="263"/>
      <c r="BE5" s="263"/>
      <c r="BF5" s="263"/>
      <c r="BG5" s="263"/>
      <c r="BH5" s="263"/>
      <c r="BI5" s="263"/>
      <c r="BJ5" s="263"/>
      <c r="BK5" s="263"/>
    </row>
    <row r="6" spans="1:63" s="256" customFormat="1" ht="13.5" customHeight="1">
      <c r="A6" s="261"/>
      <c r="B6" s="258">
        <v>1</v>
      </c>
      <c r="C6" s="258">
        <v>2</v>
      </c>
      <c r="D6" s="258">
        <v>3</v>
      </c>
      <c r="E6" s="258">
        <v>4</v>
      </c>
      <c r="F6" s="258">
        <v>5</v>
      </c>
      <c r="G6" s="258">
        <v>6</v>
      </c>
      <c r="H6" s="258">
        <v>7</v>
      </c>
      <c r="I6" s="258">
        <v>8</v>
      </c>
      <c r="J6" s="258">
        <v>9</v>
      </c>
      <c r="K6" s="258">
        <v>10</v>
      </c>
      <c r="L6" s="258">
        <v>11</v>
      </c>
      <c r="M6" s="258">
        <v>12</v>
      </c>
      <c r="N6" s="258">
        <v>13</v>
      </c>
      <c r="O6" s="258">
        <v>14</v>
      </c>
      <c r="P6" s="258">
        <v>15</v>
      </c>
      <c r="Q6" s="258">
        <v>16</v>
      </c>
      <c r="R6" s="258">
        <v>17</v>
      </c>
      <c r="S6" s="258">
        <v>18</v>
      </c>
      <c r="T6" s="258">
        <v>19</v>
      </c>
      <c r="U6" s="260">
        <v>20</v>
      </c>
      <c r="V6" s="258">
        <v>21</v>
      </c>
      <c r="W6" s="258">
        <v>22</v>
      </c>
      <c r="X6" s="258">
        <v>23</v>
      </c>
      <c r="Y6" s="258">
        <v>24</v>
      </c>
      <c r="Z6" s="258">
        <v>25</v>
      </c>
      <c r="AA6" s="258">
        <v>26</v>
      </c>
      <c r="AB6" s="258">
        <v>27</v>
      </c>
      <c r="AC6" s="258">
        <v>28</v>
      </c>
      <c r="AD6" s="258">
        <v>29</v>
      </c>
      <c r="AE6" s="258">
        <v>30</v>
      </c>
      <c r="AF6" s="258">
        <v>31</v>
      </c>
      <c r="AG6" s="258">
        <v>32</v>
      </c>
      <c r="AH6" s="258">
        <v>33</v>
      </c>
      <c r="AI6" s="258">
        <v>34</v>
      </c>
      <c r="AJ6" s="258">
        <v>35</v>
      </c>
      <c r="AK6" s="258">
        <v>36</v>
      </c>
      <c r="AL6" s="258">
        <v>37</v>
      </c>
      <c r="AM6" s="258">
        <v>38</v>
      </c>
      <c r="AN6" s="258">
        <v>39</v>
      </c>
      <c r="AO6" s="258">
        <v>40</v>
      </c>
      <c r="AP6" s="258">
        <v>41</v>
      </c>
      <c r="AQ6" s="258">
        <v>42</v>
      </c>
      <c r="AR6" s="258">
        <v>43</v>
      </c>
      <c r="AS6" s="260">
        <v>44</v>
      </c>
      <c r="AT6" s="259">
        <v>45</v>
      </c>
      <c r="AU6" s="258">
        <v>46</v>
      </c>
      <c r="AV6" s="258">
        <v>47</v>
      </c>
      <c r="AW6" s="258">
        <v>48</v>
      </c>
      <c r="AX6" s="258"/>
      <c r="AY6" s="258">
        <v>49</v>
      </c>
      <c r="AZ6" s="258">
        <v>50</v>
      </c>
      <c r="BA6" s="258">
        <v>51</v>
      </c>
      <c r="BB6" s="258">
        <v>52</v>
      </c>
      <c r="BC6" s="257"/>
      <c r="BD6" s="257"/>
      <c r="BE6" s="257"/>
      <c r="BF6" s="257"/>
      <c r="BG6" s="257"/>
      <c r="BH6" s="257"/>
      <c r="BI6" s="257"/>
      <c r="BJ6" s="257"/>
      <c r="BK6" s="257"/>
    </row>
    <row r="7" spans="1:63" s="62" customFormat="1" ht="12">
      <c r="A7" s="266" t="s">
        <v>3912</v>
      </c>
      <c r="B7" s="57">
        <v>1</v>
      </c>
      <c r="C7" s="74">
        <v>1222322700</v>
      </c>
      <c r="D7" s="267" t="s">
        <v>3212</v>
      </c>
      <c r="E7" s="295" t="s">
        <v>717</v>
      </c>
      <c r="F7" s="53">
        <v>61002005182</v>
      </c>
      <c r="G7" s="53"/>
      <c r="H7" s="87">
        <v>25</v>
      </c>
      <c r="I7" s="87">
        <v>9</v>
      </c>
      <c r="J7" s="87">
        <v>1959</v>
      </c>
      <c r="K7" s="87">
        <v>52</v>
      </c>
      <c r="L7" s="270" t="s">
        <v>1539</v>
      </c>
      <c r="M7" s="270"/>
      <c r="N7" s="26"/>
      <c r="O7" s="26"/>
      <c r="P7" s="53"/>
      <c r="Q7" s="53">
        <v>205</v>
      </c>
      <c r="R7" s="53"/>
      <c r="S7" s="53" t="s">
        <v>58</v>
      </c>
      <c r="T7" s="53" t="s">
        <v>3945</v>
      </c>
      <c r="U7" s="66"/>
      <c r="V7" s="150"/>
      <c r="W7" s="150"/>
      <c r="X7" s="150"/>
      <c r="Y7" s="150"/>
      <c r="Z7" s="150"/>
      <c r="AA7" s="296"/>
      <c r="AB7" s="296"/>
      <c r="AC7" s="296"/>
      <c r="AD7" s="296"/>
      <c r="AE7" s="296"/>
      <c r="AF7" s="87">
        <v>7</v>
      </c>
      <c r="AG7" s="87">
        <v>11</v>
      </c>
      <c r="AH7" s="87">
        <v>2011</v>
      </c>
      <c r="AI7" s="67"/>
      <c r="AJ7" s="87"/>
      <c r="AK7" s="87"/>
      <c r="AL7" s="87"/>
      <c r="AM7" s="67"/>
      <c r="AN7" s="87"/>
      <c r="AO7" s="87"/>
      <c r="AP7" s="87"/>
      <c r="AQ7" s="67"/>
      <c r="AR7" s="272">
        <v>31</v>
      </c>
      <c r="AS7" s="272" t="s">
        <v>1609</v>
      </c>
      <c r="AT7" s="60">
        <v>238.70000000000002</v>
      </c>
      <c r="AU7" s="60">
        <v>436.46999999999997</v>
      </c>
      <c r="AV7" s="60">
        <v>30.94</v>
      </c>
      <c r="AW7" s="60">
        <v>32</v>
      </c>
      <c r="AX7" s="60"/>
      <c r="AY7" s="60">
        <v>36.89</v>
      </c>
      <c r="AZ7" s="60">
        <f t="shared" ref="AZ7:AZ54" si="0">SUM(AT7:AY7)</f>
        <v>775</v>
      </c>
      <c r="BA7" s="60"/>
      <c r="BB7" s="60"/>
    </row>
    <row r="8" spans="1:63" s="62" customFormat="1" ht="12">
      <c r="A8" s="26" t="s">
        <v>3912</v>
      </c>
      <c r="B8" s="57">
        <v>2</v>
      </c>
      <c r="C8" s="74">
        <v>3712404263</v>
      </c>
      <c r="D8" s="267" t="s">
        <v>1025</v>
      </c>
      <c r="E8" s="295" t="s">
        <v>271</v>
      </c>
      <c r="F8" s="53">
        <v>61006065186</v>
      </c>
      <c r="G8" s="53"/>
      <c r="H8" s="87">
        <v>21</v>
      </c>
      <c r="I8" s="87">
        <v>3</v>
      </c>
      <c r="J8" s="87">
        <v>1992</v>
      </c>
      <c r="K8" s="87">
        <v>19</v>
      </c>
      <c r="L8" s="270" t="s">
        <v>1539</v>
      </c>
      <c r="M8" s="270"/>
      <c r="N8" s="26"/>
      <c r="O8" s="26"/>
      <c r="P8" s="53"/>
      <c r="Q8" s="53">
        <v>209</v>
      </c>
      <c r="R8" s="53"/>
      <c r="S8" s="53" t="s">
        <v>58</v>
      </c>
      <c r="T8" s="53" t="s">
        <v>3945</v>
      </c>
      <c r="U8" s="66"/>
      <c r="V8" s="66"/>
      <c r="W8" s="66"/>
      <c r="X8" s="66"/>
      <c r="Y8" s="66"/>
      <c r="Z8" s="66"/>
      <c r="AA8" s="66"/>
      <c r="AB8" s="66"/>
      <c r="AC8" s="66"/>
      <c r="AD8" s="66"/>
      <c r="AE8" s="66"/>
      <c r="AF8" s="87">
        <v>10</v>
      </c>
      <c r="AG8" s="87">
        <v>11</v>
      </c>
      <c r="AH8" s="87">
        <v>2011</v>
      </c>
      <c r="AI8" s="67"/>
      <c r="AJ8" s="87"/>
      <c r="AK8" s="87"/>
      <c r="AL8" s="87"/>
      <c r="AM8" s="67"/>
      <c r="AN8" s="87">
        <v>9</v>
      </c>
      <c r="AO8" s="87">
        <v>1</v>
      </c>
      <c r="AP8" s="87">
        <v>2012</v>
      </c>
      <c r="AQ8" s="67"/>
      <c r="AR8" s="272">
        <v>9</v>
      </c>
      <c r="AS8" s="272" t="s">
        <v>1608</v>
      </c>
      <c r="AT8" s="60">
        <v>69.3</v>
      </c>
      <c r="AU8" s="60">
        <v>62.199999999999996</v>
      </c>
      <c r="AV8" s="60">
        <v>50.79</v>
      </c>
      <c r="AW8" s="60">
        <v>32</v>
      </c>
      <c r="AX8" s="60"/>
      <c r="AY8" s="60">
        <v>10.709999999999999</v>
      </c>
      <c r="AZ8" s="60">
        <f t="shared" si="0"/>
        <v>225</v>
      </c>
      <c r="BA8" s="60"/>
      <c r="BB8" s="60"/>
    </row>
    <row r="9" spans="1:63" s="62" customFormat="1" ht="12">
      <c r="A9" s="26" t="s">
        <v>3912</v>
      </c>
      <c r="B9" s="57">
        <v>3</v>
      </c>
      <c r="C9" s="74">
        <v>1174798124</v>
      </c>
      <c r="D9" s="267" t="s">
        <v>1589</v>
      </c>
      <c r="E9" s="295" t="s">
        <v>1554</v>
      </c>
      <c r="F9" s="53">
        <v>61006066087</v>
      </c>
      <c r="G9" s="53"/>
      <c r="H9" s="87">
        <v>10</v>
      </c>
      <c r="I9" s="87">
        <v>6</v>
      </c>
      <c r="J9" s="87">
        <v>1986</v>
      </c>
      <c r="K9" s="87">
        <v>25</v>
      </c>
      <c r="L9" s="270" t="s">
        <v>100</v>
      </c>
      <c r="M9" s="270"/>
      <c r="N9" s="26"/>
      <c r="O9" s="26"/>
      <c r="P9" s="53"/>
      <c r="Q9" s="53">
        <v>212</v>
      </c>
      <c r="R9" s="53"/>
      <c r="S9" s="53" t="s">
        <v>58</v>
      </c>
      <c r="T9" s="53" t="s">
        <v>3945</v>
      </c>
      <c r="U9" s="66"/>
      <c r="V9" s="66"/>
      <c r="W9" s="66"/>
      <c r="X9" s="66"/>
      <c r="Y9" s="66"/>
      <c r="Z9" s="66"/>
      <c r="AA9" s="66"/>
      <c r="AB9" s="66"/>
      <c r="AC9" s="66"/>
      <c r="AD9" s="66"/>
      <c r="AE9" s="66"/>
      <c r="AF9" s="87">
        <v>15</v>
      </c>
      <c r="AG9" s="87">
        <v>11</v>
      </c>
      <c r="AH9" s="87">
        <v>2011</v>
      </c>
      <c r="AI9" s="67"/>
      <c r="AJ9" s="87"/>
      <c r="AK9" s="87"/>
      <c r="AL9" s="87"/>
      <c r="AM9" s="67"/>
      <c r="AN9" s="87">
        <v>14</v>
      </c>
      <c r="AO9" s="87">
        <v>1</v>
      </c>
      <c r="AP9" s="87">
        <v>2012</v>
      </c>
      <c r="AQ9" s="67"/>
      <c r="AR9" s="272">
        <v>14</v>
      </c>
      <c r="AS9" s="272" t="s">
        <v>1608</v>
      </c>
      <c r="AT9" s="60">
        <v>107.8</v>
      </c>
      <c r="AU9" s="60">
        <v>211.56</v>
      </c>
      <c r="AV9" s="60">
        <v>13.98</v>
      </c>
      <c r="AW9" s="60"/>
      <c r="AX9" s="60"/>
      <c r="AY9" s="60">
        <v>16.66</v>
      </c>
      <c r="AZ9" s="60">
        <f t="shared" si="0"/>
        <v>350.00000000000006</v>
      </c>
      <c r="BA9" s="60"/>
      <c r="BB9" s="60"/>
    </row>
    <row r="10" spans="1:63" s="62" customFormat="1" ht="12">
      <c r="A10" s="26" t="s">
        <v>3912</v>
      </c>
      <c r="B10" s="57">
        <v>4</v>
      </c>
      <c r="C10" s="74">
        <v>2100991407</v>
      </c>
      <c r="D10" s="267" t="s">
        <v>1591</v>
      </c>
      <c r="E10" s="295" t="s">
        <v>935</v>
      </c>
      <c r="F10" s="53">
        <v>61010005162</v>
      </c>
      <c r="G10" s="53"/>
      <c r="H10" s="87">
        <v>1</v>
      </c>
      <c r="I10" s="87">
        <v>1</v>
      </c>
      <c r="J10" s="87">
        <v>1980</v>
      </c>
      <c r="K10" s="87">
        <v>31</v>
      </c>
      <c r="L10" s="270" t="s">
        <v>1539</v>
      </c>
      <c r="M10" s="270"/>
      <c r="N10" s="26"/>
      <c r="O10" s="26"/>
      <c r="P10" s="53"/>
      <c r="Q10" s="53">
        <v>214</v>
      </c>
      <c r="R10" s="53"/>
      <c r="S10" s="53" t="s">
        <v>58</v>
      </c>
      <c r="T10" s="53" t="s">
        <v>3945</v>
      </c>
      <c r="U10" s="66"/>
      <c r="V10" s="66"/>
      <c r="W10" s="66"/>
      <c r="X10" s="66"/>
      <c r="Y10" s="66"/>
      <c r="Z10" s="66"/>
      <c r="AA10" s="66"/>
      <c r="AB10" s="66"/>
      <c r="AC10" s="66"/>
      <c r="AD10" s="66"/>
      <c r="AE10" s="66"/>
      <c r="AF10" s="87">
        <v>17</v>
      </c>
      <c r="AG10" s="87">
        <v>11</v>
      </c>
      <c r="AH10" s="87">
        <v>2011</v>
      </c>
      <c r="AI10" s="67"/>
      <c r="AJ10" s="87"/>
      <c r="AK10" s="87"/>
      <c r="AL10" s="87"/>
      <c r="AM10" s="67"/>
      <c r="AN10" s="87">
        <v>16</v>
      </c>
      <c r="AO10" s="87">
        <v>1</v>
      </c>
      <c r="AP10" s="87">
        <v>2012</v>
      </c>
      <c r="AQ10" s="67"/>
      <c r="AR10" s="272">
        <v>16</v>
      </c>
      <c r="AS10" s="272" t="s">
        <v>1608</v>
      </c>
      <c r="AT10" s="60">
        <v>123.2</v>
      </c>
      <c r="AU10" s="60">
        <v>210.52</v>
      </c>
      <c r="AV10" s="60">
        <v>25.24</v>
      </c>
      <c r="AW10" s="60">
        <v>22</v>
      </c>
      <c r="AX10" s="60"/>
      <c r="AY10" s="60">
        <v>19.04</v>
      </c>
      <c r="AZ10" s="60">
        <f t="shared" si="0"/>
        <v>400.00000000000006</v>
      </c>
      <c r="BA10" s="60"/>
      <c r="BB10" s="60"/>
    </row>
    <row r="11" spans="1:63" s="62" customFormat="1" ht="12">
      <c r="A11" s="26" t="s">
        <v>3912</v>
      </c>
      <c r="B11" s="57">
        <v>5</v>
      </c>
      <c r="C11" s="74">
        <v>2963648905</v>
      </c>
      <c r="D11" s="267" t="s">
        <v>1592</v>
      </c>
      <c r="E11" s="295" t="s">
        <v>1555</v>
      </c>
      <c r="F11" s="53">
        <v>61005010264</v>
      </c>
      <c r="G11" s="53"/>
      <c r="H11" s="87">
        <v>11</v>
      </c>
      <c r="I11" s="87">
        <v>7</v>
      </c>
      <c r="J11" s="87">
        <v>1968</v>
      </c>
      <c r="K11" s="87">
        <v>43</v>
      </c>
      <c r="L11" s="270" t="s">
        <v>1539</v>
      </c>
      <c r="M11" s="270"/>
      <c r="N11" s="26"/>
      <c r="O11" s="26"/>
      <c r="P11" s="53"/>
      <c r="Q11" s="53">
        <v>215</v>
      </c>
      <c r="R11" s="53"/>
      <c r="S11" s="53" t="s">
        <v>94</v>
      </c>
      <c r="T11" s="53" t="s">
        <v>3945</v>
      </c>
      <c r="U11" s="66"/>
      <c r="V11" s="66"/>
      <c r="W11" s="66"/>
      <c r="X11" s="66"/>
      <c r="Y11" s="66"/>
      <c r="Z11" s="66"/>
      <c r="AA11" s="66"/>
      <c r="AB11" s="66"/>
      <c r="AC11" s="66"/>
      <c r="AD11" s="66"/>
      <c r="AE11" s="66"/>
      <c r="AF11" s="87">
        <v>18</v>
      </c>
      <c r="AG11" s="87">
        <v>11</v>
      </c>
      <c r="AH11" s="87">
        <v>2011</v>
      </c>
      <c r="AI11" s="67"/>
      <c r="AJ11" s="87"/>
      <c r="AK11" s="87"/>
      <c r="AL11" s="87"/>
      <c r="AM11" s="67"/>
      <c r="AN11" s="87">
        <v>17</v>
      </c>
      <c r="AO11" s="87">
        <v>1</v>
      </c>
      <c r="AP11" s="87">
        <v>2012</v>
      </c>
      <c r="AQ11" s="67"/>
      <c r="AR11" s="272">
        <v>17</v>
      </c>
      <c r="AS11" s="272" t="s">
        <v>1608</v>
      </c>
      <c r="AT11" s="60">
        <v>130.9</v>
      </c>
      <c r="AU11" s="60">
        <v>220.12000000000003</v>
      </c>
      <c r="AV11" s="60">
        <v>21.75</v>
      </c>
      <c r="AW11" s="60">
        <v>32</v>
      </c>
      <c r="AX11" s="60"/>
      <c r="AY11" s="60">
        <v>20.229999999999997</v>
      </c>
      <c r="AZ11" s="60">
        <f t="shared" si="0"/>
        <v>425.00000000000006</v>
      </c>
      <c r="BA11" s="60"/>
      <c r="BB11" s="60"/>
    </row>
    <row r="12" spans="1:63" s="62" customFormat="1" ht="12">
      <c r="A12" s="26" t="s">
        <v>3912</v>
      </c>
      <c r="B12" s="57">
        <v>6</v>
      </c>
      <c r="C12" s="74">
        <v>2716974138</v>
      </c>
      <c r="D12" s="267" t="s">
        <v>1593</v>
      </c>
      <c r="E12" s="295" t="s">
        <v>1556</v>
      </c>
      <c r="F12" s="53">
        <v>61006034281</v>
      </c>
      <c r="G12" s="53"/>
      <c r="H12" s="87">
        <v>9</v>
      </c>
      <c r="I12" s="87">
        <v>3</v>
      </c>
      <c r="J12" s="87">
        <v>1945</v>
      </c>
      <c r="K12" s="87">
        <v>66</v>
      </c>
      <c r="L12" s="270" t="s">
        <v>100</v>
      </c>
      <c r="M12" s="270"/>
      <c r="N12" s="26"/>
      <c r="O12" s="26"/>
      <c r="P12" s="53"/>
      <c r="Q12" s="53">
        <v>217</v>
      </c>
      <c r="R12" s="53"/>
      <c r="S12" s="53" t="s">
        <v>94</v>
      </c>
      <c r="T12" s="53" t="s">
        <v>3945</v>
      </c>
      <c r="U12" s="66"/>
      <c r="V12" s="66"/>
      <c r="W12" s="66"/>
      <c r="X12" s="66"/>
      <c r="Y12" s="66"/>
      <c r="Z12" s="66"/>
      <c r="AA12" s="66"/>
      <c r="AB12" s="66"/>
      <c r="AC12" s="66"/>
      <c r="AD12" s="66"/>
      <c r="AE12" s="66"/>
      <c r="AF12" s="87">
        <v>22</v>
      </c>
      <c r="AG12" s="87">
        <v>11</v>
      </c>
      <c r="AH12" s="87">
        <v>2011</v>
      </c>
      <c r="AI12" s="67"/>
      <c r="AJ12" s="87"/>
      <c r="AK12" s="87"/>
      <c r="AL12" s="87"/>
      <c r="AM12" s="67"/>
      <c r="AN12" s="87">
        <v>21</v>
      </c>
      <c r="AO12" s="87">
        <v>1</v>
      </c>
      <c r="AP12" s="87">
        <v>2012</v>
      </c>
      <c r="AQ12" s="67"/>
      <c r="AR12" s="272">
        <v>21</v>
      </c>
      <c r="AS12" s="272" t="s">
        <v>1608</v>
      </c>
      <c r="AT12" s="60">
        <v>161.70000000000002</v>
      </c>
      <c r="AU12" s="60">
        <v>253.72999999999996</v>
      </c>
      <c r="AV12" s="60">
        <v>52.58</v>
      </c>
      <c r="AW12" s="60">
        <v>32</v>
      </c>
      <c r="AX12" s="60"/>
      <c r="AY12" s="60">
        <v>24.99</v>
      </c>
      <c r="AZ12" s="60">
        <f t="shared" si="0"/>
        <v>524.99999999999989</v>
      </c>
      <c r="BA12" s="60"/>
      <c r="BB12" s="60"/>
    </row>
    <row r="13" spans="1:63" s="62" customFormat="1" ht="12">
      <c r="A13" s="26" t="s">
        <v>3912</v>
      </c>
      <c r="B13" s="57">
        <v>7</v>
      </c>
      <c r="C13" s="74">
        <v>3606418828</v>
      </c>
      <c r="D13" s="267" t="s">
        <v>1597</v>
      </c>
      <c r="E13" s="295" t="s">
        <v>1560</v>
      </c>
      <c r="F13" s="53">
        <v>33001045138</v>
      </c>
      <c r="G13" s="53"/>
      <c r="H13" s="87">
        <v>26</v>
      </c>
      <c r="I13" s="87">
        <v>9</v>
      </c>
      <c r="J13" s="87">
        <v>1967</v>
      </c>
      <c r="K13" s="87">
        <v>44</v>
      </c>
      <c r="L13" s="270" t="s">
        <v>1539</v>
      </c>
      <c r="M13" s="270"/>
      <c r="N13" s="26"/>
      <c r="O13" s="26"/>
      <c r="P13" s="53"/>
      <c r="Q13" s="53">
        <v>222</v>
      </c>
      <c r="R13" s="53"/>
      <c r="S13" s="53" t="s">
        <v>58</v>
      </c>
      <c r="T13" s="53" t="s">
        <v>3945</v>
      </c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87">
        <v>2</v>
      </c>
      <c r="AG13" s="87">
        <v>12</v>
      </c>
      <c r="AH13" s="87">
        <v>2011</v>
      </c>
      <c r="AI13" s="67"/>
      <c r="AJ13" s="87"/>
      <c r="AK13" s="87"/>
      <c r="AL13" s="87"/>
      <c r="AM13" s="67"/>
      <c r="AN13" s="87">
        <v>31</v>
      </c>
      <c r="AO13" s="87">
        <v>1</v>
      </c>
      <c r="AP13" s="87">
        <v>2012</v>
      </c>
      <c r="AQ13" s="67"/>
      <c r="AR13" s="272">
        <v>31</v>
      </c>
      <c r="AS13" s="272" t="s">
        <v>1608</v>
      </c>
      <c r="AT13" s="60">
        <v>238.70000000000002</v>
      </c>
      <c r="AU13" s="60">
        <v>423.93999999999994</v>
      </c>
      <c r="AV13" s="60">
        <v>43.47</v>
      </c>
      <c r="AW13" s="60">
        <v>32</v>
      </c>
      <c r="AX13" s="60"/>
      <c r="AY13" s="60">
        <v>36.89</v>
      </c>
      <c r="AZ13" s="60">
        <f t="shared" si="0"/>
        <v>775</v>
      </c>
      <c r="BA13" s="60"/>
      <c r="BB13" s="60"/>
    </row>
    <row r="14" spans="1:63" s="62" customFormat="1" ht="12">
      <c r="A14" s="26" t="s">
        <v>3912</v>
      </c>
      <c r="B14" s="57">
        <v>8</v>
      </c>
      <c r="C14" s="74">
        <v>3094179268</v>
      </c>
      <c r="D14" s="267" t="s">
        <v>132</v>
      </c>
      <c r="E14" s="295" t="s">
        <v>271</v>
      </c>
      <c r="F14" s="53">
        <v>61008001906</v>
      </c>
      <c r="G14" s="53"/>
      <c r="H14" s="87">
        <v>25</v>
      </c>
      <c r="I14" s="87">
        <v>11</v>
      </c>
      <c r="J14" s="87">
        <v>1974</v>
      </c>
      <c r="K14" s="87">
        <v>37</v>
      </c>
      <c r="L14" s="270" t="s">
        <v>1539</v>
      </c>
      <c r="M14" s="270"/>
      <c r="N14" s="26"/>
      <c r="O14" s="26"/>
      <c r="P14" s="53"/>
      <c r="Q14" s="53">
        <v>223</v>
      </c>
      <c r="R14" s="53"/>
      <c r="S14" s="53" t="s">
        <v>94</v>
      </c>
      <c r="T14" s="53" t="s">
        <v>3945</v>
      </c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87">
        <v>4</v>
      </c>
      <c r="AG14" s="87">
        <v>12</v>
      </c>
      <c r="AH14" s="87">
        <v>2011</v>
      </c>
      <c r="AI14" s="67"/>
      <c r="AJ14" s="87"/>
      <c r="AK14" s="87"/>
      <c r="AL14" s="87"/>
      <c r="AM14" s="67"/>
      <c r="AN14" s="87"/>
      <c r="AO14" s="87"/>
      <c r="AP14" s="87"/>
      <c r="AQ14" s="67"/>
      <c r="AR14" s="272">
        <v>31</v>
      </c>
      <c r="AS14" s="272" t="s">
        <v>1609</v>
      </c>
      <c r="AT14" s="60">
        <v>238.70000000000002</v>
      </c>
      <c r="AU14" s="60">
        <v>383.83</v>
      </c>
      <c r="AV14" s="60">
        <v>83.58</v>
      </c>
      <c r="AW14" s="60">
        <v>32</v>
      </c>
      <c r="AX14" s="60"/>
      <c r="AY14" s="60">
        <v>36.89</v>
      </c>
      <c r="AZ14" s="60">
        <f t="shared" si="0"/>
        <v>775</v>
      </c>
      <c r="BA14" s="60"/>
      <c r="BB14" s="60"/>
    </row>
    <row r="15" spans="1:63" s="62" customFormat="1" ht="12">
      <c r="A15" s="26" t="s">
        <v>3912</v>
      </c>
      <c r="B15" s="57">
        <v>9</v>
      </c>
      <c r="C15" s="74">
        <v>2656402699</v>
      </c>
      <c r="D15" s="267" t="s">
        <v>1598</v>
      </c>
      <c r="E15" s="295" t="s">
        <v>1561</v>
      </c>
      <c r="F15" s="53">
        <v>61001059893</v>
      </c>
      <c r="G15" s="53"/>
      <c r="H15" s="87">
        <v>14</v>
      </c>
      <c r="I15" s="87">
        <v>9</v>
      </c>
      <c r="J15" s="87">
        <v>1988</v>
      </c>
      <c r="K15" s="87">
        <v>23</v>
      </c>
      <c r="L15" s="270" t="s">
        <v>1539</v>
      </c>
      <c r="M15" s="270"/>
      <c r="N15" s="26"/>
      <c r="O15" s="26"/>
      <c r="P15" s="53"/>
      <c r="Q15" s="53">
        <v>224</v>
      </c>
      <c r="R15" s="53"/>
      <c r="S15" s="53" t="s">
        <v>58</v>
      </c>
      <c r="T15" s="53" t="s">
        <v>3945</v>
      </c>
      <c r="U15" s="66"/>
      <c r="V15" s="66"/>
      <c r="W15" s="66"/>
      <c r="X15" s="66"/>
      <c r="Y15" s="66"/>
      <c r="Z15" s="66"/>
      <c r="AA15" s="66"/>
      <c r="AB15" s="66"/>
      <c r="AC15" s="66"/>
      <c r="AD15" s="66"/>
      <c r="AE15" s="66"/>
      <c r="AF15" s="87">
        <v>5</v>
      </c>
      <c r="AG15" s="87">
        <v>12</v>
      </c>
      <c r="AH15" s="87">
        <v>2011</v>
      </c>
      <c r="AI15" s="67"/>
      <c r="AJ15" s="87"/>
      <c r="AK15" s="87"/>
      <c r="AL15" s="87"/>
      <c r="AM15" s="67"/>
      <c r="AN15" s="87"/>
      <c r="AO15" s="87"/>
      <c r="AP15" s="87"/>
      <c r="AQ15" s="67"/>
      <c r="AR15" s="272">
        <v>31</v>
      </c>
      <c r="AS15" s="272" t="s">
        <v>1609</v>
      </c>
      <c r="AT15" s="60">
        <v>238.70000000000002</v>
      </c>
      <c r="AU15" s="60">
        <v>380.5</v>
      </c>
      <c r="AV15" s="60">
        <v>81.91</v>
      </c>
      <c r="AW15" s="60">
        <v>37</v>
      </c>
      <c r="AX15" s="60"/>
      <c r="AY15" s="60">
        <v>36.89</v>
      </c>
      <c r="AZ15" s="60">
        <f t="shared" si="0"/>
        <v>775</v>
      </c>
      <c r="BA15" s="60"/>
      <c r="BB15" s="60"/>
    </row>
    <row r="16" spans="1:63" s="62" customFormat="1" ht="12">
      <c r="A16" s="26" t="s">
        <v>3912</v>
      </c>
      <c r="B16" s="57">
        <v>10</v>
      </c>
      <c r="C16" s="74">
        <v>3245976030</v>
      </c>
      <c r="D16" s="267" t="s">
        <v>61</v>
      </c>
      <c r="E16" s="295" t="s">
        <v>1563</v>
      </c>
      <c r="F16" s="53">
        <v>61009000623</v>
      </c>
      <c r="G16" s="53"/>
      <c r="H16" s="87">
        <v>25</v>
      </c>
      <c r="I16" s="87">
        <v>7</v>
      </c>
      <c r="J16" s="87">
        <v>1958</v>
      </c>
      <c r="K16" s="87">
        <v>53</v>
      </c>
      <c r="L16" s="270" t="s">
        <v>1539</v>
      </c>
      <c r="M16" s="270"/>
      <c r="N16" s="26"/>
      <c r="O16" s="26"/>
      <c r="P16" s="53"/>
      <c r="Q16" s="53">
        <v>226</v>
      </c>
      <c r="R16" s="53"/>
      <c r="S16" s="53" t="s">
        <v>94</v>
      </c>
      <c r="T16" s="53" t="s">
        <v>3945</v>
      </c>
      <c r="U16" s="66"/>
      <c r="V16" s="66"/>
      <c r="W16" s="66"/>
      <c r="X16" s="66"/>
      <c r="Y16" s="66"/>
      <c r="Z16" s="66"/>
      <c r="AA16" s="66"/>
      <c r="AB16" s="66"/>
      <c r="AC16" s="66"/>
      <c r="AD16" s="66"/>
      <c r="AE16" s="66"/>
      <c r="AF16" s="87">
        <v>5</v>
      </c>
      <c r="AG16" s="87">
        <v>12</v>
      </c>
      <c r="AH16" s="87">
        <v>2011</v>
      </c>
      <c r="AI16" s="67"/>
      <c r="AJ16" s="87"/>
      <c r="AK16" s="87"/>
      <c r="AL16" s="87"/>
      <c r="AM16" s="67"/>
      <c r="AN16" s="87"/>
      <c r="AO16" s="87"/>
      <c r="AP16" s="87"/>
      <c r="AQ16" s="67"/>
      <c r="AR16" s="272">
        <v>31</v>
      </c>
      <c r="AS16" s="272" t="s">
        <v>1609</v>
      </c>
      <c r="AT16" s="60">
        <v>238.70000000000002</v>
      </c>
      <c r="AU16" s="60">
        <v>412.61999999999995</v>
      </c>
      <c r="AV16" s="60">
        <v>86.79</v>
      </c>
      <c r="AW16" s="60"/>
      <c r="AX16" s="60"/>
      <c r="AY16" s="60">
        <v>36.89</v>
      </c>
      <c r="AZ16" s="60">
        <f t="shared" si="0"/>
        <v>774.99999999999989</v>
      </c>
      <c r="BA16" s="60"/>
      <c r="BB16" s="60"/>
    </row>
    <row r="17" spans="1:54" s="62" customFormat="1" ht="12">
      <c r="A17" s="26" t="s">
        <v>3912</v>
      </c>
      <c r="B17" s="57">
        <v>11</v>
      </c>
      <c r="C17" s="74">
        <v>446857066</v>
      </c>
      <c r="D17" s="267" t="s">
        <v>1600</v>
      </c>
      <c r="E17" s="295" t="s">
        <v>1565</v>
      </c>
      <c r="F17" s="53">
        <v>61004050454</v>
      </c>
      <c r="G17" s="53"/>
      <c r="H17" s="87">
        <v>14</v>
      </c>
      <c r="I17" s="87">
        <v>4</v>
      </c>
      <c r="J17" s="87">
        <v>1969</v>
      </c>
      <c r="K17" s="87">
        <v>42</v>
      </c>
      <c r="L17" s="270" t="s">
        <v>1539</v>
      </c>
      <c r="M17" s="270"/>
      <c r="N17" s="26"/>
      <c r="O17" s="26"/>
      <c r="P17" s="53"/>
      <c r="Q17" s="53">
        <v>228</v>
      </c>
      <c r="R17" s="53"/>
      <c r="S17" s="53" t="s">
        <v>94</v>
      </c>
      <c r="T17" s="53" t="s">
        <v>3945</v>
      </c>
      <c r="U17" s="66"/>
      <c r="V17" s="66"/>
      <c r="W17" s="66"/>
      <c r="X17" s="66"/>
      <c r="Y17" s="66"/>
      <c r="Z17" s="66"/>
      <c r="AA17" s="66"/>
      <c r="AB17" s="66"/>
      <c r="AC17" s="66"/>
      <c r="AD17" s="66"/>
      <c r="AE17" s="66"/>
      <c r="AF17" s="87">
        <v>7</v>
      </c>
      <c r="AG17" s="87">
        <v>12</v>
      </c>
      <c r="AH17" s="87">
        <v>2011</v>
      </c>
      <c r="AI17" s="67"/>
      <c r="AJ17" s="87"/>
      <c r="AK17" s="87"/>
      <c r="AL17" s="87"/>
      <c r="AM17" s="67"/>
      <c r="AN17" s="87"/>
      <c r="AO17" s="87"/>
      <c r="AP17" s="87"/>
      <c r="AQ17" s="67"/>
      <c r="AR17" s="272">
        <v>31</v>
      </c>
      <c r="AS17" s="272" t="s">
        <v>1609</v>
      </c>
      <c r="AT17" s="60">
        <v>238.70000000000002</v>
      </c>
      <c r="AU17" s="60">
        <v>386.05999999999995</v>
      </c>
      <c r="AV17" s="60">
        <v>81.349999999999994</v>
      </c>
      <c r="AW17" s="60">
        <v>32</v>
      </c>
      <c r="AX17" s="60"/>
      <c r="AY17" s="60">
        <v>36.89</v>
      </c>
      <c r="AZ17" s="60">
        <f t="shared" si="0"/>
        <v>775</v>
      </c>
      <c r="BA17" s="60"/>
      <c r="BB17" s="60"/>
    </row>
    <row r="18" spans="1:54" s="62" customFormat="1" ht="12">
      <c r="A18" s="26" t="s">
        <v>3912</v>
      </c>
      <c r="B18" s="57">
        <v>12</v>
      </c>
      <c r="C18" s="74">
        <v>1273434203</v>
      </c>
      <c r="D18" s="267" t="s">
        <v>266</v>
      </c>
      <c r="E18" s="295" t="s">
        <v>1567</v>
      </c>
      <c r="F18" s="53">
        <v>61002011888</v>
      </c>
      <c r="G18" s="53"/>
      <c r="H18" s="87">
        <v>8</v>
      </c>
      <c r="I18" s="87">
        <v>7</v>
      </c>
      <c r="J18" s="87">
        <v>1975</v>
      </c>
      <c r="K18" s="87">
        <v>36</v>
      </c>
      <c r="L18" s="270" t="s">
        <v>1539</v>
      </c>
      <c r="M18" s="270"/>
      <c r="N18" s="26"/>
      <c r="O18" s="26"/>
      <c r="P18" s="53"/>
      <c r="Q18" s="53">
        <v>230</v>
      </c>
      <c r="R18" s="53"/>
      <c r="S18" s="53" t="s">
        <v>58</v>
      </c>
      <c r="T18" s="53" t="s">
        <v>3945</v>
      </c>
      <c r="U18" s="66"/>
      <c r="V18" s="66"/>
      <c r="W18" s="66"/>
      <c r="X18" s="66"/>
      <c r="Y18" s="66"/>
      <c r="Z18" s="66"/>
      <c r="AA18" s="66"/>
      <c r="AB18" s="66"/>
      <c r="AC18" s="66"/>
      <c r="AD18" s="66"/>
      <c r="AE18" s="66"/>
      <c r="AF18" s="87">
        <v>12</v>
      </c>
      <c r="AG18" s="87">
        <v>12</v>
      </c>
      <c r="AH18" s="87">
        <v>2011</v>
      </c>
      <c r="AI18" s="67"/>
      <c r="AJ18" s="87"/>
      <c r="AK18" s="87"/>
      <c r="AL18" s="87"/>
      <c r="AM18" s="67"/>
      <c r="AN18" s="87">
        <v>16</v>
      </c>
      <c r="AO18" s="87">
        <v>1</v>
      </c>
      <c r="AP18" s="87">
        <v>2012</v>
      </c>
      <c r="AQ18" s="67"/>
      <c r="AR18" s="272">
        <v>16</v>
      </c>
      <c r="AS18" s="272" t="s">
        <v>1608</v>
      </c>
      <c r="AT18" s="60">
        <v>123.2</v>
      </c>
      <c r="AU18" s="60">
        <v>214.27</v>
      </c>
      <c r="AV18" s="60">
        <v>43.49</v>
      </c>
      <c r="AW18" s="60"/>
      <c r="AX18" s="60"/>
      <c r="AY18" s="60">
        <v>19.04</v>
      </c>
      <c r="AZ18" s="60">
        <f t="shared" si="0"/>
        <v>400.00000000000006</v>
      </c>
      <c r="BA18" s="60"/>
      <c r="BB18" s="60"/>
    </row>
    <row r="19" spans="1:54" s="62" customFormat="1" ht="12">
      <c r="A19" s="26" t="s">
        <v>3912</v>
      </c>
      <c r="B19" s="57">
        <v>13</v>
      </c>
      <c r="C19" s="74">
        <v>1561182235</v>
      </c>
      <c r="D19" s="267" t="s">
        <v>1179</v>
      </c>
      <c r="E19" s="295" t="s">
        <v>1568</v>
      </c>
      <c r="F19" s="53">
        <v>61004031428</v>
      </c>
      <c r="G19" s="53"/>
      <c r="H19" s="87">
        <v>10</v>
      </c>
      <c r="I19" s="87">
        <v>12</v>
      </c>
      <c r="J19" s="87">
        <v>1946</v>
      </c>
      <c r="K19" s="87">
        <v>65</v>
      </c>
      <c r="L19" s="270" t="s">
        <v>100</v>
      </c>
      <c r="M19" s="270"/>
      <c r="N19" s="26"/>
      <c r="O19" s="26"/>
      <c r="P19" s="53"/>
      <c r="Q19" s="53">
        <v>231</v>
      </c>
      <c r="R19" s="53"/>
      <c r="S19" s="53" t="s">
        <v>58</v>
      </c>
      <c r="T19" s="53" t="s">
        <v>3945</v>
      </c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87">
        <v>13</v>
      </c>
      <c r="AG19" s="87">
        <v>12</v>
      </c>
      <c r="AH19" s="87">
        <v>2011</v>
      </c>
      <c r="AI19" s="67"/>
      <c r="AJ19" s="87"/>
      <c r="AK19" s="87"/>
      <c r="AL19" s="87"/>
      <c r="AM19" s="67"/>
      <c r="AN19" s="87"/>
      <c r="AO19" s="87"/>
      <c r="AP19" s="87"/>
      <c r="AQ19" s="67"/>
      <c r="AR19" s="272">
        <v>31</v>
      </c>
      <c r="AS19" s="272" t="s">
        <v>1609</v>
      </c>
      <c r="AT19" s="60">
        <v>238.70000000000002</v>
      </c>
      <c r="AU19" s="60">
        <v>415.35999999999996</v>
      </c>
      <c r="AV19" s="60">
        <v>84.05</v>
      </c>
      <c r="AW19" s="60"/>
      <c r="AX19" s="60"/>
      <c r="AY19" s="60">
        <v>36.89</v>
      </c>
      <c r="AZ19" s="60">
        <f t="shared" si="0"/>
        <v>774.99999999999989</v>
      </c>
      <c r="BA19" s="60"/>
      <c r="BB19" s="60"/>
    </row>
    <row r="20" spans="1:54" s="62" customFormat="1" ht="12">
      <c r="A20" s="26" t="s">
        <v>3912</v>
      </c>
      <c r="B20" s="57">
        <v>14</v>
      </c>
      <c r="C20" s="74">
        <v>1372020645</v>
      </c>
      <c r="D20" s="267" t="s">
        <v>588</v>
      </c>
      <c r="E20" s="295" t="s">
        <v>1569</v>
      </c>
      <c r="F20" s="53">
        <v>61206080820</v>
      </c>
      <c r="G20" s="53"/>
      <c r="H20" s="87">
        <v>25</v>
      </c>
      <c r="I20" s="87">
        <v>1</v>
      </c>
      <c r="J20" s="87">
        <v>1995</v>
      </c>
      <c r="K20" s="87">
        <v>16</v>
      </c>
      <c r="L20" s="270" t="s">
        <v>1539</v>
      </c>
      <c r="M20" s="270"/>
      <c r="N20" s="26"/>
      <c r="O20" s="26"/>
      <c r="P20" s="53"/>
      <c r="Q20" s="53">
        <v>232</v>
      </c>
      <c r="R20" s="53"/>
      <c r="S20" s="53" t="s">
        <v>94</v>
      </c>
      <c r="T20" s="53" t="s">
        <v>3945</v>
      </c>
      <c r="U20" s="66"/>
      <c r="V20" s="66"/>
      <c r="W20" s="66"/>
      <c r="X20" s="66"/>
      <c r="Y20" s="66"/>
      <c r="Z20" s="66"/>
      <c r="AA20" s="66"/>
      <c r="AB20" s="66"/>
      <c r="AC20" s="66"/>
      <c r="AD20" s="66"/>
      <c r="AE20" s="66"/>
      <c r="AF20" s="87">
        <v>13</v>
      </c>
      <c r="AG20" s="87">
        <v>12</v>
      </c>
      <c r="AH20" s="87">
        <v>2011</v>
      </c>
      <c r="AI20" s="67"/>
      <c r="AJ20" s="87"/>
      <c r="AK20" s="87"/>
      <c r="AL20" s="87"/>
      <c r="AM20" s="67"/>
      <c r="AN20" s="87"/>
      <c r="AO20" s="87"/>
      <c r="AP20" s="87"/>
      <c r="AQ20" s="67"/>
      <c r="AR20" s="272">
        <v>31</v>
      </c>
      <c r="AS20" s="272" t="s">
        <v>1609</v>
      </c>
      <c r="AT20" s="60">
        <v>238.70000000000002</v>
      </c>
      <c r="AU20" s="60">
        <v>455.28999999999996</v>
      </c>
      <c r="AV20" s="60">
        <v>44.12</v>
      </c>
      <c r="AW20" s="60"/>
      <c r="AX20" s="60"/>
      <c r="AY20" s="60">
        <v>36.89</v>
      </c>
      <c r="AZ20" s="60">
        <f t="shared" si="0"/>
        <v>775</v>
      </c>
      <c r="BA20" s="60"/>
      <c r="BB20" s="60"/>
    </row>
    <row r="21" spans="1:54" s="62" customFormat="1" ht="12">
      <c r="A21" s="26" t="s">
        <v>3912</v>
      </c>
      <c r="B21" s="57">
        <v>15</v>
      </c>
      <c r="C21" s="74">
        <v>2983929521</v>
      </c>
      <c r="D21" s="267" t="s">
        <v>204</v>
      </c>
      <c r="E21" s="295" t="s">
        <v>1571</v>
      </c>
      <c r="F21" s="53">
        <v>61002013914</v>
      </c>
      <c r="G21" s="53"/>
      <c r="H21" s="87">
        <v>27</v>
      </c>
      <c r="I21" s="87">
        <v>4</v>
      </c>
      <c r="J21" s="87">
        <v>1963</v>
      </c>
      <c r="K21" s="87">
        <v>48</v>
      </c>
      <c r="L21" s="270" t="s">
        <v>1539</v>
      </c>
      <c r="M21" s="270"/>
      <c r="N21" s="26"/>
      <c r="O21" s="26"/>
      <c r="P21" s="53"/>
      <c r="Q21" s="53">
        <v>234</v>
      </c>
      <c r="R21" s="53"/>
      <c r="S21" s="53" t="s">
        <v>94</v>
      </c>
      <c r="T21" s="53" t="s">
        <v>3945</v>
      </c>
      <c r="U21" s="66"/>
      <c r="V21" s="66"/>
      <c r="W21" s="66"/>
      <c r="X21" s="66"/>
      <c r="Y21" s="66"/>
      <c r="Z21" s="66"/>
      <c r="AA21" s="66"/>
      <c r="AB21" s="66"/>
      <c r="AC21" s="66"/>
      <c r="AD21" s="66"/>
      <c r="AE21" s="66"/>
      <c r="AF21" s="87">
        <v>16</v>
      </c>
      <c r="AG21" s="87">
        <v>12</v>
      </c>
      <c r="AH21" s="87">
        <v>2011</v>
      </c>
      <c r="AI21" s="67"/>
      <c r="AJ21" s="87"/>
      <c r="AK21" s="87"/>
      <c r="AL21" s="87"/>
      <c r="AM21" s="67"/>
      <c r="AN21" s="87"/>
      <c r="AO21" s="87"/>
      <c r="AP21" s="87"/>
      <c r="AQ21" s="67"/>
      <c r="AR21" s="272">
        <v>31</v>
      </c>
      <c r="AS21" s="272" t="s">
        <v>1609</v>
      </c>
      <c r="AT21" s="60">
        <v>238.70000000000002</v>
      </c>
      <c r="AU21" s="60">
        <v>455.86999999999995</v>
      </c>
      <c r="AV21" s="60">
        <v>43.54</v>
      </c>
      <c r="AW21" s="60"/>
      <c r="AX21" s="60"/>
      <c r="AY21" s="60">
        <v>36.89</v>
      </c>
      <c r="AZ21" s="60">
        <f t="shared" si="0"/>
        <v>774.99999999999989</v>
      </c>
      <c r="BA21" s="60"/>
      <c r="BB21" s="60"/>
    </row>
    <row r="22" spans="1:54" s="62" customFormat="1" ht="12">
      <c r="A22" s="26" t="s">
        <v>3912</v>
      </c>
      <c r="B22" s="57">
        <v>16</v>
      </c>
      <c r="C22" s="74">
        <v>2090073123</v>
      </c>
      <c r="D22" s="267" t="s">
        <v>588</v>
      </c>
      <c r="E22" s="295" t="s">
        <v>271</v>
      </c>
      <c r="F22" s="53">
        <v>61010015350</v>
      </c>
      <c r="G22" s="53"/>
      <c r="H22" s="87">
        <v>8</v>
      </c>
      <c r="I22" s="87">
        <v>3</v>
      </c>
      <c r="J22" s="87">
        <v>1990</v>
      </c>
      <c r="K22" s="87">
        <v>21</v>
      </c>
      <c r="L22" s="270" t="s">
        <v>1539</v>
      </c>
      <c r="M22" s="270"/>
      <c r="N22" s="26"/>
      <c r="O22" s="26"/>
      <c r="P22" s="53"/>
      <c r="Q22" s="53">
        <v>235</v>
      </c>
      <c r="R22" s="53"/>
      <c r="S22" s="53" t="s">
        <v>94</v>
      </c>
      <c r="T22" s="53" t="s">
        <v>3945</v>
      </c>
      <c r="U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87">
        <v>19</v>
      </c>
      <c r="AG22" s="87">
        <v>12</v>
      </c>
      <c r="AH22" s="87">
        <v>2011</v>
      </c>
      <c r="AI22" s="67"/>
      <c r="AJ22" s="87"/>
      <c r="AK22" s="87"/>
      <c r="AL22" s="87"/>
      <c r="AM22" s="67"/>
      <c r="AN22" s="87"/>
      <c r="AO22" s="87"/>
      <c r="AP22" s="87"/>
      <c r="AQ22" s="67"/>
      <c r="AR22" s="272">
        <v>31</v>
      </c>
      <c r="AS22" s="272" t="s">
        <v>1609</v>
      </c>
      <c r="AT22" s="60">
        <v>238.70000000000002</v>
      </c>
      <c r="AU22" s="60">
        <v>446.59</v>
      </c>
      <c r="AV22" s="60">
        <v>52.82</v>
      </c>
      <c r="AW22" s="60"/>
      <c r="AX22" s="60"/>
      <c r="AY22" s="60">
        <v>36.89</v>
      </c>
      <c r="AZ22" s="60">
        <f t="shared" si="0"/>
        <v>775</v>
      </c>
      <c r="BA22" s="60"/>
      <c r="BB22" s="60"/>
    </row>
    <row r="23" spans="1:54" s="62" customFormat="1" ht="12">
      <c r="A23" s="26" t="s">
        <v>3912</v>
      </c>
      <c r="B23" s="57">
        <v>17</v>
      </c>
      <c r="C23" s="74">
        <v>1313221588</v>
      </c>
      <c r="D23" s="267" t="s">
        <v>1602</v>
      </c>
      <c r="E23" s="295" t="s">
        <v>703</v>
      </c>
      <c r="F23" s="53">
        <v>61006021033</v>
      </c>
      <c r="G23" s="53"/>
      <c r="H23" s="87">
        <v>23</v>
      </c>
      <c r="I23" s="87">
        <v>8</v>
      </c>
      <c r="J23" s="87">
        <v>1968</v>
      </c>
      <c r="K23" s="87">
        <v>43</v>
      </c>
      <c r="L23" s="270" t="s">
        <v>1539</v>
      </c>
      <c r="M23" s="270"/>
      <c r="N23" s="26"/>
      <c r="O23" s="26"/>
      <c r="P23" s="53"/>
      <c r="Q23" s="53">
        <v>236</v>
      </c>
      <c r="R23" s="53"/>
      <c r="S23" s="53" t="s">
        <v>58</v>
      </c>
      <c r="T23" s="53" t="s">
        <v>3945</v>
      </c>
      <c r="U23" s="66"/>
      <c r="V23" s="66"/>
      <c r="W23" s="66"/>
      <c r="X23" s="66"/>
      <c r="Y23" s="66"/>
      <c r="Z23" s="66"/>
      <c r="AA23" s="66"/>
      <c r="AB23" s="66"/>
      <c r="AC23" s="66"/>
      <c r="AD23" s="66"/>
      <c r="AE23" s="66"/>
      <c r="AF23" s="87">
        <v>19</v>
      </c>
      <c r="AG23" s="87">
        <v>12</v>
      </c>
      <c r="AH23" s="87">
        <v>2011</v>
      </c>
      <c r="AI23" s="67"/>
      <c r="AJ23" s="87"/>
      <c r="AK23" s="87"/>
      <c r="AL23" s="87"/>
      <c r="AM23" s="67"/>
      <c r="AN23" s="87"/>
      <c r="AO23" s="87"/>
      <c r="AP23" s="87"/>
      <c r="AQ23" s="67"/>
      <c r="AR23" s="272">
        <v>31</v>
      </c>
      <c r="AS23" s="272" t="s">
        <v>1609</v>
      </c>
      <c r="AT23" s="60">
        <v>238.70000000000002</v>
      </c>
      <c r="AU23" s="60">
        <v>478.05999999999995</v>
      </c>
      <c r="AV23" s="60">
        <v>21.35</v>
      </c>
      <c r="AW23" s="60"/>
      <c r="AX23" s="60"/>
      <c r="AY23" s="60">
        <v>36.89</v>
      </c>
      <c r="AZ23" s="60">
        <f t="shared" si="0"/>
        <v>775</v>
      </c>
      <c r="BA23" s="60"/>
      <c r="BB23" s="60"/>
    </row>
    <row r="24" spans="1:54" s="62" customFormat="1" ht="12">
      <c r="A24" s="26" t="s">
        <v>3912</v>
      </c>
      <c r="B24" s="57">
        <v>18</v>
      </c>
      <c r="C24" s="74">
        <v>3530393518</v>
      </c>
      <c r="D24" s="267" t="s">
        <v>453</v>
      </c>
      <c r="E24" s="295" t="s">
        <v>1573</v>
      </c>
      <c r="F24" s="53">
        <v>61004001407</v>
      </c>
      <c r="G24" s="53"/>
      <c r="H24" s="87">
        <v>9</v>
      </c>
      <c r="I24" s="87">
        <v>8</v>
      </c>
      <c r="J24" s="87">
        <v>1966</v>
      </c>
      <c r="K24" s="87">
        <v>45</v>
      </c>
      <c r="L24" s="270" t="s">
        <v>1539</v>
      </c>
      <c r="M24" s="270"/>
      <c r="N24" s="26"/>
      <c r="O24" s="26"/>
      <c r="P24" s="53"/>
      <c r="Q24" s="53">
        <v>238</v>
      </c>
      <c r="R24" s="53"/>
      <c r="S24" s="53" t="s">
        <v>94</v>
      </c>
      <c r="T24" s="53" t="s">
        <v>3945</v>
      </c>
      <c r="U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87">
        <v>20</v>
      </c>
      <c r="AG24" s="87">
        <v>12</v>
      </c>
      <c r="AH24" s="87">
        <v>2011</v>
      </c>
      <c r="AI24" s="67"/>
      <c r="AJ24" s="87"/>
      <c r="AK24" s="87"/>
      <c r="AL24" s="87"/>
      <c r="AM24" s="67"/>
      <c r="AN24" s="87"/>
      <c r="AO24" s="87"/>
      <c r="AP24" s="87"/>
      <c r="AQ24" s="67"/>
      <c r="AR24" s="272">
        <v>31</v>
      </c>
      <c r="AS24" s="272" t="s">
        <v>1609</v>
      </c>
      <c r="AT24" s="60">
        <v>238.70000000000002</v>
      </c>
      <c r="AU24" s="60">
        <v>454.21</v>
      </c>
      <c r="AV24" s="60">
        <v>45.2</v>
      </c>
      <c r="AW24" s="60"/>
      <c r="AX24" s="60"/>
      <c r="AY24" s="60">
        <v>36.89</v>
      </c>
      <c r="AZ24" s="60">
        <f t="shared" si="0"/>
        <v>775</v>
      </c>
      <c r="BA24" s="60"/>
      <c r="BB24" s="60"/>
    </row>
    <row r="25" spans="1:54" s="62" customFormat="1" ht="12">
      <c r="A25" s="26" t="s">
        <v>3912</v>
      </c>
      <c r="B25" s="57">
        <v>19</v>
      </c>
      <c r="C25" s="74">
        <v>4114483940</v>
      </c>
      <c r="D25" s="267" t="s">
        <v>97</v>
      </c>
      <c r="E25" s="295" t="s">
        <v>1552</v>
      </c>
      <c r="F25" s="53">
        <v>61004010424</v>
      </c>
      <c r="G25" s="53"/>
      <c r="H25" s="87">
        <v>18</v>
      </c>
      <c r="I25" s="87">
        <v>1</v>
      </c>
      <c r="J25" s="87">
        <v>1980</v>
      </c>
      <c r="K25" s="87">
        <v>31</v>
      </c>
      <c r="L25" s="270" t="s">
        <v>100</v>
      </c>
      <c r="M25" s="270"/>
      <c r="N25" s="26"/>
      <c r="O25" s="26"/>
      <c r="P25" s="53"/>
      <c r="Q25" s="53">
        <v>239</v>
      </c>
      <c r="R25" s="53"/>
      <c r="S25" s="53" t="s">
        <v>58</v>
      </c>
      <c r="T25" s="53" t="s">
        <v>3945</v>
      </c>
      <c r="U25" s="66"/>
      <c r="V25" s="66"/>
      <c r="W25" s="66"/>
      <c r="X25" s="66"/>
      <c r="Y25" s="66"/>
      <c r="Z25" s="66"/>
      <c r="AA25" s="66"/>
      <c r="AB25" s="66"/>
      <c r="AC25" s="66"/>
      <c r="AD25" s="66"/>
      <c r="AE25" s="66"/>
      <c r="AF25" s="87">
        <v>20</v>
      </c>
      <c r="AG25" s="87">
        <v>12</v>
      </c>
      <c r="AH25" s="87">
        <v>2011</v>
      </c>
      <c r="AI25" s="67"/>
      <c r="AJ25" s="87"/>
      <c r="AK25" s="87"/>
      <c r="AL25" s="87"/>
      <c r="AM25" s="67"/>
      <c r="AN25" s="87"/>
      <c r="AO25" s="87"/>
      <c r="AP25" s="87"/>
      <c r="AQ25" s="67"/>
      <c r="AR25" s="272">
        <v>31</v>
      </c>
      <c r="AS25" s="272" t="s">
        <v>1609</v>
      </c>
      <c r="AT25" s="60">
        <v>238.70000000000002</v>
      </c>
      <c r="AU25" s="60">
        <v>456.22999999999996</v>
      </c>
      <c r="AV25" s="60">
        <v>43.18</v>
      </c>
      <c r="AW25" s="60"/>
      <c r="AX25" s="60"/>
      <c r="AY25" s="60">
        <v>36.89</v>
      </c>
      <c r="AZ25" s="60">
        <f t="shared" si="0"/>
        <v>774.99999999999989</v>
      </c>
      <c r="BA25" s="60"/>
      <c r="BB25" s="60"/>
    </row>
    <row r="26" spans="1:54" s="62" customFormat="1" ht="12">
      <c r="A26" s="26" t="s">
        <v>3912</v>
      </c>
      <c r="B26" s="57">
        <v>20</v>
      </c>
      <c r="C26" s="74">
        <v>3862444866</v>
      </c>
      <c r="D26" s="267" t="s">
        <v>1322</v>
      </c>
      <c r="E26" s="295" t="s">
        <v>1575</v>
      </c>
      <c r="F26" s="53">
        <v>61104077436</v>
      </c>
      <c r="G26" s="53"/>
      <c r="H26" s="87">
        <v>16</v>
      </c>
      <c r="I26" s="87">
        <v>2</v>
      </c>
      <c r="J26" s="87">
        <v>1991</v>
      </c>
      <c r="K26" s="87">
        <v>20</v>
      </c>
      <c r="L26" s="270" t="s">
        <v>100</v>
      </c>
      <c r="M26" s="270"/>
      <c r="N26" s="26"/>
      <c r="O26" s="26"/>
      <c r="P26" s="53"/>
      <c r="Q26" s="53">
        <v>240</v>
      </c>
      <c r="R26" s="53"/>
      <c r="S26" s="53" t="s">
        <v>58</v>
      </c>
      <c r="T26" s="53" t="s">
        <v>3945</v>
      </c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/>
      <c r="AF26" s="87">
        <v>20</v>
      </c>
      <c r="AG26" s="87">
        <v>12</v>
      </c>
      <c r="AH26" s="87">
        <v>2011</v>
      </c>
      <c r="AI26" s="67"/>
      <c r="AJ26" s="87"/>
      <c r="AK26" s="87"/>
      <c r="AL26" s="87"/>
      <c r="AM26" s="67"/>
      <c r="AN26" s="87">
        <v>23</v>
      </c>
      <c r="AO26" s="87">
        <v>1</v>
      </c>
      <c r="AP26" s="87">
        <v>2012</v>
      </c>
      <c r="AQ26" s="67"/>
      <c r="AR26" s="272">
        <v>23</v>
      </c>
      <c r="AS26" s="272" t="s">
        <v>1608</v>
      </c>
      <c r="AT26" s="60">
        <v>177.1</v>
      </c>
      <c r="AU26" s="60">
        <v>289.08999999999997</v>
      </c>
      <c r="AV26" s="60">
        <v>81.44</v>
      </c>
      <c r="AW26" s="60"/>
      <c r="AX26" s="60"/>
      <c r="AY26" s="60">
        <v>27.369999999999997</v>
      </c>
      <c r="AZ26" s="60">
        <f t="shared" si="0"/>
        <v>574.99999999999989</v>
      </c>
      <c r="BA26" s="60"/>
      <c r="BB26" s="60"/>
    </row>
    <row r="27" spans="1:54" s="62" customFormat="1" ht="12">
      <c r="A27" s="26" t="s">
        <v>3912</v>
      </c>
      <c r="B27" s="57">
        <v>21</v>
      </c>
      <c r="C27" s="74">
        <v>4062361775</v>
      </c>
      <c r="D27" s="267" t="s">
        <v>204</v>
      </c>
      <c r="E27" s="295" t="s">
        <v>1576</v>
      </c>
      <c r="F27" s="53">
        <v>61006064129</v>
      </c>
      <c r="G27" s="53"/>
      <c r="H27" s="87">
        <v>15</v>
      </c>
      <c r="I27" s="87">
        <v>7</v>
      </c>
      <c r="J27" s="87">
        <v>1962</v>
      </c>
      <c r="K27" s="87">
        <v>49</v>
      </c>
      <c r="L27" s="270" t="s">
        <v>1539</v>
      </c>
      <c r="M27" s="270"/>
      <c r="N27" s="26"/>
      <c r="O27" s="26"/>
      <c r="P27" s="53"/>
      <c r="Q27" s="53">
        <v>241</v>
      </c>
      <c r="R27" s="53"/>
      <c r="S27" s="53" t="s">
        <v>94</v>
      </c>
      <c r="T27" s="53" t="s">
        <v>3945</v>
      </c>
      <c r="U27" s="66"/>
      <c r="V27" s="66"/>
      <c r="W27" s="66"/>
      <c r="X27" s="66"/>
      <c r="Y27" s="66"/>
      <c r="Z27" s="66"/>
      <c r="AA27" s="66"/>
      <c r="AB27" s="66"/>
      <c r="AC27" s="66"/>
      <c r="AD27" s="66"/>
      <c r="AE27" s="66"/>
      <c r="AF27" s="87">
        <v>21</v>
      </c>
      <c r="AG27" s="87">
        <v>12</v>
      </c>
      <c r="AH27" s="87">
        <v>2011</v>
      </c>
      <c r="AI27" s="67"/>
      <c r="AJ27" s="87"/>
      <c r="AK27" s="87"/>
      <c r="AL27" s="87"/>
      <c r="AM27" s="67"/>
      <c r="AN27" s="87"/>
      <c r="AO27" s="87"/>
      <c r="AP27" s="87"/>
      <c r="AQ27" s="67"/>
      <c r="AR27" s="272">
        <v>31</v>
      </c>
      <c r="AS27" s="272" t="s">
        <v>1609</v>
      </c>
      <c r="AT27" s="60">
        <v>238.70000000000002</v>
      </c>
      <c r="AU27" s="60">
        <v>418.28999999999996</v>
      </c>
      <c r="AV27" s="60">
        <v>81.12</v>
      </c>
      <c r="AW27" s="60"/>
      <c r="AX27" s="60"/>
      <c r="AY27" s="60">
        <v>36.89</v>
      </c>
      <c r="AZ27" s="60">
        <f t="shared" si="0"/>
        <v>775</v>
      </c>
      <c r="BA27" s="60"/>
      <c r="BB27" s="60"/>
    </row>
    <row r="28" spans="1:54" s="62" customFormat="1" ht="12">
      <c r="A28" s="26" t="s">
        <v>3912</v>
      </c>
      <c r="B28" s="57">
        <v>22</v>
      </c>
      <c r="C28" s="74">
        <v>3635302782</v>
      </c>
      <c r="D28" s="267" t="s">
        <v>1604</v>
      </c>
      <c r="E28" s="295" t="s">
        <v>1577</v>
      </c>
      <c r="F28" s="53">
        <v>61009005794</v>
      </c>
      <c r="G28" s="53"/>
      <c r="H28" s="87">
        <v>7</v>
      </c>
      <c r="I28" s="87">
        <v>3</v>
      </c>
      <c r="J28" s="87">
        <v>1984</v>
      </c>
      <c r="K28" s="87">
        <v>27</v>
      </c>
      <c r="L28" s="270" t="s">
        <v>1539</v>
      </c>
      <c r="M28" s="270"/>
      <c r="N28" s="26"/>
      <c r="O28" s="26"/>
      <c r="P28" s="53"/>
      <c r="Q28" s="53">
        <v>242</v>
      </c>
      <c r="R28" s="53"/>
      <c r="S28" s="53" t="s">
        <v>94</v>
      </c>
      <c r="T28" s="53" t="s">
        <v>3945</v>
      </c>
      <c r="U28" s="66"/>
      <c r="V28" s="66"/>
      <c r="W28" s="66"/>
      <c r="X28" s="66"/>
      <c r="Y28" s="66"/>
      <c r="Z28" s="66"/>
      <c r="AA28" s="66"/>
      <c r="AB28" s="66"/>
      <c r="AC28" s="66"/>
      <c r="AD28" s="66"/>
      <c r="AE28" s="66"/>
      <c r="AF28" s="87">
        <v>22</v>
      </c>
      <c r="AG28" s="87">
        <v>12</v>
      </c>
      <c r="AH28" s="87">
        <v>2011</v>
      </c>
      <c r="AI28" s="67"/>
      <c r="AJ28" s="87"/>
      <c r="AK28" s="87"/>
      <c r="AL28" s="87"/>
      <c r="AM28" s="67"/>
      <c r="AN28" s="87"/>
      <c r="AO28" s="87"/>
      <c r="AP28" s="87"/>
      <c r="AQ28" s="67"/>
      <c r="AR28" s="272">
        <v>31</v>
      </c>
      <c r="AS28" s="272" t="s">
        <v>1609</v>
      </c>
      <c r="AT28" s="60">
        <v>238.70000000000002</v>
      </c>
      <c r="AU28" s="60">
        <v>452.31999999999994</v>
      </c>
      <c r="AV28" s="60">
        <v>47.09</v>
      </c>
      <c r="AW28" s="60"/>
      <c r="AX28" s="60"/>
      <c r="AY28" s="60">
        <v>36.89</v>
      </c>
      <c r="AZ28" s="60">
        <f t="shared" si="0"/>
        <v>775</v>
      </c>
      <c r="BA28" s="60"/>
      <c r="BB28" s="60"/>
    </row>
    <row r="29" spans="1:54" s="62" customFormat="1" ht="12">
      <c r="A29" s="26" t="s">
        <v>3912</v>
      </c>
      <c r="B29" s="57">
        <v>23</v>
      </c>
      <c r="C29" s="74">
        <v>998680119</v>
      </c>
      <c r="D29" s="267" t="s">
        <v>1606</v>
      </c>
      <c r="E29" s="295" t="s">
        <v>1579</v>
      </c>
      <c r="F29" s="53">
        <v>61004054113</v>
      </c>
      <c r="G29" s="53"/>
      <c r="H29" s="87">
        <v>19</v>
      </c>
      <c r="I29" s="87">
        <v>2</v>
      </c>
      <c r="J29" s="87">
        <v>1989</v>
      </c>
      <c r="K29" s="87">
        <v>22</v>
      </c>
      <c r="L29" s="270" t="s">
        <v>1539</v>
      </c>
      <c r="M29" s="270"/>
      <c r="N29" s="26"/>
      <c r="O29" s="26"/>
      <c r="P29" s="53"/>
      <c r="Q29" s="53">
        <v>244</v>
      </c>
      <c r="R29" s="53"/>
      <c r="S29" s="53" t="s">
        <v>58</v>
      </c>
      <c r="T29" s="53" t="s">
        <v>3945</v>
      </c>
      <c r="U29" s="66"/>
      <c r="V29" s="66"/>
      <c r="W29" s="66"/>
      <c r="X29" s="66"/>
      <c r="Y29" s="66"/>
      <c r="Z29" s="66"/>
      <c r="AA29" s="66"/>
      <c r="AB29" s="66"/>
      <c r="AC29" s="66"/>
      <c r="AD29" s="66"/>
      <c r="AE29" s="66"/>
      <c r="AF29" s="87">
        <v>26</v>
      </c>
      <c r="AG29" s="87">
        <v>12</v>
      </c>
      <c r="AH29" s="87">
        <v>2011</v>
      </c>
      <c r="AI29" s="67"/>
      <c r="AJ29" s="87"/>
      <c r="AK29" s="87"/>
      <c r="AL29" s="87"/>
      <c r="AM29" s="67"/>
      <c r="AN29" s="87">
        <v>9</v>
      </c>
      <c r="AO29" s="87">
        <v>1</v>
      </c>
      <c r="AP29" s="87">
        <v>2012</v>
      </c>
      <c r="AQ29" s="67"/>
      <c r="AR29" s="272">
        <v>9</v>
      </c>
      <c r="AS29" s="272" t="s">
        <v>1608</v>
      </c>
      <c r="AT29" s="60">
        <v>69.3</v>
      </c>
      <c r="AU29" s="60">
        <v>118.61999999999999</v>
      </c>
      <c r="AV29" s="60">
        <v>26.37</v>
      </c>
      <c r="AW29" s="60"/>
      <c r="AX29" s="60"/>
      <c r="AY29" s="60">
        <v>10.709999999999999</v>
      </c>
      <c r="AZ29" s="60">
        <f t="shared" si="0"/>
        <v>225</v>
      </c>
      <c r="BA29" s="60"/>
      <c r="BB29" s="60"/>
    </row>
    <row r="30" spans="1:54" s="62" customFormat="1" ht="12">
      <c r="A30" s="26" t="s">
        <v>3912</v>
      </c>
      <c r="B30" s="57">
        <v>24</v>
      </c>
      <c r="C30" s="74">
        <v>922698047</v>
      </c>
      <c r="D30" s="267" t="s">
        <v>307</v>
      </c>
      <c r="E30" s="295" t="s">
        <v>1580</v>
      </c>
      <c r="F30" s="53">
        <v>61006044339</v>
      </c>
      <c r="G30" s="53"/>
      <c r="H30" s="87">
        <v>10</v>
      </c>
      <c r="I30" s="87">
        <v>4</v>
      </c>
      <c r="J30" s="87">
        <v>1950</v>
      </c>
      <c r="K30" s="87">
        <v>61</v>
      </c>
      <c r="L30" s="270" t="s">
        <v>1539</v>
      </c>
      <c r="M30" s="270"/>
      <c r="N30" s="26"/>
      <c r="O30" s="26"/>
      <c r="P30" s="53"/>
      <c r="Q30" s="53">
        <v>245</v>
      </c>
      <c r="R30" s="53"/>
      <c r="S30" s="53" t="s">
        <v>58</v>
      </c>
      <c r="T30" s="53" t="s">
        <v>3945</v>
      </c>
      <c r="U30" s="66"/>
      <c r="V30" s="66"/>
      <c r="W30" s="66"/>
      <c r="X30" s="66"/>
      <c r="Y30" s="66"/>
      <c r="Z30" s="66"/>
      <c r="AA30" s="66"/>
      <c r="AB30" s="66"/>
      <c r="AC30" s="66"/>
      <c r="AD30" s="66"/>
      <c r="AE30" s="66"/>
      <c r="AF30" s="87">
        <v>26</v>
      </c>
      <c r="AG30" s="87">
        <v>12</v>
      </c>
      <c r="AH30" s="87">
        <v>2011</v>
      </c>
      <c r="AI30" s="67"/>
      <c r="AJ30" s="87"/>
      <c r="AK30" s="87"/>
      <c r="AL30" s="87"/>
      <c r="AM30" s="67"/>
      <c r="AN30" s="87"/>
      <c r="AO30" s="87"/>
      <c r="AP30" s="87"/>
      <c r="AQ30" s="67"/>
      <c r="AR30" s="272">
        <v>31</v>
      </c>
      <c r="AS30" s="272" t="s">
        <v>1609</v>
      </c>
      <c r="AT30" s="60">
        <v>238.70000000000002</v>
      </c>
      <c r="AU30" s="60">
        <v>453.43999999999994</v>
      </c>
      <c r="AV30" s="60">
        <v>45.97</v>
      </c>
      <c r="AW30" s="60"/>
      <c r="AX30" s="60"/>
      <c r="AY30" s="60">
        <v>36.89</v>
      </c>
      <c r="AZ30" s="60">
        <f t="shared" si="0"/>
        <v>775</v>
      </c>
      <c r="BA30" s="60"/>
      <c r="BB30" s="60"/>
    </row>
    <row r="31" spans="1:54" s="62" customFormat="1" ht="12">
      <c r="A31" s="26" t="s">
        <v>3912</v>
      </c>
      <c r="B31" s="57">
        <v>25</v>
      </c>
      <c r="C31" s="74">
        <v>4125022597</v>
      </c>
      <c r="D31" s="267" t="s">
        <v>291</v>
      </c>
      <c r="E31" s="295" t="s">
        <v>1581</v>
      </c>
      <c r="F31" s="53">
        <v>61001013631</v>
      </c>
      <c r="G31" s="53"/>
      <c r="H31" s="87">
        <v>16</v>
      </c>
      <c r="I31" s="87">
        <v>9</v>
      </c>
      <c r="J31" s="87">
        <v>1979</v>
      </c>
      <c r="K31" s="87">
        <v>32</v>
      </c>
      <c r="L31" s="270" t="s">
        <v>1539</v>
      </c>
      <c r="M31" s="270"/>
      <c r="N31" s="26"/>
      <c r="O31" s="26"/>
      <c r="P31" s="53"/>
      <c r="Q31" s="53">
        <v>246</v>
      </c>
      <c r="R31" s="53"/>
      <c r="S31" s="53" t="s">
        <v>58</v>
      </c>
      <c r="T31" s="53" t="s">
        <v>3945</v>
      </c>
      <c r="U31" s="66"/>
      <c r="V31" s="66"/>
      <c r="W31" s="66"/>
      <c r="X31" s="66"/>
      <c r="Y31" s="66"/>
      <c r="Z31" s="66"/>
      <c r="AA31" s="66"/>
      <c r="AB31" s="66"/>
      <c r="AC31" s="66"/>
      <c r="AD31" s="66"/>
      <c r="AE31" s="66"/>
      <c r="AF31" s="87">
        <v>27</v>
      </c>
      <c r="AG31" s="87">
        <v>12</v>
      </c>
      <c r="AH31" s="87">
        <v>2011</v>
      </c>
      <c r="AI31" s="67"/>
      <c r="AJ31" s="87"/>
      <c r="AK31" s="87"/>
      <c r="AL31" s="87"/>
      <c r="AM31" s="67"/>
      <c r="AN31" s="87"/>
      <c r="AO31" s="87"/>
      <c r="AP31" s="87"/>
      <c r="AQ31" s="67"/>
      <c r="AR31" s="272">
        <v>31</v>
      </c>
      <c r="AS31" s="272" t="s">
        <v>1609</v>
      </c>
      <c r="AT31" s="60">
        <v>238.70000000000002</v>
      </c>
      <c r="AU31" s="60">
        <v>451.10999999999996</v>
      </c>
      <c r="AV31" s="60">
        <v>48.3</v>
      </c>
      <c r="AW31" s="60"/>
      <c r="AX31" s="60"/>
      <c r="AY31" s="60">
        <v>36.89</v>
      </c>
      <c r="AZ31" s="60">
        <f t="shared" si="0"/>
        <v>774.99999999999989</v>
      </c>
      <c r="BA31" s="60"/>
      <c r="BB31" s="60"/>
    </row>
    <row r="32" spans="1:54" s="62" customFormat="1" ht="12">
      <c r="A32" s="26" t="s">
        <v>3912</v>
      </c>
      <c r="B32" s="57">
        <v>26</v>
      </c>
      <c r="C32" s="74">
        <v>880441960</v>
      </c>
      <c r="D32" s="267" t="s">
        <v>248</v>
      </c>
      <c r="E32" s="295" t="s">
        <v>3215</v>
      </c>
      <c r="F32" s="53">
        <v>33001058385</v>
      </c>
      <c r="G32" s="53"/>
      <c r="H32" s="87">
        <v>16</v>
      </c>
      <c r="I32" s="87">
        <v>5</v>
      </c>
      <c r="J32" s="87">
        <v>1943</v>
      </c>
      <c r="K32" s="87">
        <v>69</v>
      </c>
      <c r="L32" s="270" t="s">
        <v>1539</v>
      </c>
      <c r="M32" s="270"/>
      <c r="N32" s="26"/>
      <c r="O32" s="26"/>
      <c r="P32" s="53"/>
      <c r="Q32" s="53">
        <v>1</v>
      </c>
      <c r="R32" s="53"/>
      <c r="S32" s="53" t="s">
        <v>94</v>
      </c>
      <c r="T32" s="53" t="s">
        <v>3945</v>
      </c>
      <c r="U32" s="66"/>
      <c r="V32" s="66"/>
      <c r="W32" s="66"/>
      <c r="X32" s="66"/>
      <c r="Y32" s="66"/>
      <c r="Z32" s="66"/>
      <c r="AA32" s="66"/>
      <c r="AB32" s="66"/>
      <c r="AC32" s="66"/>
      <c r="AD32" s="66"/>
      <c r="AE32" s="66"/>
      <c r="AF32" s="87">
        <v>5</v>
      </c>
      <c r="AG32" s="87">
        <v>1</v>
      </c>
      <c r="AH32" s="87">
        <v>2012</v>
      </c>
      <c r="AI32" s="67"/>
      <c r="AJ32" s="87"/>
      <c r="AK32" s="87"/>
      <c r="AL32" s="87"/>
      <c r="AM32" s="67"/>
      <c r="AN32" s="87"/>
      <c r="AO32" s="87"/>
      <c r="AP32" s="87"/>
      <c r="AQ32" s="67"/>
      <c r="AR32" s="272">
        <v>27</v>
      </c>
      <c r="AS32" s="272" t="s">
        <v>1609</v>
      </c>
      <c r="AT32" s="60">
        <v>207.9</v>
      </c>
      <c r="AU32" s="60">
        <v>386.54</v>
      </c>
      <c r="AV32" s="60">
        <v>48.43</v>
      </c>
      <c r="AW32" s="60"/>
      <c r="AX32" s="60"/>
      <c r="AY32" s="60">
        <v>32.129999999999995</v>
      </c>
      <c r="AZ32" s="60">
        <f t="shared" si="0"/>
        <v>675</v>
      </c>
      <c r="BA32" s="60"/>
      <c r="BB32" s="60"/>
    </row>
    <row r="33" spans="1:54" s="62" customFormat="1" ht="12">
      <c r="A33" s="26" t="s">
        <v>3912</v>
      </c>
      <c r="B33" s="57">
        <v>27</v>
      </c>
      <c r="C33" s="74">
        <v>287622932</v>
      </c>
      <c r="D33" s="267" t="s">
        <v>1626</v>
      </c>
      <c r="E33" s="295" t="s">
        <v>3216</v>
      </c>
      <c r="F33" s="53">
        <v>33001058176</v>
      </c>
      <c r="G33" s="53"/>
      <c r="H33" s="87">
        <v>22</v>
      </c>
      <c r="I33" s="87">
        <v>12</v>
      </c>
      <c r="J33" s="87">
        <v>1965</v>
      </c>
      <c r="K33" s="87">
        <v>47</v>
      </c>
      <c r="L33" s="270" t="s">
        <v>1539</v>
      </c>
      <c r="M33" s="270"/>
      <c r="N33" s="26"/>
      <c r="O33" s="26"/>
      <c r="P33" s="53"/>
      <c r="Q33" s="53">
        <v>2</v>
      </c>
      <c r="R33" s="53"/>
      <c r="S33" s="53" t="s">
        <v>58</v>
      </c>
      <c r="T33" s="53" t="s">
        <v>3945</v>
      </c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/>
      <c r="AF33" s="87">
        <v>6</v>
      </c>
      <c r="AG33" s="87">
        <v>1</v>
      </c>
      <c r="AH33" s="87">
        <v>2012</v>
      </c>
      <c r="AI33" s="67"/>
      <c r="AJ33" s="87"/>
      <c r="AK33" s="87"/>
      <c r="AL33" s="87"/>
      <c r="AM33" s="67"/>
      <c r="AN33" s="87"/>
      <c r="AO33" s="87"/>
      <c r="AP33" s="87"/>
      <c r="AQ33" s="67"/>
      <c r="AR33" s="272">
        <v>26</v>
      </c>
      <c r="AS33" s="272" t="s">
        <v>1609</v>
      </c>
      <c r="AT33" s="60">
        <v>200.20000000000002</v>
      </c>
      <c r="AU33" s="60">
        <v>348.38999999999993</v>
      </c>
      <c r="AV33" s="60">
        <v>65.47</v>
      </c>
      <c r="AW33" s="60">
        <v>5</v>
      </c>
      <c r="AX33" s="60"/>
      <c r="AY33" s="60">
        <v>30.939999999999998</v>
      </c>
      <c r="AZ33" s="60">
        <f t="shared" si="0"/>
        <v>650</v>
      </c>
      <c r="BA33" s="60"/>
      <c r="BB33" s="60"/>
    </row>
    <row r="34" spans="1:54" s="62" customFormat="1" ht="12">
      <c r="A34" s="26" t="s">
        <v>3912</v>
      </c>
      <c r="B34" s="57">
        <v>28</v>
      </c>
      <c r="C34" s="74">
        <v>2408343581</v>
      </c>
      <c r="D34" s="267" t="s">
        <v>291</v>
      </c>
      <c r="E34" s="295" t="s">
        <v>3217</v>
      </c>
      <c r="F34" s="53">
        <v>61001047361</v>
      </c>
      <c r="G34" s="53"/>
      <c r="H34" s="87">
        <v>26</v>
      </c>
      <c r="I34" s="87">
        <v>3</v>
      </c>
      <c r="J34" s="87">
        <v>1987</v>
      </c>
      <c r="K34" s="87">
        <v>25</v>
      </c>
      <c r="L34" s="270" t="s">
        <v>1539</v>
      </c>
      <c r="M34" s="270"/>
      <c r="N34" s="26"/>
      <c r="O34" s="26"/>
      <c r="P34" s="53"/>
      <c r="Q34" s="53">
        <v>3</v>
      </c>
      <c r="R34" s="53"/>
      <c r="S34" s="53" t="s">
        <v>58</v>
      </c>
      <c r="T34" s="53" t="s">
        <v>3945</v>
      </c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/>
      <c r="AF34" s="87">
        <v>6</v>
      </c>
      <c r="AG34" s="87">
        <v>1</v>
      </c>
      <c r="AH34" s="87">
        <v>2012</v>
      </c>
      <c r="AI34" s="67"/>
      <c r="AJ34" s="87"/>
      <c r="AK34" s="87"/>
      <c r="AL34" s="87"/>
      <c r="AM34" s="67"/>
      <c r="AN34" s="87"/>
      <c r="AO34" s="87"/>
      <c r="AP34" s="87"/>
      <c r="AQ34" s="67"/>
      <c r="AR34" s="272">
        <v>26</v>
      </c>
      <c r="AS34" s="272" t="s">
        <v>1609</v>
      </c>
      <c r="AT34" s="60">
        <v>200.20000000000002</v>
      </c>
      <c r="AU34" s="60">
        <v>370.48999999999995</v>
      </c>
      <c r="AV34" s="60">
        <v>48.37</v>
      </c>
      <c r="AW34" s="60"/>
      <c r="AX34" s="60"/>
      <c r="AY34" s="60">
        <v>30.939999999999998</v>
      </c>
      <c r="AZ34" s="60">
        <f t="shared" si="0"/>
        <v>650</v>
      </c>
      <c r="BA34" s="60"/>
      <c r="BB34" s="60"/>
    </row>
    <row r="35" spans="1:54" s="62" customFormat="1" ht="12">
      <c r="A35" s="26" t="s">
        <v>3912</v>
      </c>
      <c r="B35" s="57">
        <v>29</v>
      </c>
      <c r="C35" s="74">
        <v>1457794062</v>
      </c>
      <c r="D35" s="267" t="s">
        <v>588</v>
      </c>
      <c r="E35" s="295" t="s">
        <v>3218</v>
      </c>
      <c r="F35" s="53">
        <v>37001051021</v>
      </c>
      <c r="G35" s="53"/>
      <c r="H35" s="87">
        <v>28</v>
      </c>
      <c r="I35" s="87">
        <v>2</v>
      </c>
      <c r="J35" s="87">
        <v>1967</v>
      </c>
      <c r="K35" s="87">
        <v>45</v>
      </c>
      <c r="L35" s="270" t="s">
        <v>1539</v>
      </c>
      <c r="M35" s="270"/>
      <c r="N35" s="26"/>
      <c r="O35" s="26"/>
      <c r="P35" s="53"/>
      <c r="Q35" s="53">
        <v>4</v>
      </c>
      <c r="R35" s="53"/>
      <c r="S35" s="53" t="s">
        <v>58</v>
      </c>
      <c r="T35" s="53" t="s">
        <v>3945</v>
      </c>
      <c r="U35" s="66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87">
        <v>10</v>
      </c>
      <c r="AG35" s="87">
        <v>1</v>
      </c>
      <c r="AH35" s="87">
        <v>2012</v>
      </c>
      <c r="AI35" s="67"/>
      <c r="AJ35" s="87"/>
      <c r="AK35" s="87"/>
      <c r="AL35" s="87"/>
      <c r="AM35" s="67"/>
      <c r="AN35" s="87"/>
      <c r="AO35" s="87"/>
      <c r="AP35" s="87"/>
      <c r="AQ35" s="67"/>
      <c r="AR35" s="272">
        <v>22</v>
      </c>
      <c r="AS35" s="272" t="s">
        <v>1609</v>
      </c>
      <c r="AT35" s="60">
        <v>169.4</v>
      </c>
      <c r="AU35" s="60">
        <v>311.12</v>
      </c>
      <c r="AV35" s="60">
        <v>38.299999999999997</v>
      </c>
      <c r="AW35" s="60">
        <v>5</v>
      </c>
      <c r="AX35" s="60"/>
      <c r="AY35" s="60">
        <v>26.18</v>
      </c>
      <c r="AZ35" s="60">
        <f t="shared" si="0"/>
        <v>549.99999999999989</v>
      </c>
      <c r="BA35" s="60"/>
      <c r="BB35" s="60"/>
    </row>
    <row r="36" spans="1:54" s="62" customFormat="1" ht="12">
      <c r="A36" s="26" t="s">
        <v>3912</v>
      </c>
      <c r="B36" s="57">
        <v>30</v>
      </c>
      <c r="C36" s="74">
        <v>1656236203</v>
      </c>
      <c r="D36" s="267" t="s">
        <v>3219</v>
      </c>
      <c r="E36" s="295" t="s">
        <v>3220</v>
      </c>
      <c r="F36" s="53">
        <v>61006023649</v>
      </c>
      <c r="G36" s="53"/>
      <c r="H36" s="87">
        <v>8</v>
      </c>
      <c r="I36" s="87">
        <v>7</v>
      </c>
      <c r="J36" s="87">
        <v>1973</v>
      </c>
      <c r="K36" s="87">
        <v>39</v>
      </c>
      <c r="L36" s="270" t="s">
        <v>1539</v>
      </c>
      <c r="M36" s="270"/>
      <c r="N36" s="26"/>
      <c r="O36" s="26"/>
      <c r="P36" s="53"/>
      <c r="Q36" s="53">
        <v>5</v>
      </c>
      <c r="R36" s="53"/>
      <c r="S36" s="53" t="s">
        <v>94</v>
      </c>
      <c r="T36" s="53" t="s">
        <v>3945</v>
      </c>
      <c r="U36" s="66"/>
      <c r="V36" s="66"/>
      <c r="W36" s="66"/>
      <c r="X36" s="66"/>
      <c r="Y36" s="66"/>
      <c r="Z36" s="66"/>
      <c r="AA36" s="66"/>
      <c r="AB36" s="66"/>
      <c r="AC36" s="66"/>
      <c r="AD36" s="66"/>
      <c r="AE36" s="66"/>
      <c r="AF36" s="87">
        <v>10</v>
      </c>
      <c r="AG36" s="87">
        <v>1</v>
      </c>
      <c r="AH36" s="87">
        <v>2012</v>
      </c>
      <c r="AI36" s="67"/>
      <c r="AJ36" s="87"/>
      <c r="AK36" s="87"/>
      <c r="AL36" s="87"/>
      <c r="AM36" s="67"/>
      <c r="AN36" s="87"/>
      <c r="AO36" s="87"/>
      <c r="AP36" s="87"/>
      <c r="AQ36" s="67"/>
      <c r="AR36" s="272">
        <v>22</v>
      </c>
      <c r="AS36" s="272" t="s">
        <v>1609</v>
      </c>
      <c r="AT36" s="60">
        <v>169.4</v>
      </c>
      <c r="AU36" s="60">
        <v>16.900000000000041</v>
      </c>
      <c r="AV36" s="60">
        <v>337.52</v>
      </c>
      <c r="AW36" s="60"/>
      <c r="AX36" s="60"/>
      <c r="AY36" s="60">
        <v>26.18</v>
      </c>
      <c r="AZ36" s="60">
        <f t="shared" si="0"/>
        <v>550</v>
      </c>
      <c r="BA36" s="60"/>
      <c r="BB36" s="60"/>
    </row>
    <row r="37" spans="1:54" s="62" customFormat="1" ht="12">
      <c r="A37" s="26" t="s">
        <v>3912</v>
      </c>
      <c r="B37" s="57">
        <v>31</v>
      </c>
      <c r="C37" s="74">
        <v>3021858292</v>
      </c>
      <c r="D37" s="267" t="s">
        <v>2359</v>
      </c>
      <c r="E37" s="295" t="s">
        <v>2360</v>
      </c>
      <c r="F37" s="53">
        <v>61010014135</v>
      </c>
      <c r="G37" s="53"/>
      <c r="H37" s="87">
        <v>26</v>
      </c>
      <c r="I37" s="87">
        <v>8</v>
      </c>
      <c r="J37" s="87">
        <v>1989</v>
      </c>
      <c r="K37" s="87">
        <v>23</v>
      </c>
      <c r="L37" s="270" t="s">
        <v>100</v>
      </c>
      <c r="M37" s="270"/>
      <c r="N37" s="26"/>
      <c r="O37" s="26"/>
      <c r="P37" s="53"/>
      <c r="Q37" s="53">
        <v>6</v>
      </c>
      <c r="R37" s="53"/>
      <c r="S37" s="53" t="s">
        <v>58</v>
      </c>
      <c r="T37" s="53" t="s">
        <v>3945</v>
      </c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/>
      <c r="AF37" s="87">
        <v>11</v>
      </c>
      <c r="AG37" s="87">
        <v>1</v>
      </c>
      <c r="AH37" s="87">
        <v>2012</v>
      </c>
      <c r="AI37" s="67"/>
      <c r="AJ37" s="87"/>
      <c r="AK37" s="87"/>
      <c r="AL37" s="87"/>
      <c r="AM37" s="67"/>
      <c r="AN37" s="87"/>
      <c r="AO37" s="87"/>
      <c r="AP37" s="87"/>
      <c r="AQ37" s="67"/>
      <c r="AR37" s="272">
        <v>21</v>
      </c>
      <c r="AS37" s="272" t="s">
        <v>1609</v>
      </c>
      <c r="AT37" s="60">
        <v>161.70000000000002</v>
      </c>
      <c r="AU37" s="60">
        <v>280.03999999999996</v>
      </c>
      <c r="AV37" s="60">
        <v>58.27</v>
      </c>
      <c r="AW37" s="60"/>
      <c r="AX37" s="60"/>
      <c r="AY37" s="60">
        <v>24.99</v>
      </c>
      <c r="AZ37" s="60">
        <f t="shared" si="0"/>
        <v>525</v>
      </c>
      <c r="BA37" s="60"/>
      <c r="BB37" s="60"/>
    </row>
    <row r="38" spans="1:54" s="62" customFormat="1" ht="12">
      <c r="A38" s="26" t="s">
        <v>3912</v>
      </c>
      <c r="B38" s="57">
        <v>32</v>
      </c>
      <c r="C38" s="74">
        <v>3908856821</v>
      </c>
      <c r="D38" s="267" t="s">
        <v>3221</v>
      </c>
      <c r="E38" s="295" t="s">
        <v>3222</v>
      </c>
      <c r="F38" s="53">
        <v>61006029580</v>
      </c>
      <c r="G38" s="53"/>
      <c r="H38" s="87">
        <v>17</v>
      </c>
      <c r="I38" s="87">
        <v>6</v>
      </c>
      <c r="J38" s="87">
        <v>1951</v>
      </c>
      <c r="K38" s="87">
        <v>61</v>
      </c>
      <c r="L38" s="270" t="s">
        <v>1539</v>
      </c>
      <c r="M38" s="270"/>
      <c r="N38" s="26"/>
      <c r="O38" s="26"/>
      <c r="P38" s="53"/>
      <c r="Q38" s="53">
        <v>7</v>
      </c>
      <c r="R38" s="53"/>
      <c r="S38" s="53" t="s">
        <v>94</v>
      </c>
      <c r="T38" s="53" t="s">
        <v>3945</v>
      </c>
      <c r="U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87">
        <v>12</v>
      </c>
      <c r="AG38" s="87">
        <v>1</v>
      </c>
      <c r="AH38" s="87">
        <v>2012</v>
      </c>
      <c r="AI38" s="67"/>
      <c r="AJ38" s="87"/>
      <c r="AK38" s="87"/>
      <c r="AL38" s="87"/>
      <c r="AM38" s="67"/>
      <c r="AN38" s="87"/>
      <c r="AO38" s="87"/>
      <c r="AP38" s="87"/>
      <c r="AQ38" s="67"/>
      <c r="AR38" s="272">
        <v>20</v>
      </c>
      <c r="AS38" s="272" t="s">
        <v>1609</v>
      </c>
      <c r="AT38" s="60">
        <v>154</v>
      </c>
      <c r="AU38" s="60">
        <v>287.90999999999997</v>
      </c>
      <c r="AV38" s="60">
        <v>34.29</v>
      </c>
      <c r="AW38" s="60"/>
      <c r="AX38" s="60"/>
      <c r="AY38" s="60">
        <v>23.799999999999997</v>
      </c>
      <c r="AZ38" s="60">
        <f t="shared" si="0"/>
        <v>500</v>
      </c>
      <c r="BA38" s="60"/>
      <c r="BB38" s="60"/>
    </row>
    <row r="39" spans="1:54" s="62" customFormat="1" ht="12">
      <c r="A39" s="26" t="s">
        <v>3912</v>
      </c>
      <c r="B39" s="57">
        <v>33</v>
      </c>
      <c r="C39" s="74">
        <v>2118125840</v>
      </c>
      <c r="D39" s="267" t="s">
        <v>3265</v>
      </c>
      <c r="E39" s="295" t="s">
        <v>3914</v>
      </c>
      <c r="F39" s="53">
        <v>61009009720</v>
      </c>
      <c r="G39" s="53"/>
      <c r="H39" s="87">
        <v>14</v>
      </c>
      <c r="I39" s="87">
        <v>4</v>
      </c>
      <c r="J39" s="87">
        <v>1958</v>
      </c>
      <c r="K39" s="87">
        <v>54</v>
      </c>
      <c r="L39" s="270" t="s">
        <v>1539</v>
      </c>
      <c r="M39" s="270"/>
      <c r="N39" s="26"/>
      <c r="O39" s="26"/>
      <c r="P39" s="53"/>
      <c r="Q39" s="53">
        <v>8</v>
      </c>
      <c r="R39" s="53"/>
      <c r="S39" s="53"/>
      <c r="T39" s="53" t="s">
        <v>3945</v>
      </c>
      <c r="U39" s="66"/>
      <c r="V39" s="66"/>
      <c r="W39" s="66"/>
      <c r="X39" s="66"/>
      <c r="Y39" s="66"/>
      <c r="Z39" s="66"/>
      <c r="AA39" s="66"/>
      <c r="AB39" s="66"/>
      <c r="AC39" s="66"/>
      <c r="AD39" s="66"/>
      <c r="AE39" s="66"/>
      <c r="AF39" s="87">
        <v>13</v>
      </c>
      <c r="AG39" s="87">
        <v>1</v>
      </c>
      <c r="AH39" s="87">
        <v>2012</v>
      </c>
      <c r="AI39" s="67"/>
      <c r="AJ39" s="87"/>
      <c r="AK39" s="87"/>
      <c r="AL39" s="87"/>
      <c r="AM39" s="67"/>
      <c r="AN39" s="87">
        <v>18</v>
      </c>
      <c r="AO39" s="87">
        <v>1</v>
      </c>
      <c r="AP39" s="87">
        <v>2012</v>
      </c>
      <c r="AQ39" s="67"/>
      <c r="AR39" s="272">
        <v>6</v>
      </c>
      <c r="AS39" s="272" t="s">
        <v>1608</v>
      </c>
      <c r="AT39" s="60">
        <v>46.2</v>
      </c>
      <c r="AU39" s="60">
        <v>31.849999999999994</v>
      </c>
      <c r="AV39" s="60">
        <v>12.81</v>
      </c>
      <c r="AW39" s="60">
        <v>52</v>
      </c>
      <c r="AX39" s="60"/>
      <c r="AY39" s="60">
        <v>7.14</v>
      </c>
      <c r="AZ39" s="60">
        <f t="shared" si="0"/>
        <v>150</v>
      </c>
      <c r="BA39" s="60"/>
      <c r="BB39" s="60"/>
    </row>
    <row r="40" spans="1:54" s="62" customFormat="1" ht="12">
      <c r="A40" s="26" t="s">
        <v>3912</v>
      </c>
      <c r="B40" s="57">
        <v>34</v>
      </c>
      <c r="C40" s="74">
        <v>659037984</v>
      </c>
      <c r="D40" s="267" t="s">
        <v>558</v>
      </c>
      <c r="E40" s="295" t="s">
        <v>271</v>
      </c>
      <c r="F40" s="53">
        <v>61005001923</v>
      </c>
      <c r="G40" s="53"/>
      <c r="H40" s="87">
        <v>19</v>
      </c>
      <c r="I40" s="87">
        <v>5</v>
      </c>
      <c r="J40" s="87">
        <v>1960</v>
      </c>
      <c r="K40" s="87">
        <v>52</v>
      </c>
      <c r="L40" s="270" t="s">
        <v>1539</v>
      </c>
      <c r="M40" s="270"/>
      <c r="N40" s="26"/>
      <c r="O40" s="26"/>
      <c r="P40" s="53"/>
      <c r="Q40" s="53">
        <v>9</v>
      </c>
      <c r="R40" s="53"/>
      <c r="S40" s="53" t="s">
        <v>58</v>
      </c>
      <c r="T40" s="53" t="s">
        <v>3945</v>
      </c>
      <c r="U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87">
        <v>13</v>
      </c>
      <c r="AG40" s="87">
        <v>1</v>
      </c>
      <c r="AH40" s="87">
        <v>2012</v>
      </c>
      <c r="AI40" s="67"/>
      <c r="AJ40" s="87"/>
      <c r="AK40" s="87"/>
      <c r="AL40" s="87"/>
      <c r="AM40" s="67"/>
      <c r="AN40" s="87">
        <v>14</v>
      </c>
      <c r="AO40" s="87">
        <v>1</v>
      </c>
      <c r="AP40" s="87">
        <v>2012</v>
      </c>
      <c r="AQ40" s="67"/>
      <c r="AR40" s="272">
        <v>1</v>
      </c>
      <c r="AS40" s="272" t="s">
        <v>3913</v>
      </c>
      <c r="AT40" s="60">
        <v>7.7</v>
      </c>
      <c r="AU40" s="60">
        <v>10.190000000000001</v>
      </c>
      <c r="AV40" s="60">
        <v>5.92</v>
      </c>
      <c r="AW40" s="60"/>
      <c r="AX40" s="60"/>
      <c r="AY40" s="60">
        <v>1.19</v>
      </c>
      <c r="AZ40" s="60">
        <f t="shared" si="0"/>
        <v>25.000000000000004</v>
      </c>
      <c r="BA40" s="60"/>
      <c r="BB40" s="60"/>
    </row>
    <row r="41" spans="1:54" s="62" customFormat="1" ht="12">
      <c r="A41" s="26" t="s">
        <v>3912</v>
      </c>
      <c r="B41" s="57">
        <v>35</v>
      </c>
      <c r="C41" s="74">
        <v>1946137797</v>
      </c>
      <c r="D41" s="267" t="s">
        <v>412</v>
      </c>
      <c r="E41" s="295" t="s">
        <v>1424</v>
      </c>
      <c r="F41" s="53">
        <v>61004016314</v>
      </c>
      <c r="G41" s="53"/>
      <c r="H41" s="87">
        <v>29</v>
      </c>
      <c r="I41" s="87">
        <v>6</v>
      </c>
      <c r="J41" s="87">
        <v>1977</v>
      </c>
      <c r="K41" s="87">
        <v>35</v>
      </c>
      <c r="L41" s="270" t="s">
        <v>1539</v>
      </c>
      <c r="M41" s="270"/>
      <c r="N41" s="26"/>
      <c r="O41" s="26"/>
      <c r="P41" s="53"/>
      <c r="Q41" s="53">
        <v>10</v>
      </c>
      <c r="R41" s="53"/>
      <c r="S41" s="53" t="s">
        <v>58</v>
      </c>
      <c r="T41" s="53" t="s">
        <v>3945</v>
      </c>
      <c r="U41" s="66"/>
      <c r="V41" s="66"/>
      <c r="W41" s="66"/>
      <c r="X41" s="66"/>
      <c r="Y41" s="66"/>
      <c r="Z41" s="66"/>
      <c r="AA41" s="66"/>
      <c r="AB41" s="66"/>
      <c r="AC41" s="66"/>
      <c r="AD41" s="66"/>
      <c r="AE41" s="66"/>
      <c r="AF41" s="87">
        <v>16</v>
      </c>
      <c r="AG41" s="87">
        <v>1</v>
      </c>
      <c r="AH41" s="87">
        <v>2012</v>
      </c>
      <c r="AI41" s="67"/>
      <c r="AJ41" s="87"/>
      <c r="AK41" s="87"/>
      <c r="AL41" s="87"/>
      <c r="AM41" s="67"/>
      <c r="AN41" s="87"/>
      <c r="AO41" s="87"/>
      <c r="AP41" s="87"/>
      <c r="AQ41" s="67"/>
      <c r="AR41" s="272">
        <v>16</v>
      </c>
      <c r="AS41" s="272" t="s">
        <v>1609</v>
      </c>
      <c r="AT41" s="60">
        <v>123.2</v>
      </c>
      <c r="AU41" s="60">
        <v>226.96</v>
      </c>
      <c r="AV41" s="60">
        <v>30.8</v>
      </c>
      <c r="AW41" s="60"/>
      <c r="AX41" s="60"/>
      <c r="AY41" s="60">
        <v>19.04</v>
      </c>
      <c r="AZ41" s="60">
        <f t="shared" si="0"/>
        <v>400.00000000000006</v>
      </c>
      <c r="BA41" s="60"/>
      <c r="BB41" s="60"/>
    </row>
    <row r="42" spans="1:54" s="62" customFormat="1" ht="12">
      <c r="A42" s="26" t="s">
        <v>3912</v>
      </c>
      <c r="B42" s="57">
        <v>36</v>
      </c>
      <c r="C42" s="74">
        <v>2393020520</v>
      </c>
      <c r="D42" s="267" t="s">
        <v>610</v>
      </c>
      <c r="E42" s="295" t="s">
        <v>3223</v>
      </c>
      <c r="F42" s="53">
        <v>61001068607</v>
      </c>
      <c r="G42" s="53"/>
      <c r="H42" s="87">
        <v>20</v>
      </c>
      <c r="I42" s="87">
        <v>6</v>
      </c>
      <c r="J42" s="87">
        <v>1992</v>
      </c>
      <c r="K42" s="87">
        <v>20</v>
      </c>
      <c r="L42" s="270" t="s">
        <v>1539</v>
      </c>
      <c r="M42" s="270"/>
      <c r="N42" s="26"/>
      <c r="O42" s="26"/>
      <c r="P42" s="53"/>
      <c r="Q42" s="53">
        <v>11</v>
      </c>
      <c r="R42" s="53"/>
      <c r="S42" s="53" t="s">
        <v>94</v>
      </c>
      <c r="T42" s="53" t="s">
        <v>3945</v>
      </c>
      <c r="U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87">
        <v>17</v>
      </c>
      <c r="AG42" s="87">
        <v>1</v>
      </c>
      <c r="AH42" s="87">
        <v>2012</v>
      </c>
      <c r="AI42" s="67"/>
      <c r="AJ42" s="87"/>
      <c r="AK42" s="87"/>
      <c r="AL42" s="87"/>
      <c r="AM42" s="67"/>
      <c r="AN42" s="87"/>
      <c r="AO42" s="87"/>
      <c r="AP42" s="87"/>
      <c r="AQ42" s="67"/>
      <c r="AR42" s="272">
        <v>15</v>
      </c>
      <c r="AS42" s="272" t="s">
        <v>1609</v>
      </c>
      <c r="AT42" s="60">
        <v>115.5</v>
      </c>
      <c r="AU42" s="60">
        <v>180.68</v>
      </c>
      <c r="AV42" s="60">
        <v>40.97</v>
      </c>
      <c r="AW42" s="60">
        <v>20</v>
      </c>
      <c r="AX42" s="60"/>
      <c r="AY42" s="60">
        <v>17.849999999999998</v>
      </c>
      <c r="AZ42" s="60">
        <f t="shared" si="0"/>
        <v>375</v>
      </c>
      <c r="BA42" s="60"/>
      <c r="BB42" s="60"/>
    </row>
    <row r="43" spans="1:54" s="62" customFormat="1" ht="12">
      <c r="A43" s="26" t="s">
        <v>3912</v>
      </c>
      <c r="B43" s="57">
        <v>37</v>
      </c>
      <c r="C43" s="74">
        <v>298006209</v>
      </c>
      <c r="D43" s="267" t="s">
        <v>3224</v>
      </c>
      <c r="E43" s="295" t="s">
        <v>3225</v>
      </c>
      <c r="F43" s="53">
        <v>61001041895</v>
      </c>
      <c r="G43" s="53"/>
      <c r="H43" s="87">
        <v>25</v>
      </c>
      <c r="I43" s="87">
        <v>3</v>
      </c>
      <c r="J43" s="87">
        <v>1949</v>
      </c>
      <c r="K43" s="87">
        <v>63</v>
      </c>
      <c r="L43" s="270" t="s">
        <v>100</v>
      </c>
      <c r="M43" s="270"/>
      <c r="N43" s="26"/>
      <c r="O43" s="26"/>
      <c r="P43" s="53"/>
      <c r="Q43" s="53">
        <v>12</v>
      </c>
      <c r="R43" s="53"/>
      <c r="S43" s="53" t="s">
        <v>94</v>
      </c>
      <c r="T43" s="53" t="s">
        <v>3945</v>
      </c>
      <c r="U43" s="66"/>
      <c r="V43" s="66"/>
      <c r="W43" s="66"/>
      <c r="X43" s="66"/>
      <c r="Y43" s="66"/>
      <c r="Z43" s="66"/>
      <c r="AA43" s="66"/>
      <c r="AB43" s="66"/>
      <c r="AC43" s="66"/>
      <c r="AD43" s="66"/>
      <c r="AE43" s="66"/>
      <c r="AF43" s="87">
        <v>20</v>
      </c>
      <c r="AG43" s="87">
        <v>1</v>
      </c>
      <c r="AH43" s="87">
        <v>2012</v>
      </c>
      <c r="AI43" s="67"/>
      <c r="AJ43" s="87"/>
      <c r="AK43" s="87"/>
      <c r="AL43" s="87"/>
      <c r="AM43" s="67"/>
      <c r="AN43" s="87"/>
      <c r="AO43" s="87"/>
      <c r="AP43" s="87"/>
      <c r="AQ43" s="67"/>
      <c r="AR43" s="272">
        <v>12</v>
      </c>
      <c r="AS43" s="272" t="s">
        <v>1609</v>
      </c>
      <c r="AT43" s="60">
        <v>92.4</v>
      </c>
      <c r="AU43" s="60">
        <v>138.69999999999999</v>
      </c>
      <c r="AV43" s="60">
        <v>17.62</v>
      </c>
      <c r="AW43" s="60">
        <v>37</v>
      </c>
      <c r="AX43" s="60"/>
      <c r="AY43" s="60">
        <v>14.28</v>
      </c>
      <c r="AZ43" s="60">
        <f t="shared" si="0"/>
        <v>300</v>
      </c>
      <c r="BA43" s="60"/>
      <c r="BB43" s="60"/>
    </row>
    <row r="44" spans="1:54" s="62" customFormat="1" ht="12">
      <c r="A44" s="26" t="s">
        <v>3912</v>
      </c>
      <c r="B44" s="57">
        <v>38</v>
      </c>
      <c r="C44" s="74">
        <v>2876839626</v>
      </c>
      <c r="D44" s="267" t="s">
        <v>3226</v>
      </c>
      <c r="E44" s="295" t="s">
        <v>3227</v>
      </c>
      <c r="F44" s="53">
        <v>61006035603</v>
      </c>
      <c r="G44" s="53"/>
      <c r="H44" s="87">
        <v>27</v>
      </c>
      <c r="I44" s="87">
        <v>10</v>
      </c>
      <c r="J44" s="87">
        <v>1952</v>
      </c>
      <c r="K44" s="87">
        <v>60</v>
      </c>
      <c r="L44" s="270" t="s">
        <v>1539</v>
      </c>
      <c r="M44" s="270"/>
      <c r="N44" s="26"/>
      <c r="O44" s="26"/>
      <c r="P44" s="53"/>
      <c r="Q44" s="53">
        <v>13</v>
      </c>
      <c r="R44" s="53"/>
      <c r="S44" s="53" t="s">
        <v>58</v>
      </c>
      <c r="T44" s="53" t="s">
        <v>3945</v>
      </c>
      <c r="U44" s="66"/>
      <c r="V44" s="66"/>
      <c r="W44" s="66"/>
      <c r="X44" s="66"/>
      <c r="Y44" s="66"/>
      <c r="Z44" s="66"/>
      <c r="AA44" s="66"/>
      <c r="AB44" s="66"/>
      <c r="AC44" s="66"/>
      <c r="AD44" s="66"/>
      <c r="AE44" s="66"/>
      <c r="AF44" s="87">
        <v>20</v>
      </c>
      <c r="AG44" s="87">
        <v>1</v>
      </c>
      <c r="AH44" s="87">
        <v>2012</v>
      </c>
      <c r="AI44" s="67"/>
      <c r="AJ44" s="87"/>
      <c r="AK44" s="87"/>
      <c r="AL44" s="87"/>
      <c r="AM44" s="67"/>
      <c r="AN44" s="87"/>
      <c r="AO44" s="87"/>
      <c r="AP44" s="87"/>
      <c r="AQ44" s="67"/>
      <c r="AR44" s="272">
        <v>12</v>
      </c>
      <c r="AS44" s="272" t="s">
        <v>1609</v>
      </c>
      <c r="AT44" s="60">
        <v>92.4</v>
      </c>
      <c r="AU44" s="60">
        <v>175.84</v>
      </c>
      <c r="AV44" s="60">
        <v>17.48</v>
      </c>
      <c r="AW44" s="60"/>
      <c r="AX44" s="60"/>
      <c r="AY44" s="60">
        <v>14.28</v>
      </c>
      <c r="AZ44" s="60">
        <f t="shared" si="0"/>
        <v>300</v>
      </c>
      <c r="BA44" s="60"/>
      <c r="BB44" s="60"/>
    </row>
    <row r="45" spans="1:54" s="62" customFormat="1" ht="12">
      <c r="A45" s="26" t="s">
        <v>3912</v>
      </c>
      <c r="B45" s="57">
        <v>39</v>
      </c>
      <c r="C45" s="74">
        <v>272215946</v>
      </c>
      <c r="D45" s="267" t="s">
        <v>3228</v>
      </c>
      <c r="E45" s="295" t="s">
        <v>3229</v>
      </c>
      <c r="F45" s="53">
        <v>61006014545</v>
      </c>
      <c r="G45" s="53"/>
      <c r="H45" s="87">
        <v>21</v>
      </c>
      <c r="I45" s="87">
        <v>8</v>
      </c>
      <c r="J45" s="87">
        <v>1981</v>
      </c>
      <c r="K45" s="87">
        <v>31</v>
      </c>
      <c r="L45" s="270" t="s">
        <v>100</v>
      </c>
      <c r="M45" s="270"/>
      <c r="N45" s="26"/>
      <c r="O45" s="26"/>
      <c r="P45" s="53"/>
      <c r="Q45" s="53">
        <v>14</v>
      </c>
      <c r="R45" s="53"/>
      <c r="S45" s="53" t="s">
        <v>94</v>
      </c>
      <c r="T45" s="53" t="s">
        <v>3945</v>
      </c>
      <c r="U45" s="66"/>
      <c r="V45" s="66"/>
      <c r="W45" s="66"/>
      <c r="X45" s="66"/>
      <c r="Y45" s="66"/>
      <c r="Z45" s="66"/>
      <c r="AA45" s="66"/>
      <c r="AB45" s="66"/>
      <c r="AC45" s="66"/>
      <c r="AD45" s="66"/>
      <c r="AE45" s="66"/>
      <c r="AF45" s="87">
        <v>23</v>
      </c>
      <c r="AG45" s="87">
        <v>1</v>
      </c>
      <c r="AH45" s="87">
        <v>2012</v>
      </c>
      <c r="AI45" s="67"/>
      <c r="AJ45" s="87"/>
      <c r="AK45" s="87"/>
      <c r="AL45" s="87"/>
      <c r="AM45" s="67"/>
      <c r="AN45" s="87"/>
      <c r="AO45" s="87"/>
      <c r="AP45" s="87"/>
      <c r="AQ45" s="67"/>
      <c r="AR45" s="272">
        <v>9</v>
      </c>
      <c r="AS45" s="272" t="s">
        <v>1609</v>
      </c>
      <c r="AT45" s="60">
        <v>69.3</v>
      </c>
      <c r="AU45" s="60">
        <v>115.64</v>
      </c>
      <c r="AV45" s="60">
        <v>19.350000000000001</v>
      </c>
      <c r="AW45" s="60">
        <v>10</v>
      </c>
      <c r="AX45" s="60"/>
      <c r="AY45" s="60">
        <v>10.709999999999999</v>
      </c>
      <c r="AZ45" s="60">
        <f t="shared" si="0"/>
        <v>225</v>
      </c>
      <c r="BA45" s="60"/>
      <c r="BB45" s="60"/>
    </row>
    <row r="46" spans="1:54" s="62" customFormat="1" ht="12">
      <c r="A46" s="26" t="s">
        <v>3912</v>
      </c>
      <c r="B46" s="57">
        <v>40</v>
      </c>
      <c r="C46" s="74">
        <v>1376305366</v>
      </c>
      <c r="D46" s="267" t="s">
        <v>1600</v>
      </c>
      <c r="E46" s="295" t="s">
        <v>3230</v>
      </c>
      <c r="F46" s="53">
        <v>61001058815</v>
      </c>
      <c r="G46" s="53"/>
      <c r="H46" s="87">
        <v>15</v>
      </c>
      <c r="I46" s="87">
        <v>11</v>
      </c>
      <c r="J46" s="87">
        <v>1946</v>
      </c>
      <c r="K46" s="87">
        <v>66</v>
      </c>
      <c r="L46" s="270" t="s">
        <v>1539</v>
      </c>
      <c r="M46" s="270"/>
      <c r="N46" s="26"/>
      <c r="O46" s="26"/>
      <c r="P46" s="53"/>
      <c r="Q46" s="53">
        <v>15</v>
      </c>
      <c r="R46" s="53"/>
      <c r="S46" s="53" t="s">
        <v>58</v>
      </c>
      <c r="T46" s="53" t="s">
        <v>3945</v>
      </c>
      <c r="U46" s="66"/>
      <c r="V46" s="66"/>
      <c r="W46" s="66"/>
      <c r="X46" s="66"/>
      <c r="Y46" s="66"/>
      <c r="Z46" s="66"/>
      <c r="AA46" s="66"/>
      <c r="AB46" s="66"/>
      <c r="AC46" s="66"/>
      <c r="AD46" s="66"/>
      <c r="AE46" s="66"/>
      <c r="AF46" s="87">
        <v>23</v>
      </c>
      <c r="AG46" s="87">
        <v>1</v>
      </c>
      <c r="AH46" s="87">
        <v>2012</v>
      </c>
      <c r="AI46" s="67"/>
      <c r="AJ46" s="87"/>
      <c r="AK46" s="87"/>
      <c r="AL46" s="87"/>
      <c r="AM46" s="67"/>
      <c r="AN46" s="87"/>
      <c r="AO46" s="87"/>
      <c r="AP46" s="87"/>
      <c r="AQ46" s="67"/>
      <c r="AR46" s="272">
        <v>9</v>
      </c>
      <c r="AS46" s="272" t="s">
        <v>1609</v>
      </c>
      <c r="AT46" s="60">
        <v>69.3</v>
      </c>
      <c r="AU46" s="60">
        <v>126.08999999999999</v>
      </c>
      <c r="AV46" s="60">
        <v>18.899999999999999</v>
      </c>
      <c r="AW46" s="60"/>
      <c r="AX46" s="60"/>
      <c r="AY46" s="60">
        <v>10.709999999999999</v>
      </c>
      <c r="AZ46" s="60">
        <f t="shared" si="0"/>
        <v>225</v>
      </c>
      <c r="BA46" s="60"/>
      <c r="BB46" s="60"/>
    </row>
    <row r="47" spans="1:54" s="62" customFormat="1" ht="12">
      <c r="A47" s="26" t="s">
        <v>3912</v>
      </c>
      <c r="B47" s="57">
        <v>41</v>
      </c>
      <c r="C47" s="74">
        <v>1940181864</v>
      </c>
      <c r="D47" s="267" t="s">
        <v>3231</v>
      </c>
      <c r="E47" s="295" t="s">
        <v>3232</v>
      </c>
      <c r="F47" s="53" t="s">
        <v>3233</v>
      </c>
      <c r="G47" s="53"/>
      <c r="H47" s="87">
        <v>11</v>
      </c>
      <c r="I47" s="87">
        <v>4</v>
      </c>
      <c r="J47" s="87">
        <v>1938</v>
      </c>
      <c r="K47" s="87">
        <v>74</v>
      </c>
      <c r="L47" s="270" t="s">
        <v>1539</v>
      </c>
      <c r="M47" s="270"/>
      <c r="N47" s="26"/>
      <c r="O47" s="26"/>
      <c r="P47" s="53"/>
      <c r="Q47" s="53">
        <v>16</v>
      </c>
      <c r="R47" s="53"/>
      <c r="S47" s="53" t="s">
        <v>58</v>
      </c>
      <c r="T47" s="53" t="s">
        <v>3945</v>
      </c>
      <c r="U47" s="66"/>
      <c r="V47" s="66"/>
      <c r="W47" s="66"/>
      <c r="X47" s="66"/>
      <c r="Y47" s="66"/>
      <c r="Z47" s="66"/>
      <c r="AA47" s="66"/>
      <c r="AB47" s="66"/>
      <c r="AC47" s="66"/>
      <c r="AD47" s="66"/>
      <c r="AE47" s="66"/>
      <c r="AF47" s="87">
        <v>23</v>
      </c>
      <c r="AG47" s="87">
        <v>1</v>
      </c>
      <c r="AH47" s="87">
        <v>2012</v>
      </c>
      <c r="AI47" s="67"/>
      <c r="AJ47" s="87"/>
      <c r="AK47" s="87"/>
      <c r="AL47" s="87"/>
      <c r="AM47" s="67"/>
      <c r="AN47" s="87"/>
      <c r="AO47" s="87"/>
      <c r="AP47" s="87"/>
      <c r="AQ47" s="67"/>
      <c r="AR47" s="272">
        <v>9</v>
      </c>
      <c r="AS47" s="272" t="s">
        <v>1609</v>
      </c>
      <c r="AT47" s="60">
        <v>69.3</v>
      </c>
      <c r="AU47" s="60">
        <v>128.57999999999998</v>
      </c>
      <c r="AV47" s="60">
        <v>16.41</v>
      </c>
      <c r="AW47" s="60"/>
      <c r="AX47" s="60"/>
      <c r="AY47" s="60">
        <v>10.709999999999999</v>
      </c>
      <c r="AZ47" s="60">
        <f t="shared" si="0"/>
        <v>225</v>
      </c>
      <c r="BA47" s="60"/>
      <c r="BB47" s="60"/>
    </row>
    <row r="48" spans="1:54" s="62" customFormat="1" ht="12">
      <c r="A48" s="26" t="s">
        <v>3912</v>
      </c>
      <c r="B48" s="57">
        <v>42</v>
      </c>
      <c r="C48" s="74">
        <v>2552231337</v>
      </c>
      <c r="D48" s="267" t="s">
        <v>2524</v>
      </c>
      <c r="E48" s="295" t="s">
        <v>1564</v>
      </c>
      <c r="F48" s="53">
        <v>61004007383</v>
      </c>
      <c r="G48" s="53"/>
      <c r="H48" s="87">
        <v>6</v>
      </c>
      <c r="I48" s="87">
        <v>8</v>
      </c>
      <c r="J48" s="87">
        <v>1969</v>
      </c>
      <c r="K48" s="87">
        <v>43</v>
      </c>
      <c r="L48" s="270" t="s">
        <v>1539</v>
      </c>
      <c r="M48" s="270"/>
      <c r="N48" s="26"/>
      <c r="O48" s="26"/>
      <c r="P48" s="53"/>
      <c r="Q48" s="53">
        <v>17</v>
      </c>
      <c r="R48" s="53"/>
      <c r="S48" s="53" t="s">
        <v>94</v>
      </c>
      <c r="T48" s="53" t="s">
        <v>3945</v>
      </c>
      <c r="U48" s="66"/>
      <c r="V48" s="66"/>
      <c r="W48" s="66"/>
      <c r="X48" s="66"/>
      <c r="Y48" s="66"/>
      <c r="Z48" s="66"/>
      <c r="AA48" s="66"/>
      <c r="AB48" s="66"/>
      <c r="AC48" s="66"/>
      <c r="AD48" s="66"/>
      <c r="AE48" s="66"/>
      <c r="AF48" s="87">
        <v>24</v>
      </c>
      <c r="AG48" s="87">
        <v>1</v>
      </c>
      <c r="AH48" s="87">
        <v>2012</v>
      </c>
      <c r="AI48" s="67"/>
      <c r="AJ48" s="87"/>
      <c r="AK48" s="87"/>
      <c r="AL48" s="87"/>
      <c r="AM48" s="67"/>
      <c r="AN48" s="87"/>
      <c r="AO48" s="87"/>
      <c r="AP48" s="87"/>
      <c r="AQ48" s="67"/>
      <c r="AR48" s="272">
        <v>8</v>
      </c>
      <c r="AS48" s="272" t="s">
        <v>1609</v>
      </c>
      <c r="AT48" s="60">
        <v>61.6</v>
      </c>
      <c r="AU48" s="60">
        <v>115.98</v>
      </c>
      <c r="AV48" s="60">
        <v>12.9</v>
      </c>
      <c r="AW48" s="60"/>
      <c r="AX48" s="60"/>
      <c r="AY48" s="60">
        <v>9.52</v>
      </c>
      <c r="AZ48" s="60">
        <f t="shared" si="0"/>
        <v>200.00000000000003</v>
      </c>
      <c r="BA48" s="60"/>
      <c r="BB48" s="60"/>
    </row>
    <row r="49" spans="1:54" s="62" customFormat="1" ht="12">
      <c r="A49" s="26" t="s">
        <v>3912</v>
      </c>
      <c r="B49" s="57">
        <v>43</v>
      </c>
      <c r="C49" s="74">
        <v>1693408638</v>
      </c>
      <c r="D49" s="267" t="s">
        <v>422</v>
      </c>
      <c r="E49" s="295" t="s">
        <v>1568</v>
      </c>
      <c r="F49" s="53">
        <v>61006059495</v>
      </c>
      <c r="G49" s="53"/>
      <c r="H49" s="87">
        <v>2</v>
      </c>
      <c r="I49" s="87">
        <v>3</v>
      </c>
      <c r="J49" s="87">
        <v>1984</v>
      </c>
      <c r="K49" s="87">
        <v>28</v>
      </c>
      <c r="L49" s="270" t="s">
        <v>1539</v>
      </c>
      <c r="M49" s="270"/>
      <c r="N49" s="26"/>
      <c r="O49" s="26"/>
      <c r="P49" s="53"/>
      <c r="Q49" s="53">
        <v>18</v>
      </c>
      <c r="R49" s="53"/>
      <c r="S49" s="53" t="s">
        <v>58</v>
      </c>
      <c r="T49" s="53" t="s">
        <v>3945</v>
      </c>
      <c r="U49" s="66"/>
      <c r="V49" s="66"/>
      <c r="W49" s="66"/>
      <c r="X49" s="66"/>
      <c r="Y49" s="66"/>
      <c r="Z49" s="66"/>
      <c r="AA49" s="66"/>
      <c r="AB49" s="66"/>
      <c r="AC49" s="66"/>
      <c r="AD49" s="66"/>
      <c r="AE49" s="66"/>
      <c r="AF49" s="87">
        <v>26</v>
      </c>
      <c r="AG49" s="87">
        <v>1</v>
      </c>
      <c r="AH49" s="87">
        <v>2012</v>
      </c>
      <c r="AI49" s="67"/>
      <c r="AJ49" s="87"/>
      <c r="AK49" s="87"/>
      <c r="AL49" s="87"/>
      <c r="AM49" s="67"/>
      <c r="AN49" s="87"/>
      <c r="AO49" s="87"/>
      <c r="AP49" s="87"/>
      <c r="AQ49" s="67"/>
      <c r="AR49" s="272">
        <v>6</v>
      </c>
      <c r="AS49" s="272" t="s">
        <v>1609</v>
      </c>
      <c r="AT49" s="60">
        <v>46.2</v>
      </c>
      <c r="AU49" s="60">
        <v>79.959999999999994</v>
      </c>
      <c r="AV49" s="60">
        <v>16.7</v>
      </c>
      <c r="AW49" s="60"/>
      <c r="AX49" s="60"/>
      <c r="AY49" s="60">
        <v>7.14</v>
      </c>
      <c r="AZ49" s="60">
        <f t="shared" si="0"/>
        <v>149.99999999999997</v>
      </c>
      <c r="BA49" s="60"/>
      <c r="BB49" s="60"/>
    </row>
    <row r="50" spans="1:54" s="62" customFormat="1" ht="12">
      <c r="A50" s="26" t="s">
        <v>3912</v>
      </c>
      <c r="B50" s="57">
        <v>44</v>
      </c>
      <c r="C50" s="74">
        <v>1028698510</v>
      </c>
      <c r="D50" s="267" t="s">
        <v>73</v>
      </c>
      <c r="E50" s="295" t="s">
        <v>371</v>
      </c>
      <c r="F50" s="53">
        <v>61006063957</v>
      </c>
      <c r="G50" s="53"/>
      <c r="H50" s="87">
        <v>1</v>
      </c>
      <c r="I50" s="87">
        <v>1</v>
      </c>
      <c r="J50" s="87">
        <v>1991</v>
      </c>
      <c r="K50" s="87">
        <v>21</v>
      </c>
      <c r="L50" s="270" t="s">
        <v>1539</v>
      </c>
      <c r="M50" s="270"/>
      <c r="N50" s="26"/>
      <c r="O50" s="26"/>
      <c r="P50" s="53"/>
      <c r="Q50" s="53">
        <v>19</v>
      </c>
      <c r="R50" s="53"/>
      <c r="S50" s="53" t="s">
        <v>58</v>
      </c>
      <c r="T50" s="53" t="s">
        <v>3945</v>
      </c>
      <c r="U50" s="66"/>
      <c r="V50" s="66"/>
      <c r="W50" s="66"/>
      <c r="X50" s="66"/>
      <c r="Y50" s="66"/>
      <c r="Z50" s="66"/>
      <c r="AA50" s="66"/>
      <c r="AB50" s="66"/>
      <c r="AC50" s="66"/>
      <c r="AD50" s="66"/>
      <c r="AE50" s="66"/>
      <c r="AF50" s="87">
        <v>26</v>
      </c>
      <c r="AG50" s="87">
        <v>1</v>
      </c>
      <c r="AH50" s="87">
        <v>2012</v>
      </c>
      <c r="AI50" s="67"/>
      <c r="AJ50" s="87"/>
      <c r="AK50" s="87"/>
      <c r="AL50" s="87"/>
      <c r="AM50" s="67"/>
      <c r="AN50" s="87"/>
      <c r="AO50" s="87"/>
      <c r="AP50" s="87"/>
      <c r="AQ50" s="67"/>
      <c r="AR50" s="272">
        <v>6</v>
      </c>
      <c r="AS50" s="272" t="s">
        <v>1609</v>
      </c>
      <c r="AT50" s="60">
        <v>46.2</v>
      </c>
      <c r="AU50" s="60">
        <v>77.41</v>
      </c>
      <c r="AV50" s="60">
        <v>19.25</v>
      </c>
      <c r="AW50" s="60"/>
      <c r="AX50" s="60"/>
      <c r="AY50" s="60">
        <v>7.14</v>
      </c>
      <c r="AZ50" s="60">
        <f t="shared" si="0"/>
        <v>150</v>
      </c>
      <c r="BA50" s="60"/>
      <c r="BB50" s="60"/>
    </row>
    <row r="51" spans="1:54" s="62" customFormat="1" ht="12">
      <c r="A51" s="26" t="s">
        <v>3912</v>
      </c>
      <c r="B51" s="57">
        <v>45</v>
      </c>
      <c r="C51" s="74">
        <v>3484967254</v>
      </c>
      <c r="D51" s="267" t="s">
        <v>266</v>
      </c>
      <c r="E51" s="295" t="s">
        <v>3234</v>
      </c>
      <c r="F51" s="53">
        <v>61006049692</v>
      </c>
      <c r="G51" s="53"/>
      <c r="H51" s="87">
        <v>5</v>
      </c>
      <c r="I51" s="87">
        <v>5</v>
      </c>
      <c r="J51" s="87">
        <v>1949</v>
      </c>
      <c r="K51" s="87">
        <v>63</v>
      </c>
      <c r="L51" s="270" t="s">
        <v>1539</v>
      </c>
      <c r="M51" s="270"/>
      <c r="N51" s="26"/>
      <c r="O51" s="26"/>
      <c r="P51" s="53"/>
      <c r="Q51" s="53">
        <v>20</v>
      </c>
      <c r="R51" s="53"/>
      <c r="S51" s="53" t="s">
        <v>94</v>
      </c>
      <c r="T51" s="53" t="s">
        <v>3945</v>
      </c>
      <c r="U51" s="66"/>
      <c r="V51" s="66"/>
      <c r="W51" s="66"/>
      <c r="X51" s="66"/>
      <c r="Y51" s="66"/>
      <c r="Z51" s="66"/>
      <c r="AA51" s="66"/>
      <c r="AB51" s="66"/>
      <c r="AC51" s="66"/>
      <c r="AD51" s="66"/>
      <c r="AE51" s="66"/>
      <c r="AF51" s="87">
        <v>26</v>
      </c>
      <c r="AG51" s="87">
        <v>1</v>
      </c>
      <c r="AH51" s="87">
        <v>2012</v>
      </c>
      <c r="AI51" s="67"/>
      <c r="AJ51" s="87"/>
      <c r="AK51" s="87"/>
      <c r="AL51" s="87"/>
      <c r="AM51" s="67"/>
      <c r="AN51" s="87"/>
      <c r="AO51" s="87"/>
      <c r="AP51" s="87"/>
      <c r="AQ51" s="67"/>
      <c r="AR51" s="272">
        <v>6</v>
      </c>
      <c r="AS51" s="272" t="s">
        <v>1609</v>
      </c>
      <c r="AT51" s="60">
        <v>46.2</v>
      </c>
      <c r="AU51" s="60">
        <v>83.61</v>
      </c>
      <c r="AV51" s="60">
        <v>13.05</v>
      </c>
      <c r="AW51" s="60"/>
      <c r="AX51" s="60"/>
      <c r="AY51" s="60">
        <v>7.14</v>
      </c>
      <c r="AZ51" s="60">
        <f t="shared" si="0"/>
        <v>150</v>
      </c>
      <c r="BA51" s="60"/>
      <c r="BB51" s="60"/>
    </row>
    <row r="52" spans="1:54" s="62" customFormat="1" ht="12">
      <c r="A52" s="26" t="s">
        <v>3912</v>
      </c>
      <c r="B52" s="57">
        <v>46</v>
      </c>
      <c r="C52" s="74">
        <v>3046639838</v>
      </c>
      <c r="D52" s="267" t="s">
        <v>3235</v>
      </c>
      <c r="E52" s="295" t="s">
        <v>2855</v>
      </c>
      <c r="F52" s="53">
        <v>61006011938</v>
      </c>
      <c r="G52" s="53"/>
      <c r="H52" s="87">
        <v>26</v>
      </c>
      <c r="I52" s="87">
        <v>7</v>
      </c>
      <c r="J52" s="87">
        <v>1966</v>
      </c>
      <c r="K52" s="87">
        <v>46</v>
      </c>
      <c r="L52" s="270" t="s">
        <v>1539</v>
      </c>
      <c r="M52" s="270"/>
      <c r="N52" s="26"/>
      <c r="O52" s="26"/>
      <c r="P52" s="53"/>
      <c r="Q52" s="53">
        <v>21</v>
      </c>
      <c r="R52" s="53"/>
      <c r="S52" s="53" t="s">
        <v>94</v>
      </c>
      <c r="T52" s="53" t="s">
        <v>3945</v>
      </c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87">
        <v>27</v>
      </c>
      <c r="AG52" s="87">
        <v>1</v>
      </c>
      <c r="AH52" s="87">
        <v>2012</v>
      </c>
      <c r="AI52" s="67"/>
      <c r="AJ52" s="87"/>
      <c r="AK52" s="87"/>
      <c r="AL52" s="87"/>
      <c r="AM52" s="67"/>
      <c r="AN52" s="87"/>
      <c r="AO52" s="87"/>
      <c r="AP52" s="87"/>
      <c r="AQ52" s="67"/>
      <c r="AR52" s="272">
        <v>5</v>
      </c>
      <c r="AS52" s="272" t="s">
        <v>1609</v>
      </c>
      <c r="AT52" s="60">
        <v>38.5</v>
      </c>
      <c r="AU52" s="60">
        <v>60.519999999999996</v>
      </c>
      <c r="AV52" s="60">
        <v>20.03</v>
      </c>
      <c r="AW52" s="60"/>
      <c r="AX52" s="60"/>
      <c r="AY52" s="60">
        <v>5.9499999999999993</v>
      </c>
      <c r="AZ52" s="60">
        <f t="shared" si="0"/>
        <v>125</v>
      </c>
      <c r="BA52" s="60"/>
      <c r="BB52" s="60"/>
    </row>
    <row r="53" spans="1:54" s="62" customFormat="1" ht="12">
      <c r="A53" s="26" t="s">
        <v>3912</v>
      </c>
      <c r="B53" s="57">
        <v>47</v>
      </c>
      <c r="C53" s="74">
        <v>613737619</v>
      </c>
      <c r="D53" s="267" t="s">
        <v>3236</v>
      </c>
      <c r="E53" s="295" t="s">
        <v>271</v>
      </c>
      <c r="F53" s="53">
        <v>61006036934</v>
      </c>
      <c r="G53" s="53"/>
      <c r="H53" s="87">
        <v>10</v>
      </c>
      <c r="I53" s="87">
        <v>6</v>
      </c>
      <c r="J53" s="87">
        <v>1938</v>
      </c>
      <c r="K53" s="87">
        <v>74</v>
      </c>
      <c r="L53" s="270" t="s">
        <v>100</v>
      </c>
      <c r="M53" s="270"/>
      <c r="N53" s="26"/>
      <c r="O53" s="26"/>
      <c r="P53" s="53"/>
      <c r="Q53" s="53">
        <v>22</v>
      </c>
      <c r="R53" s="53"/>
      <c r="S53" s="53" t="s">
        <v>94</v>
      </c>
      <c r="T53" s="53" t="s">
        <v>3945</v>
      </c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87">
        <v>30</v>
      </c>
      <c r="AG53" s="87">
        <v>1</v>
      </c>
      <c r="AH53" s="87">
        <v>2012</v>
      </c>
      <c r="AI53" s="67"/>
      <c r="AJ53" s="87"/>
      <c r="AK53" s="87"/>
      <c r="AL53" s="87"/>
      <c r="AM53" s="67"/>
      <c r="AN53" s="87"/>
      <c r="AO53" s="87"/>
      <c r="AP53" s="87"/>
      <c r="AQ53" s="67"/>
      <c r="AR53" s="272">
        <v>2</v>
      </c>
      <c r="AS53" s="272" t="s">
        <v>1609</v>
      </c>
      <c r="AT53" s="60">
        <v>15.4</v>
      </c>
      <c r="AU53" s="68">
        <v>-1.6099999999999968</v>
      </c>
      <c r="AV53" s="60">
        <v>6.83</v>
      </c>
      <c r="AW53" s="60">
        <v>27</v>
      </c>
      <c r="AX53" s="60"/>
      <c r="AY53" s="60">
        <v>2.38</v>
      </c>
      <c r="AZ53" s="60">
        <f t="shared" si="0"/>
        <v>50.000000000000007</v>
      </c>
      <c r="BA53" s="60"/>
      <c r="BB53" s="60"/>
    </row>
    <row r="54" spans="1:54" s="62" customFormat="1" ht="12">
      <c r="A54" s="26" t="s">
        <v>3912</v>
      </c>
      <c r="B54" s="57">
        <v>48</v>
      </c>
      <c r="C54" s="74">
        <v>682317775</v>
      </c>
      <c r="D54" s="267" t="s">
        <v>1193</v>
      </c>
      <c r="E54" s="295" t="s">
        <v>1710</v>
      </c>
      <c r="F54" s="53">
        <v>33001008506</v>
      </c>
      <c r="G54" s="53"/>
      <c r="H54" s="87">
        <v>28</v>
      </c>
      <c r="I54" s="87">
        <v>3</v>
      </c>
      <c r="J54" s="87">
        <v>1964</v>
      </c>
      <c r="K54" s="87">
        <v>48</v>
      </c>
      <c r="L54" s="270" t="s">
        <v>1539</v>
      </c>
      <c r="M54" s="270"/>
      <c r="N54" s="26"/>
      <c r="O54" s="26"/>
      <c r="P54" s="53"/>
      <c r="Q54" s="53">
        <v>23</v>
      </c>
      <c r="R54" s="53"/>
      <c r="S54" s="53" t="s">
        <v>94</v>
      </c>
      <c r="T54" s="53" t="s">
        <v>3945</v>
      </c>
      <c r="U54" s="66"/>
      <c r="V54" s="66"/>
      <c r="W54" s="66"/>
      <c r="X54" s="66"/>
      <c r="Y54" s="66"/>
      <c r="Z54" s="66"/>
      <c r="AA54" s="66"/>
      <c r="AB54" s="66"/>
      <c r="AC54" s="66"/>
      <c r="AD54" s="66"/>
      <c r="AE54" s="66"/>
      <c r="AF54" s="87">
        <v>30</v>
      </c>
      <c r="AG54" s="87">
        <v>1</v>
      </c>
      <c r="AH54" s="87">
        <v>2012</v>
      </c>
      <c r="AI54" s="67"/>
      <c r="AJ54" s="87"/>
      <c r="AK54" s="87"/>
      <c r="AL54" s="87"/>
      <c r="AM54" s="67"/>
      <c r="AN54" s="87"/>
      <c r="AO54" s="87"/>
      <c r="AP54" s="87"/>
      <c r="AQ54" s="67"/>
      <c r="AR54" s="272">
        <v>2</v>
      </c>
      <c r="AS54" s="272" t="s">
        <v>1609</v>
      </c>
      <c r="AT54" s="60">
        <v>15.4</v>
      </c>
      <c r="AU54" s="60">
        <v>25.220000000000002</v>
      </c>
      <c r="AV54" s="60">
        <v>7</v>
      </c>
      <c r="AW54" s="60"/>
      <c r="AX54" s="60"/>
      <c r="AY54" s="60">
        <v>2.38</v>
      </c>
      <c r="AZ54" s="60">
        <f t="shared" si="0"/>
        <v>50.000000000000007</v>
      </c>
      <c r="BA54" s="60"/>
      <c r="BB54" s="312">
        <v>23500</v>
      </c>
    </row>
    <row r="55" spans="1:54" s="300" customFormat="1" ht="12">
      <c r="A55" s="268" t="s">
        <v>41</v>
      </c>
      <c r="B55" s="98">
        <v>48</v>
      </c>
      <c r="C55" s="96"/>
      <c r="D55" s="79"/>
      <c r="E55" s="79"/>
      <c r="F55" s="96"/>
      <c r="G55" s="96"/>
      <c r="H55" s="97"/>
      <c r="I55" s="97"/>
      <c r="J55" s="97"/>
      <c r="K55" s="97"/>
      <c r="L55" s="297"/>
      <c r="M55" s="297"/>
      <c r="N55" s="241"/>
      <c r="O55" s="241"/>
      <c r="P55" s="96"/>
      <c r="Q55" s="96"/>
      <c r="R55" s="96"/>
      <c r="S55" s="96"/>
      <c r="T55" s="96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97"/>
      <c r="AG55" s="97"/>
      <c r="AH55" s="97"/>
      <c r="AI55" s="298"/>
      <c r="AJ55" s="97"/>
      <c r="AK55" s="97"/>
      <c r="AL55" s="97"/>
      <c r="AM55" s="298"/>
      <c r="AN55" s="97"/>
      <c r="AO55" s="97"/>
      <c r="AP55" s="97"/>
      <c r="AQ55" s="298"/>
      <c r="AR55" s="299">
        <f>SUM(AR7:AR54)</f>
        <v>940</v>
      </c>
      <c r="AS55" s="299"/>
      <c r="AT55" s="299">
        <f t="shared" ref="AT55:BB55" si="1">SUM(AT7:AT54)</f>
        <v>7237.9999999999955</v>
      </c>
      <c r="AU55" s="299">
        <f t="shared" si="1"/>
        <v>12517.309999999998</v>
      </c>
      <c r="AV55" s="299">
        <f t="shared" si="1"/>
        <v>2187.0899999999997</v>
      </c>
      <c r="AW55" s="299">
        <f t="shared" si="1"/>
        <v>439</v>
      </c>
      <c r="AX55" s="299">
        <f t="shared" si="1"/>
        <v>0</v>
      </c>
      <c r="AY55" s="299">
        <f t="shared" si="1"/>
        <v>1118.6000000000004</v>
      </c>
      <c r="AZ55" s="299">
        <f t="shared" si="1"/>
        <v>23500</v>
      </c>
      <c r="BA55" s="299">
        <f t="shared" si="1"/>
        <v>0</v>
      </c>
      <c r="BB55" s="313">
        <f t="shared" si="1"/>
        <v>23500</v>
      </c>
    </row>
    <row r="56" spans="1:54" s="62" customFormat="1" ht="12">
      <c r="A56" s="266" t="s">
        <v>3894</v>
      </c>
      <c r="B56" s="57">
        <v>1</v>
      </c>
      <c r="C56" s="53">
        <v>719088010</v>
      </c>
      <c r="D56" s="267" t="s">
        <v>3669</v>
      </c>
      <c r="E56" s="267" t="s">
        <v>3911</v>
      </c>
      <c r="F56" s="53" t="s">
        <v>3910</v>
      </c>
      <c r="G56" s="53"/>
      <c r="H56" s="87">
        <v>19</v>
      </c>
      <c r="I56" s="87">
        <v>1</v>
      </c>
      <c r="J56" s="87">
        <v>1958</v>
      </c>
      <c r="K56" s="87">
        <v>53</v>
      </c>
      <c r="L56" s="270" t="s">
        <v>1539</v>
      </c>
      <c r="M56" s="207"/>
      <c r="N56" s="74"/>
      <c r="O56" s="74"/>
      <c r="P56" s="53"/>
      <c r="Q56" s="53">
        <v>109</v>
      </c>
      <c r="R56" s="53"/>
      <c r="S56" s="53" t="s">
        <v>69</v>
      </c>
      <c r="T56" s="53">
        <v>11030021</v>
      </c>
      <c r="U56" s="66"/>
      <c r="V56" s="66"/>
      <c r="W56" s="66"/>
      <c r="X56" s="66"/>
      <c r="Y56" s="66"/>
      <c r="Z56" s="66"/>
      <c r="AA56" s="66"/>
      <c r="AB56" s="66"/>
      <c r="AC56" s="66"/>
      <c r="AD56" s="66"/>
      <c r="AE56" s="66"/>
      <c r="AF56" s="87">
        <v>22</v>
      </c>
      <c r="AG56" s="87">
        <v>9</v>
      </c>
      <c r="AH56" s="87">
        <v>2011</v>
      </c>
      <c r="AI56" s="67" t="s">
        <v>2004</v>
      </c>
      <c r="AJ56" s="87"/>
      <c r="AK56" s="87"/>
      <c r="AL56" s="87"/>
      <c r="AM56" s="67"/>
      <c r="AN56" s="87">
        <v>4</v>
      </c>
      <c r="AO56" s="87">
        <v>1</v>
      </c>
      <c r="AP56" s="87">
        <v>2012</v>
      </c>
      <c r="AQ56" s="67">
        <v>0.54166666666666663</v>
      </c>
      <c r="AR56" s="87">
        <v>4</v>
      </c>
      <c r="AS56" s="272" t="s">
        <v>3895</v>
      </c>
      <c r="AT56" s="60">
        <v>32.36</v>
      </c>
      <c r="AU56" s="60">
        <v>60.93</v>
      </c>
      <c r="AV56" s="60"/>
      <c r="AW56" s="60"/>
      <c r="AX56" s="60"/>
      <c r="AY56" s="60">
        <v>13.99</v>
      </c>
      <c r="AZ56" s="60">
        <v>107.27999999999999</v>
      </c>
      <c r="BA56" s="60"/>
      <c r="BB56" s="60">
        <v>100</v>
      </c>
    </row>
    <row r="57" spans="1:54" s="62" customFormat="1" ht="12">
      <c r="A57" s="26" t="s">
        <v>3894</v>
      </c>
      <c r="B57" s="57">
        <v>2</v>
      </c>
      <c r="C57" s="53">
        <v>748635365</v>
      </c>
      <c r="D57" s="267" t="s">
        <v>3206</v>
      </c>
      <c r="E57" s="267" t="s">
        <v>3106</v>
      </c>
      <c r="F57" s="53" t="s">
        <v>3107</v>
      </c>
      <c r="G57" s="53"/>
      <c r="H57" s="87">
        <v>6</v>
      </c>
      <c r="I57" s="87">
        <v>8</v>
      </c>
      <c r="J57" s="87">
        <v>1952</v>
      </c>
      <c r="K57" s="87">
        <v>59</v>
      </c>
      <c r="L57" s="270" t="s">
        <v>1539</v>
      </c>
      <c r="M57" s="270"/>
      <c r="N57" s="74"/>
      <c r="O57" s="74"/>
      <c r="P57" s="53"/>
      <c r="Q57" s="53">
        <v>120</v>
      </c>
      <c r="R57" s="53"/>
      <c r="S57" s="53" t="s">
        <v>69</v>
      </c>
      <c r="T57" s="53">
        <v>11030021</v>
      </c>
      <c r="U57" s="66"/>
      <c r="V57" s="66" t="s">
        <v>493</v>
      </c>
      <c r="W57" s="66"/>
      <c r="X57" s="66"/>
      <c r="Y57" s="66"/>
      <c r="Z57" s="66"/>
      <c r="AA57" s="66"/>
      <c r="AB57" s="66"/>
      <c r="AC57" s="66"/>
      <c r="AD57" s="66"/>
      <c r="AE57" s="66"/>
      <c r="AF57" s="87">
        <v>11</v>
      </c>
      <c r="AG57" s="87">
        <v>11</v>
      </c>
      <c r="AH57" s="87">
        <v>2011</v>
      </c>
      <c r="AI57" s="67">
        <v>0.5</v>
      </c>
      <c r="AJ57" s="87"/>
      <c r="AK57" s="87"/>
      <c r="AL57" s="87"/>
      <c r="AM57" s="67"/>
      <c r="AN57" s="87">
        <v>6</v>
      </c>
      <c r="AO57" s="87">
        <v>1</v>
      </c>
      <c r="AP57" s="87">
        <v>2012</v>
      </c>
      <c r="AQ57" s="67">
        <v>0.58333333333333337</v>
      </c>
      <c r="AR57" s="87">
        <v>6</v>
      </c>
      <c r="AS57" s="272" t="s">
        <v>3895</v>
      </c>
      <c r="AT57" s="60">
        <v>48.54</v>
      </c>
      <c r="AU57" s="60">
        <v>107.98</v>
      </c>
      <c r="AV57" s="60"/>
      <c r="AW57" s="60">
        <v>3.1</v>
      </c>
      <c r="AX57" s="60"/>
      <c r="AY57" s="60">
        <v>23.94</v>
      </c>
      <c r="AZ57" s="60">
        <v>183.56</v>
      </c>
      <c r="BA57" s="60"/>
      <c r="BB57" s="60">
        <v>150</v>
      </c>
    </row>
    <row r="58" spans="1:54" s="62" customFormat="1" ht="12">
      <c r="A58" s="26" t="s">
        <v>3894</v>
      </c>
      <c r="B58" s="57">
        <v>3</v>
      </c>
      <c r="C58" s="53" t="s">
        <v>3909</v>
      </c>
      <c r="D58" s="267" t="s">
        <v>3908</v>
      </c>
      <c r="E58" s="267" t="s">
        <v>3907</v>
      </c>
      <c r="F58" s="53">
        <v>53001020978</v>
      </c>
      <c r="G58" s="53"/>
      <c r="H58" s="87">
        <v>10</v>
      </c>
      <c r="I58" s="87">
        <v>9</v>
      </c>
      <c r="J58" s="87">
        <v>1933</v>
      </c>
      <c r="K58" s="87">
        <v>78</v>
      </c>
      <c r="L58" s="270" t="s">
        <v>100</v>
      </c>
      <c r="M58" s="270"/>
      <c r="N58" s="74"/>
      <c r="O58" s="74"/>
      <c r="P58" s="53"/>
      <c r="Q58" s="53">
        <v>121</v>
      </c>
      <c r="R58" s="53"/>
      <c r="S58" s="53" t="s">
        <v>69</v>
      </c>
      <c r="T58" s="53">
        <v>11030021</v>
      </c>
      <c r="U58" s="66"/>
      <c r="V58" s="66"/>
      <c r="W58" s="66"/>
      <c r="X58" s="66"/>
      <c r="Y58" s="66"/>
      <c r="Z58" s="66"/>
      <c r="AA58" s="66"/>
      <c r="AB58" s="66"/>
      <c r="AC58" s="66"/>
      <c r="AD58" s="66"/>
      <c r="AE58" s="66"/>
      <c r="AF58" s="87">
        <v>11</v>
      </c>
      <c r="AG58" s="87">
        <v>11</v>
      </c>
      <c r="AH58" s="87">
        <v>2011</v>
      </c>
      <c r="AI58" s="67" t="s">
        <v>2155</v>
      </c>
      <c r="AJ58" s="87"/>
      <c r="AK58" s="87"/>
      <c r="AL58" s="87"/>
      <c r="AM58" s="67"/>
      <c r="AN58" s="87">
        <v>6</v>
      </c>
      <c r="AO58" s="87">
        <v>1</v>
      </c>
      <c r="AP58" s="87">
        <v>2012</v>
      </c>
      <c r="AQ58" s="67">
        <v>0.625</v>
      </c>
      <c r="AR58" s="87">
        <v>6</v>
      </c>
      <c r="AS58" s="272" t="s">
        <v>3895</v>
      </c>
      <c r="AT58" s="60">
        <v>48.54</v>
      </c>
      <c r="AU58" s="60">
        <v>88.96</v>
      </c>
      <c r="AV58" s="60"/>
      <c r="AW58" s="60">
        <v>1.9</v>
      </c>
      <c r="AX58" s="60"/>
      <c r="AY58" s="60">
        <v>20.91</v>
      </c>
      <c r="AZ58" s="60">
        <v>160.31</v>
      </c>
      <c r="BA58" s="60"/>
      <c r="BB58" s="60">
        <v>150</v>
      </c>
    </row>
    <row r="59" spans="1:54" s="62" customFormat="1" ht="12">
      <c r="A59" s="26" t="s">
        <v>3894</v>
      </c>
      <c r="B59" s="57">
        <v>4</v>
      </c>
      <c r="C59" s="53">
        <v>934002887</v>
      </c>
      <c r="D59" s="267" t="s">
        <v>673</v>
      </c>
      <c r="E59" s="267" t="s">
        <v>3906</v>
      </c>
      <c r="F59" s="53" t="s">
        <v>3905</v>
      </c>
      <c r="G59" s="53"/>
      <c r="H59" s="87">
        <v>2</v>
      </c>
      <c r="I59" s="87">
        <v>4</v>
      </c>
      <c r="J59" s="87">
        <v>1971</v>
      </c>
      <c r="K59" s="87">
        <v>40</v>
      </c>
      <c r="L59" s="270" t="s">
        <v>1539</v>
      </c>
      <c r="M59" s="270"/>
      <c r="N59" s="74"/>
      <c r="O59" s="74"/>
      <c r="P59" s="53"/>
      <c r="Q59" s="53">
        <v>122</v>
      </c>
      <c r="R59" s="53"/>
      <c r="S59" s="53" t="s">
        <v>69</v>
      </c>
      <c r="T59" s="53">
        <v>11030021</v>
      </c>
      <c r="U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87">
        <v>14</v>
      </c>
      <c r="AG59" s="87">
        <v>11</v>
      </c>
      <c r="AH59" s="87">
        <v>2011</v>
      </c>
      <c r="AI59" s="67" t="s">
        <v>2721</v>
      </c>
      <c r="AJ59" s="87"/>
      <c r="AK59" s="87"/>
      <c r="AL59" s="87"/>
      <c r="AM59" s="67"/>
      <c r="AN59" s="87">
        <v>9</v>
      </c>
      <c r="AO59" s="87">
        <v>1</v>
      </c>
      <c r="AP59" s="87">
        <v>2012</v>
      </c>
      <c r="AQ59" s="67">
        <v>0.625</v>
      </c>
      <c r="AR59" s="87">
        <v>9</v>
      </c>
      <c r="AS59" s="272" t="s">
        <v>3895</v>
      </c>
      <c r="AT59" s="60">
        <v>72.81</v>
      </c>
      <c r="AU59" s="60">
        <v>132.38</v>
      </c>
      <c r="AV59" s="60"/>
      <c r="AW59" s="60">
        <v>3.1</v>
      </c>
      <c r="AX59" s="60"/>
      <c r="AY59" s="60">
        <v>31.24</v>
      </c>
      <c r="AZ59" s="60">
        <v>239.53</v>
      </c>
      <c r="BA59" s="60"/>
      <c r="BB59" s="60">
        <v>225</v>
      </c>
    </row>
    <row r="60" spans="1:54" s="62" customFormat="1" ht="12">
      <c r="A60" s="26" t="s">
        <v>3894</v>
      </c>
      <c r="B60" s="57">
        <v>5</v>
      </c>
      <c r="C60" s="53">
        <v>1634505733</v>
      </c>
      <c r="D60" s="267" t="s">
        <v>1294</v>
      </c>
      <c r="E60" s="267" t="s">
        <v>1877</v>
      </c>
      <c r="F60" s="53">
        <v>38001036854</v>
      </c>
      <c r="G60" s="53"/>
      <c r="H60" s="87">
        <v>26</v>
      </c>
      <c r="I60" s="87">
        <v>6</v>
      </c>
      <c r="J60" s="87">
        <v>1932</v>
      </c>
      <c r="K60" s="87">
        <v>79</v>
      </c>
      <c r="L60" s="270" t="s">
        <v>1539</v>
      </c>
      <c r="M60" s="270"/>
      <c r="N60" s="74"/>
      <c r="O60" s="74"/>
      <c r="P60" s="53"/>
      <c r="Q60" s="53">
        <v>125</v>
      </c>
      <c r="R60" s="53"/>
      <c r="S60" s="53" t="s">
        <v>69</v>
      </c>
      <c r="T60" s="53">
        <v>11030021</v>
      </c>
      <c r="U60" s="66"/>
      <c r="V60" s="66" t="s">
        <v>493</v>
      </c>
      <c r="W60" s="66"/>
      <c r="X60" s="66"/>
      <c r="Y60" s="66"/>
      <c r="Z60" s="66"/>
      <c r="AA60" s="66"/>
      <c r="AB60" s="66"/>
      <c r="AC60" s="66"/>
      <c r="AD60" s="66"/>
      <c r="AE60" s="66"/>
      <c r="AF60" s="87">
        <v>24</v>
      </c>
      <c r="AG60" s="87">
        <v>11</v>
      </c>
      <c r="AH60" s="87">
        <v>2011</v>
      </c>
      <c r="AI60" s="67" t="s">
        <v>2137</v>
      </c>
      <c r="AJ60" s="87"/>
      <c r="AK60" s="87"/>
      <c r="AL60" s="87"/>
      <c r="AM60" s="67"/>
      <c r="AN60" s="87">
        <v>24</v>
      </c>
      <c r="AO60" s="87">
        <v>1</v>
      </c>
      <c r="AP60" s="87">
        <v>2012</v>
      </c>
      <c r="AQ60" s="67">
        <v>0.58333333333333337</v>
      </c>
      <c r="AR60" s="87">
        <v>24</v>
      </c>
      <c r="AS60" s="272" t="s">
        <v>3895</v>
      </c>
      <c r="AT60" s="60">
        <v>194.16</v>
      </c>
      <c r="AU60" s="60">
        <v>378.31</v>
      </c>
      <c r="AV60" s="60"/>
      <c r="AW60" s="60">
        <v>1.9</v>
      </c>
      <c r="AX60" s="60"/>
      <c r="AY60" s="60">
        <v>86.16</v>
      </c>
      <c r="AZ60" s="60">
        <v>660.53</v>
      </c>
      <c r="BA60" s="60"/>
      <c r="BB60" s="60">
        <v>600</v>
      </c>
    </row>
    <row r="61" spans="1:54" s="62" customFormat="1" ht="12">
      <c r="A61" s="26" t="s">
        <v>3894</v>
      </c>
      <c r="B61" s="57">
        <v>6</v>
      </c>
      <c r="C61" s="53">
        <v>935777487</v>
      </c>
      <c r="D61" s="267" t="s">
        <v>673</v>
      </c>
      <c r="E61" s="267" t="s">
        <v>3163</v>
      </c>
      <c r="F61" s="53">
        <v>53001010333</v>
      </c>
      <c r="G61" s="53"/>
      <c r="H61" s="87">
        <v>8</v>
      </c>
      <c r="I61" s="87">
        <v>8</v>
      </c>
      <c r="J61" s="87">
        <v>1966</v>
      </c>
      <c r="K61" s="87">
        <v>45</v>
      </c>
      <c r="L61" s="270" t="s">
        <v>1539</v>
      </c>
      <c r="M61" s="270"/>
      <c r="N61" s="74"/>
      <c r="O61" s="74"/>
      <c r="P61" s="53"/>
      <c r="Q61" s="53">
        <v>127</v>
      </c>
      <c r="R61" s="53"/>
      <c r="S61" s="53" t="s">
        <v>69</v>
      </c>
      <c r="T61" s="53">
        <v>11030021</v>
      </c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87">
        <v>1</v>
      </c>
      <c r="AG61" s="87">
        <v>12</v>
      </c>
      <c r="AH61" s="87">
        <v>2011</v>
      </c>
      <c r="AI61" s="67" t="s">
        <v>2721</v>
      </c>
      <c r="AJ61" s="87"/>
      <c r="AK61" s="87"/>
      <c r="AL61" s="87"/>
      <c r="AM61" s="67"/>
      <c r="AN61" s="87">
        <v>31</v>
      </c>
      <c r="AO61" s="87">
        <v>1</v>
      </c>
      <c r="AP61" s="87">
        <v>2012</v>
      </c>
      <c r="AQ61" s="67">
        <v>1</v>
      </c>
      <c r="AR61" s="87">
        <v>31</v>
      </c>
      <c r="AS61" s="272" t="s">
        <v>3893</v>
      </c>
      <c r="AT61" s="60">
        <v>250.79</v>
      </c>
      <c r="AU61" s="60">
        <v>444.39</v>
      </c>
      <c r="AV61" s="60"/>
      <c r="AW61" s="60"/>
      <c r="AX61" s="60"/>
      <c r="AY61" s="60">
        <v>104.28</v>
      </c>
      <c r="AZ61" s="60">
        <v>799.45999999999992</v>
      </c>
      <c r="BA61" s="60"/>
      <c r="BB61" s="60">
        <v>775</v>
      </c>
    </row>
    <row r="62" spans="1:54" s="62" customFormat="1" ht="12">
      <c r="A62" s="26" t="s">
        <v>3894</v>
      </c>
      <c r="B62" s="57">
        <v>7</v>
      </c>
      <c r="C62" s="53">
        <v>3168424181</v>
      </c>
      <c r="D62" s="267" t="s">
        <v>3167</v>
      </c>
      <c r="E62" s="267" t="s">
        <v>1694</v>
      </c>
      <c r="F62" s="53">
        <v>55001014193</v>
      </c>
      <c r="G62" s="53"/>
      <c r="H62" s="87">
        <v>16</v>
      </c>
      <c r="I62" s="87">
        <v>11</v>
      </c>
      <c r="J62" s="87">
        <v>1938</v>
      </c>
      <c r="K62" s="87">
        <v>73</v>
      </c>
      <c r="L62" s="270" t="s">
        <v>100</v>
      </c>
      <c r="M62" s="270"/>
      <c r="N62" s="74"/>
      <c r="O62" s="74"/>
      <c r="P62" s="53"/>
      <c r="Q62" s="53">
        <v>128</v>
      </c>
      <c r="R62" s="53"/>
      <c r="S62" s="53" t="s">
        <v>69</v>
      </c>
      <c r="T62" s="53">
        <v>11030021</v>
      </c>
      <c r="U62" s="66"/>
      <c r="V62" s="66"/>
      <c r="W62" s="66"/>
      <c r="X62" s="66"/>
      <c r="Y62" s="66"/>
      <c r="Z62" s="66"/>
      <c r="AA62" s="66"/>
      <c r="AB62" s="66"/>
      <c r="AC62" s="66"/>
      <c r="AD62" s="66"/>
      <c r="AE62" s="66"/>
      <c r="AF62" s="87">
        <v>4</v>
      </c>
      <c r="AG62" s="87">
        <v>12</v>
      </c>
      <c r="AH62" s="87">
        <v>2011</v>
      </c>
      <c r="AI62" s="67" t="s">
        <v>2287</v>
      </c>
      <c r="AJ62" s="87"/>
      <c r="AK62" s="87"/>
      <c r="AL62" s="87"/>
      <c r="AM62" s="67"/>
      <c r="AN62" s="87">
        <v>31</v>
      </c>
      <c r="AO62" s="87">
        <v>1</v>
      </c>
      <c r="AP62" s="87">
        <v>2012</v>
      </c>
      <c r="AQ62" s="67">
        <v>1</v>
      </c>
      <c r="AR62" s="87">
        <v>31</v>
      </c>
      <c r="AS62" s="272" t="s">
        <v>3893</v>
      </c>
      <c r="AT62" s="60">
        <v>250.79</v>
      </c>
      <c r="AU62" s="60">
        <v>444.39</v>
      </c>
      <c r="AV62" s="60">
        <v>3.3</v>
      </c>
      <c r="AW62" s="60"/>
      <c r="AX62" s="60"/>
      <c r="AY62" s="60">
        <v>104.77</v>
      </c>
      <c r="AZ62" s="60">
        <v>803.24999999999989</v>
      </c>
      <c r="BA62" s="60"/>
      <c r="BB62" s="60">
        <v>775</v>
      </c>
    </row>
    <row r="63" spans="1:54" s="62" customFormat="1" ht="12">
      <c r="A63" s="26" t="s">
        <v>3894</v>
      </c>
      <c r="B63" s="57">
        <v>8</v>
      </c>
      <c r="C63" s="53">
        <v>3532874932</v>
      </c>
      <c r="D63" s="267" t="s">
        <v>307</v>
      </c>
      <c r="E63" s="267" t="s">
        <v>3170</v>
      </c>
      <c r="F63" s="53">
        <v>33001063468</v>
      </c>
      <c r="G63" s="53"/>
      <c r="H63" s="87">
        <v>1</v>
      </c>
      <c r="I63" s="87">
        <v>8</v>
      </c>
      <c r="J63" s="87">
        <v>1948</v>
      </c>
      <c r="K63" s="87">
        <v>63</v>
      </c>
      <c r="L63" s="270" t="s">
        <v>1539</v>
      </c>
      <c r="M63" s="270"/>
      <c r="N63" s="74"/>
      <c r="O63" s="74"/>
      <c r="P63" s="53"/>
      <c r="Q63" s="53">
        <v>129</v>
      </c>
      <c r="R63" s="53"/>
      <c r="S63" s="53" t="s">
        <v>69</v>
      </c>
      <c r="T63" s="53">
        <v>11030021</v>
      </c>
      <c r="U63" s="66"/>
      <c r="V63" s="66"/>
      <c r="W63" s="66"/>
      <c r="X63" s="66"/>
      <c r="Y63" s="66"/>
      <c r="Z63" s="66"/>
      <c r="AA63" s="66"/>
      <c r="AB63" s="66"/>
      <c r="AC63" s="66"/>
      <c r="AD63" s="66"/>
      <c r="AE63" s="66"/>
      <c r="AF63" s="87">
        <v>8</v>
      </c>
      <c r="AG63" s="87">
        <v>12</v>
      </c>
      <c r="AH63" s="87">
        <v>2011</v>
      </c>
      <c r="AI63" s="67" t="s">
        <v>3171</v>
      </c>
      <c r="AJ63" s="87"/>
      <c r="AK63" s="87"/>
      <c r="AL63" s="87"/>
      <c r="AM63" s="67"/>
      <c r="AN63" s="87">
        <v>31</v>
      </c>
      <c r="AO63" s="87">
        <v>1</v>
      </c>
      <c r="AP63" s="87">
        <v>2012</v>
      </c>
      <c r="AQ63" s="67">
        <v>1</v>
      </c>
      <c r="AR63" s="87">
        <v>31</v>
      </c>
      <c r="AS63" s="272" t="s">
        <v>3893</v>
      </c>
      <c r="AT63" s="60">
        <v>250.79</v>
      </c>
      <c r="AU63" s="60">
        <v>444.39</v>
      </c>
      <c r="AV63" s="60">
        <v>6.88</v>
      </c>
      <c r="AW63" s="60"/>
      <c r="AX63" s="60"/>
      <c r="AY63" s="60">
        <v>105.31</v>
      </c>
      <c r="AZ63" s="60">
        <v>807.36999999999989</v>
      </c>
      <c r="BA63" s="60"/>
      <c r="BB63" s="60">
        <v>775</v>
      </c>
    </row>
    <row r="64" spans="1:54" s="62" customFormat="1" ht="12">
      <c r="A64" s="26" t="s">
        <v>3894</v>
      </c>
      <c r="B64" s="57">
        <v>9</v>
      </c>
      <c r="C64" s="53">
        <v>2206707751</v>
      </c>
      <c r="D64" s="267" t="s">
        <v>356</v>
      </c>
      <c r="E64" s="267" t="s">
        <v>3904</v>
      </c>
      <c r="F64" s="53">
        <v>54001021706</v>
      </c>
      <c r="G64" s="53"/>
      <c r="H64" s="87">
        <v>24</v>
      </c>
      <c r="I64" s="87">
        <v>7</v>
      </c>
      <c r="J64" s="87">
        <v>1964</v>
      </c>
      <c r="K64" s="87">
        <v>47</v>
      </c>
      <c r="L64" s="270" t="s">
        <v>1539</v>
      </c>
      <c r="M64" s="270"/>
      <c r="N64" s="74"/>
      <c r="O64" s="74"/>
      <c r="P64" s="53"/>
      <c r="Q64" s="53">
        <v>130</v>
      </c>
      <c r="R64" s="53"/>
      <c r="S64" s="53" t="s">
        <v>69</v>
      </c>
      <c r="T64" s="53">
        <v>11030021</v>
      </c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87">
        <v>9</v>
      </c>
      <c r="AG64" s="87">
        <v>12</v>
      </c>
      <c r="AH64" s="87">
        <v>2011</v>
      </c>
      <c r="AI64" s="67" t="s">
        <v>2527</v>
      </c>
      <c r="AJ64" s="87"/>
      <c r="AK64" s="87"/>
      <c r="AL64" s="87"/>
      <c r="AM64" s="67"/>
      <c r="AN64" s="87">
        <v>27</v>
      </c>
      <c r="AO64" s="87">
        <v>1</v>
      </c>
      <c r="AP64" s="87">
        <v>2012</v>
      </c>
      <c r="AQ64" s="67">
        <v>0.625</v>
      </c>
      <c r="AR64" s="87">
        <v>27</v>
      </c>
      <c r="AS64" s="272" t="s">
        <v>3895</v>
      </c>
      <c r="AT64" s="60">
        <v>218.43</v>
      </c>
      <c r="AU64" s="60">
        <v>387.02</v>
      </c>
      <c r="AV64" s="60"/>
      <c r="AW64" s="60">
        <v>4.9400000000000004</v>
      </c>
      <c r="AX64" s="60"/>
      <c r="AY64" s="60">
        <v>91.56</v>
      </c>
      <c r="AZ64" s="60">
        <v>701.95</v>
      </c>
      <c r="BA64" s="60"/>
      <c r="BB64" s="60">
        <v>675</v>
      </c>
    </row>
    <row r="65" spans="1:54" s="62" customFormat="1" ht="12">
      <c r="A65" s="26" t="s">
        <v>3894</v>
      </c>
      <c r="B65" s="57">
        <v>10</v>
      </c>
      <c r="C65" s="53">
        <v>712717997</v>
      </c>
      <c r="D65" s="267" t="s">
        <v>3172</v>
      </c>
      <c r="E65" s="267" t="s">
        <v>3173</v>
      </c>
      <c r="F65" s="53">
        <v>37001044822</v>
      </c>
      <c r="G65" s="53"/>
      <c r="H65" s="87">
        <v>6</v>
      </c>
      <c r="I65" s="87">
        <v>1</v>
      </c>
      <c r="J65" s="87">
        <v>1982</v>
      </c>
      <c r="K65" s="301">
        <v>29</v>
      </c>
      <c r="L65" s="270" t="s">
        <v>1539</v>
      </c>
      <c r="M65" s="270"/>
      <c r="N65" s="74"/>
      <c r="O65" s="74"/>
      <c r="P65" s="53"/>
      <c r="Q65" s="53">
        <v>133</v>
      </c>
      <c r="R65" s="53"/>
      <c r="S65" s="53" t="s">
        <v>69</v>
      </c>
      <c r="T65" s="53">
        <v>11030021</v>
      </c>
      <c r="U65" s="66"/>
      <c r="V65" s="66"/>
      <c r="W65" s="66"/>
      <c r="X65" s="66"/>
      <c r="Y65" s="66"/>
      <c r="Z65" s="66"/>
      <c r="AA65" s="66"/>
      <c r="AB65" s="66"/>
      <c r="AC65" s="66"/>
      <c r="AD65" s="66"/>
      <c r="AE65" s="66"/>
      <c r="AF65" s="87">
        <v>12</v>
      </c>
      <c r="AG65" s="87">
        <v>12</v>
      </c>
      <c r="AH65" s="87">
        <v>2011</v>
      </c>
      <c r="AI65" s="67">
        <v>0.5</v>
      </c>
      <c r="AJ65" s="87"/>
      <c r="AK65" s="87"/>
      <c r="AL65" s="87"/>
      <c r="AM65" s="67"/>
      <c r="AN65" s="87">
        <v>31</v>
      </c>
      <c r="AO65" s="87">
        <v>1</v>
      </c>
      <c r="AP65" s="87">
        <v>2012</v>
      </c>
      <c r="AQ65" s="67">
        <v>1</v>
      </c>
      <c r="AR65" s="87">
        <v>31</v>
      </c>
      <c r="AS65" s="272" t="s">
        <v>3893</v>
      </c>
      <c r="AT65" s="60">
        <v>250.79</v>
      </c>
      <c r="AU65" s="60">
        <v>444.39</v>
      </c>
      <c r="AV65" s="60">
        <v>11.6</v>
      </c>
      <c r="AW65" s="60"/>
      <c r="AX65" s="60"/>
      <c r="AY65" s="60">
        <v>106.02</v>
      </c>
      <c r="AZ65" s="60">
        <v>812.8</v>
      </c>
      <c r="BA65" s="60"/>
      <c r="BB65" s="60">
        <v>775</v>
      </c>
    </row>
    <row r="66" spans="1:54" s="62" customFormat="1" ht="12">
      <c r="A66" s="26" t="s">
        <v>3894</v>
      </c>
      <c r="B66" s="57">
        <v>11</v>
      </c>
      <c r="C66" s="53">
        <v>2214652960</v>
      </c>
      <c r="D66" s="267" t="s">
        <v>1287</v>
      </c>
      <c r="E66" s="267" t="s">
        <v>3174</v>
      </c>
      <c r="F66" s="53">
        <v>18501076621</v>
      </c>
      <c r="G66" s="53"/>
      <c r="H66" s="87">
        <v>19</v>
      </c>
      <c r="I66" s="87">
        <v>12</v>
      </c>
      <c r="J66" s="87">
        <v>1970</v>
      </c>
      <c r="K66" s="87">
        <v>41</v>
      </c>
      <c r="L66" s="270" t="s">
        <v>1539</v>
      </c>
      <c r="M66" s="270"/>
      <c r="N66" s="74"/>
      <c r="O66" s="74"/>
      <c r="P66" s="53"/>
      <c r="Q66" s="53">
        <v>135</v>
      </c>
      <c r="R66" s="53"/>
      <c r="S66" s="53" t="s">
        <v>69</v>
      </c>
      <c r="T66" s="53">
        <v>11030021</v>
      </c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66"/>
      <c r="AF66" s="87">
        <v>16</v>
      </c>
      <c r="AG66" s="87">
        <v>12</v>
      </c>
      <c r="AH66" s="87">
        <v>2011</v>
      </c>
      <c r="AI66" s="67">
        <v>0.5</v>
      </c>
      <c r="AJ66" s="87"/>
      <c r="AK66" s="87"/>
      <c r="AL66" s="87"/>
      <c r="AM66" s="67"/>
      <c r="AN66" s="87">
        <v>31</v>
      </c>
      <c r="AO66" s="87">
        <v>1</v>
      </c>
      <c r="AP66" s="87">
        <v>2012</v>
      </c>
      <c r="AQ66" s="67">
        <v>1</v>
      </c>
      <c r="AR66" s="87">
        <v>31</v>
      </c>
      <c r="AS66" s="272" t="s">
        <v>3893</v>
      </c>
      <c r="AT66" s="60">
        <v>250.79</v>
      </c>
      <c r="AU66" s="60">
        <v>444.39</v>
      </c>
      <c r="AV66" s="60">
        <v>3.47</v>
      </c>
      <c r="AW66" s="60">
        <v>3.1</v>
      </c>
      <c r="AX66" s="60"/>
      <c r="AY66" s="60">
        <v>105.26</v>
      </c>
      <c r="AZ66" s="60">
        <v>807.01</v>
      </c>
      <c r="BA66" s="60"/>
      <c r="BB66" s="60">
        <v>775</v>
      </c>
    </row>
    <row r="67" spans="1:54" s="62" customFormat="1" ht="12">
      <c r="A67" s="26" t="s">
        <v>3894</v>
      </c>
      <c r="B67" s="57">
        <v>12</v>
      </c>
      <c r="C67" s="53">
        <v>1177857004</v>
      </c>
      <c r="D67" s="267" t="s">
        <v>716</v>
      </c>
      <c r="E67" s="267" t="s">
        <v>3175</v>
      </c>
      <c r="F67" s="53">
        <v>33001019688</v>
      </c>
      <c r="G67" s="53"/>
      <c r="H67" s="87">
        <v>3</v>
      </c>
      <c r="I67" s="87">
        <v>5</v>
      </c>
      <c r="J67" s="87">
        <v>1983</v>
      </c>
      <c r="K67" s="87">
        <v>28</v>
      </c>
      <c r="L67" s="270" t="s">
        <v>100</v>
      </c>
      <c r="M67" s="270"/>
      <c r="N67" s="74"/>
      <c r="O67" s="74"/>
      <c r="P67" s="53"/>
      <c r="Q67" s="53">
        <v>138</v>
      </c>
      <c r="R67" s="53"/>
      <c r="S67" s="53" t="s">
        <v>69</v>
      </c>
      <c r="T67" s="53">
        <v>11030021</v>
      </c>
      <c r="U67" s="66"/>
      <c r="V67" s="66"/>
      <c r="W67" s="66"/>
      <c r="X67" s="66"/>
      <c r="Y67" s="66"/>
      <c r="Z67" s="66"/>
      <c r="AA67" s="66"/>
      <c r="AB67" s="66"/>
      <c r="AC67" s="66"/>
      <c r="AD67" s="66"/>
      <c r="AE67" s="66"/>
      <c r="AF67" s="87">
        <v>23</v>
      </c>
      <c r="AG67" s="87">
        <v>12</v>
      </c>
      <c r="AH67" s="87">
        <v>2011</v>
      </c>
      <c r="AI67" s="67" t="s">
        <v>2155</v>
      </c>
      <c r="AJ67" s="87"/>
      <c r="AK67" s="87"/>
      <c r="AL67" s="87"/>
      <c r="AM67" s="67"/>
      <c r="AN67" s="87">
        <v>31</v>
      </c>
      <c r="AO67" s="87">
        <v>1</v>
      </c>
      <c r="AP67" s="87">
        <v>2012</v>
      </c>
      <c r="AQ67" s="67">
        <v>1</v>
      </c>
      <c r="AR67" s="87">
        <v>31</v>
      </c>
      <c r="AS67" s="272" t="s">
        <v>3893</v>
      </c>
      <c r="AT67" s="60">
        <v>250.79</v>
      </c>
      <c r="AU67" s="60">
        <v>444.39</v>
      </c>
      <c r="AV67" s="60">
        <v>10.67</v>
      </c>
      <c r="AW67" s="60">
        <v>1.2</v>
      </c>
      <c r="AX67" s="60"/>
      <c r="AY67" s="60">
        <v>106.06</v>
      </c>
      <c r="AZ67" s="60">
        <v>813.1099999999999</v>
      </c>
      <c r="BA67" s="60"/>
      <c r="BB67" s="60">
        <v>775</v>
      </c>
    </row>
    <row r="68" spans="1:54" s="62" customFormat="1" ht="12">
      <c r="A68" s="26" t="s">
        <v>3894</v>
      </c>
      <c r="B68" s="57">
        <v>13</v>
      </c>
      <c r="C68" s="53">
        <v>2119946334</v>
      </c>
      <c r="D68" s="267" t="s">
        <v>55</v>
      </c>
      <c r="E68" s="267" t="s">
        <v>2775</v>
      </c>
      <c r="F68" s="53" t="s">
        <v>2776</v>
      </c>
      <c r="G68" s="53"/>
      <c r="H68" s="87">
        <v>28</v>
      </c>
      <c r="I68" s="87">
        <v>7</v>
      </c>
      <c r="J68" s="87">
        <v>1958</v>
      </c>
      <c r="K68" s="87">
        <v>54</v>
      </c>
      <c r="L68" s="270" t="s">
        <v>1539</v>
      </c>
      <c r="M68" s="270"/>
      <c r="N68" s="74"/>
      <c r="O68" s="74"/>
      <c r="P68" s="53"/>
      <c r="Q68" s="53">
        <v>139</v>
      </c>
      <c r="R68" s="53"/>
      <c r="S68" s="53" t="s">
        <v>69</v>
      </c>
      <c r="T68" s="53">
        <v>11030021</v>
      </c>
      <c r="U68" s="66"/>
      <c r="V68" s="66"/>
      <c r="W68" s="66"/>
      <c r="X68" s="66"/>
      <c r="Y68" s="66"/>
      <c r="Z68" s="66"/>
      <c r="AA68" s="66"/>
      <c r="AB68" s="66"/>
      <c r="AC68" s="66"/>
      <c r="AD68" s="66"/>
      <c r="AE68" s="66"/>
      <c r="AF68" s="87">
        <v>27</v>
      </c>
      <c r="AG68" s="87">
        <v>12</v>
      </c>
      <c r="AH68" s="87">
        <v>2011</v>
      </c>
      <c r="AI68" s="67" t="s">
        <v>2155</v>
      </c>
      <c r="AJ68" s="87"/>
      <c r="AK68" s="87"/>
      <c r="AL68" s="87"/>
      <c r="AM68" s="67"/>
      <c r="AN68" s="87">
        <v>2</v>
      </c>
      <c r="AO68" s="87">
        <v>1</v>
      </c>
      <c r="AP68" s="87">
        <v>2012</v>
      </c>
      <c r="AQ68" s="67">
        <v>0.45833333333333331</v>
      </c>
      <c r="AR68" s="87">
        <v>2</v>
      </c>
      <c r="AS68" s="272" t="s">
        <v>3895</v>
      </c>
      <c r="AT68" s="60">
        <v>16.18</v>
      </c>
      <c r="AU68" s="60">
        <v>32.92</v>
      </c>
      <c r="AV68" s="60"/>
      <c r="AW68" s="60"/>
      <c r="AX68" s="60"/>
      <c r="AY68" s="60">
        <v>7.37</v>
      </c>
      <c r="AZ68" s="60">
        <v>56.47</v>
      </c>
      <c r="BA68" s="60"/>
      <c r="BB68" s="60">
        <v>50</v>
      </c>
    </row>
    <row r="69" spans="1:54" s="62" customFormat="1" ht="12">
      <c r="A69" s="26" t="s">
        <v>3894</v>
      </c>
      <c r="B69" s="57">
        <v>14</v>
      </c>
      <c r="C69" s="53">
        <v>1222380385</v>
      </c>
      <c r="D69" s="267" t="s">
        <v>161</v>
      </c>
      <c r="E69" s="267" t="s">
        <v>3903</v>
      </c>
      <c r="F69" s="53">
        <v>60001134559</v>
      </c>
      <c r="G69" s="53"/>
      <c r="H69" s="87">
        <v>19</v>
      </c>
      <c r="I69" s="87">
        <v>5</v>
      </c>
      <c r="J69" s="87">
        <v>1979</v>
      </c>
      <c r="K69" s="87">
        <v>33</v>
      </c>
      <c r="L69" s="270" t="s">
        <v>1539</v>
      </c>
      <c r="M69" s="270"/>
      <c r="N69" s="74"/>
      <c r="O69" s="74"/>
      <c r="P69" s="53"/>
      <c r="Q69" s="53">
        <v>140</v>
      </c>
      <c r="R69" s="53"/>
      <c r="S69" s="53" t="s">
        <v>69</v>
      </c>
      <c r="T69" s="53">
        <v>11030021</v>
      </c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87">
        <v>28</v>
      </c>
      <c r="AG69" s="87">
        <v>12</v>
      </c>
      <c r="AH69" s="87">
        <v>2011</v>
      </c>
      <c r="AI69" s="67">
        <v>0.54166666666666663</v>
      </c>
      <c r="AJ69" s="87"/>
      <c r="AK69" s="87"/>
      <c r="AL69" s="87"/>
      <c r="AM69" s="67"/>
      <c r="AN69" s="87">
        <v>14</v>
      </c>
      <c r="AO69" s="87">
        <v>1</v>
      </c>
      <c r="AP69" s="87">
        <v>2012</v>
      </c>
      <c r="AQ69" s="67">
        <v>0.54166666666666663</v>
      </c>
      <c r="AR69" s="87">
        <v>14</v>
      </c>
      <c r="AS69" s="272" t="s">
        <v>3895</v>
      </c>
      <c r="AT69" s="60">
        <v>113.26</v>
      </c>
      <c r="AU69" s="60">
        <v>203.35</v>
      </c>
      <c r="AV69" s="60">
        <v>18.920000000000002</v>
      </c>
      <c r="AW69" s="60">
        <v>4.34</v>
      </c>
      <c r="AX69" s="60"/>
      <c r="AY69" s="60">
        <v>50.98</v>
      </c>
      <c r="AZ69" s="60">
        <v>390.85</v>
      </c>
      <c r="BA69" s="60"/>
      <c r="BB69" s="60">
        <v>350</v>
      </c>
    </row>
    <row r="70" spans="1:54" s="62" customFormat="1" ht="12">
      <c r="A70" s="26" t="s">
        <v>3894</v>
      </c>
      <c r="B70" s="57">
        <v>15</v>
      </c>
      <c r="C70" s="53">
        <v>1395304405</v>
      </c>
      <c r="D70" s="267" t="s">
        <v>1908</v>
      </c>
      <c r="E70" s="267" t="s">
        <v>3902</v>
      </c>
      <c r="F70" s="53">
        <v>60001014742</v>
      </c>
      <c r="G70" s="53"/>
      <c r="H70" s="87">
        <v>13</v>
      </c>
      <c r="I70" s="87">
        <v>4</v>
      </c>
      <c r="J70" s="87">
        <v>1967</v>
      </c>
      <c r="K70" s="87">
        <v>45</v>
      </c>
      <c r="L70" s="270" t="s">
        <v>100</v>
      </c>
      <c r="M70" s="270"/>
      <c r="N70" s="74"/>
      <c r="O70" s="74"/>
      <c r="P70" s="53"/>
      <c r="Q70" s="53">
        <v>141</v>
      </c>
      <c r="R70" s="53"/>
      <c r="S70" s="53" t="s">
        <v>69</v>
      </c>
      <c r="T70" s="53">
        <v>11030021</v>
      </c>
      <c r="U70" s="66"/>
      <c r="V70" s="66"/>
      <c r="W70" s="66"/>
      <c r="X70" s="66"/>
      <c r="Y70" s="66"/>
      <c r="Z70" s="66"/>
      <c r="AA70" s="66"/>
      <c r="AB70" s="66"/>
      <c r="AC70" s="66"/>
      <c r="AD70" s="66"/>
      <c r="AE70" s="66"/>
      <c r="AF70" s="87">
        <v>29</v>
      </c>
      <c r="AG70" s="87">
        <v>12</v>
      </c>
      <c r="AH70" s="87">
        <v>2011</v>
      </c>
      <c r="AI70" s="67">
        <v>0.58333333333333337</v>
      </c>
      <c r="AJ70" s="87"/>
      <c r="AK70" s="87"/>
      <c r="AL70" s="87"/>
      <c r="AM70" s="67"/>
      <c r="AN70" s="87">
        <v>26</v>
      </c>
      <c r="AO70" s="87">
        <v>1</v>
      </c>
      <c r="AP70" s="87">
        <v>2012</v>
      </c>
      <c r="AQ70" s="67">
        <v>0.58333333333333337</v>
      </c>
      <c r="AR70" s="87">
        <v>26</v>
      </c>
      <c r="AS70" s="272" t="s">
        <v>3895</v>
      </c>
      <c r="AT70" s="60">
        <v>210.34</v>
      </c>
      <c r="AU70" s="60">
        <v>373.48</v>
      </c>
      <c r="AV70" s="60">
        <v>159.03</v>
      </c>
      <c r="AW70" s="60">
        <v>7.24</v>
      </c>
      <c r="AX70" s="60"/>
      <c r="AY70" s="60">
        <v>112.51</v>
      </c>
      <c r="AZ70" s="60">
        <v>862.6</v>
      </c>
      <c r="BA70" s="60"/>
      <c r="BB70" s="60">
        <v>650</v>
      </c>
    </row>
    <row r="71" spans="1:54" s="62" customFormat="1" ht="12">
      <c r="A71" s="26" t="s">
        <v>3894</v>
      </c>
      <c r="B71" s="57">
        <v>16</v>
      </c>
      <c r="C71" s="53">
        <v>3264424014</v>
      </c>
      <c r="D71" s="267" t="s">
        <v>3176</v>
      </c>
      <c r="E71" s="267" t="s">
        <v>3177</v>
      </c>
      <c r="F71" s="53" t="s">
        <v>3178</v>
      </c>
      <c r="G71" s="53"/>
      <c r="H71" s="87">
        <v>20</v>
      </c>
      <c r="I71" s="87">
        <v>1</v>
      </c>
      <c r="J71" s="87">
        <v>1960</v>
      </c>
      <c r="K71" s="301">
        <v>51</v>
      </c>
      <c r="L71" s="270" t="s">
        <v>1539</v>
      </c>
      <c r="M71" s="270"/>
      <c r="N71" s="74"/>
      <c r="O71" s="74"/>
      <c r="P71" s="53"/>
      <c r="Q71" s="53">
        <v>142</v>
      </c>
      <c r="R71" s="53"/>
      <c r="S71" s="53" t="s">
        <v>69</v>
      </c>
      <c r="T71" s="53">
        <v>11030021</v>
      </c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87">
        <v>30</v>
      </c>
      <c r="AG71" s="87">
        <v>12</v>
      </c>
      <c r="AH71" s="87">
        <v>2011</v>
      </c>
      <c r="AI71" s="67">
        <v>0.54166666666666663</v>
      </c>
      <c r="AJ71" s="87"/>
      <c r="AK71" s="87"/>
      <c r="AL71" s="87"/>
      <c r="AM71" s="67"/>
      <c r="AN71" s="87">
        <v>31</v>
      </c>
      <c r="AO71" s="87">
        <v>1</v>
      </c>
      <c r="AP71" s="87">
        <v>2012</v>
      </c>
      <c r="AQ71" s="67">
        <v>1</v>
      </c>
      <c r="AR71" s="87">
        <v>31</v>
      </c>
      <c r="AS71" s="272" t="s">
        <v>3893</v>
      </c>
      <c r="AT71" s="60">
        <v>250.79</v>
      </c>
      <c r="AU71" s="60">
        <v>444.39</v>
      </c>
      <c r="AV71" s="60">
        <v>20.76</v>
      </c>
      <c r="AW71" s="60">
        <v>1.31</v>
      </c>
      <c r="AX71" s="60"/>
      <c r="AY71" s="60">
        <v>107.59</v>
      </c>
      <c r="AZ71" s="60">
        <v>824.83999999999992</v>
      </c>
      <c r="BA71" s="60"/>
      <c r="BB71" s="60">
        <v>775</v>
      </c>
    </row>
    <row r="72" spans="1:54" s="62" customFormat="1" ht="12">
      <c r="A72" s="26" t="s">
        <v>3894</v>
      </c>
      <c r="B72" s="57">
        <v>17</v>
      </c>
      <c r="C72" s="53">
        <v>1805111895</v>
      </c>
      <c r="D72" s="267" t="s">
        <v>3901</v>
      </c>
      <c r="E72" s="267" t="s">
        <v>3900</v>
      </c>
      <c r="F72" s="53" t="s">
        <v>3899</v>
      </c>
      <c r="G72" s="53"/>
      <c r="H72" s="87">
        <v>6</v>
      </c>
      <c r="I72" s="87">
        <v>9</v>
      </c>
      <c r="J72" s="87">
        <v>1972</v>
      </c>
      <c r="K72" s="87">
        <v>40</v>
      </c>
      <c r="L72" s="270" t="s">
        <v>100</v>
      </c>
      <c r="M72" s="270"/>
      <c r="N72" s="74"/>
      <c r="O72" s="74"/>
      <c r="P72" s="53"/>
      <c r="Q72" s="53">
        <v>1</v>
      </c>
      <c r="R72" s="53"/>
      <c r="S72" s="53" t="s">
        <v>69</v>
      </c>
      <c r="T72" s="53">
        <v>11030021</v>
      </c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87">
        <v>3</v>
      </c>
      <c r="AG72" s="87">
        <v>1</v>
      </c>
      <c r="AH72" s="87">
        <v>2012</v>
      </c>
      <c r="AI72" s="67">
        <v>0.5</v>
      </c>
      <c r="AJ72" s="87"/>
      <c r="AK72" s="87"/>
      <c r="AL72" s="87"/>
      <c r="AM72" s="67"/>
      <c r="AN72" s="87">
        <v>27</v>
      </c>
      <c r="AO72" s="87">
        <v>1</v>
      </c>
      <c r="AP72" s="87">
        <v>2012</v>
      </c>
      <c r="AQ72" s="67">
        <v>0.58333333333333337</v>
      </c>
      <c r="AR72" s="87">
        <v>24</v>
      </c>
      <c r="AS72" s="272" t="s">
        <v>3895</v>
      </c>
      <c r="AT72" s="60">
        <v>194.16</v>
      </c>
      <c r="AU72" s="60">
        <v>340.17</v>
      </c>
      <c r="AV72" s="60">
        <v>16.239999999999998</v>
      </c>
      <c r="AW72" s="60">
        <v>4.75</v>
      </c>
      <c r="AX72" s="60"/>
      <c r="AY72" s="60">
        <v>83.3</v>
      </c>
      <c r="AZ72" s="60">
        <v>638.62</v>
      </c>
      <c r="BA72" s="60"/>
      <c r="BB72" s="60">
        <v>600</v>
      </c>
    </row>
    <row r="73" spans="1:54" s="62" customFormat="1" ht="12">
      <c r="A73" s="26" t="s">
        <v>3894</v>
      </c>
      <c r="B73" s="57">
        <v>18</v>
      </c>
      <c r="C73" s="53">
        <v>119458221</v>
      </c>
      <c r="D73" s="267" t="s">
        <v>1958</v>
      </c>
      <c r="E73" s="267" t="s">
        <v>1560</v>
      </c>
      <c r="F73" s="53">
        <v>53001014047</v>
      </c>
      <c r="G73" s="53"/>
      <c r="H73" s="87">
        <v>11</v>
      </c>
      <c r="I73" s="87">
        <v>12</v>
      </c>
      <c r="J73" s="87">
        <v>1959</v>
      </c>
      <c r="K73" s="87">
        <v>53</v>
      </c>
      <c r="L73" s="270" t="s">
        <v>1539</v>
      </c>
      <c r="M73" s="270"/>
      <c r="N73" s="74"/>
      <c r="O73" s="74"/>
      <c r="P73" s="53"/>
      <c r="Q73" s="53">
        <v>2</v>
      </c>
      <c r="R73" s="53"/>
      <c r="S73" s="53" t="s">
        <v>69</v>
      </c>
      <c r="T73" s="53">
        <v>11030021</v>
      </c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87">
        <v>4</v>
      </c>
      <c r="AG73" s="87">
        <v>1</v>
      </c>
      <c r="AH73" s="87">
        <v>2012</v>
      </c>
      <c r="AI73" s="67" t="s">
        <v>2155</v>
      </c>
      <c r="AJ73" s="87"/>
      <c r="AK73" s="87"/>
      <c r="AL73" s="87"/>
      <c r="AM73" s="67"/>
      <c r="AN73" s="87">
        <v>20</v>
      </c>
      <c r="AO73" s="87">
        <v>1</v>
      </c>
      <c r="AP73" s="87">
        <v>2012</v>
      </c>
      <c r="AQ73" s="67">
        <v>0.54166666666666663</v>
      </c>
      <c r="AR73" s="87">
        <v>16</v>
      </c>
      <c r="AS73" s="272" t="s">
        <v>3895</v>
      </c>
      <c r="AT73" s="60">
        <v>129.44</v>
      </c>
      <c r="AU73" s="60">
        <v>226.58</v>
      </c>
      <c r="AV73" s="60">
        <v>19.63</v>
      </c>
      <c r="AW73" s="60">
        <v>4.75</v>
      </c>
      <c r="AX73" s="60"/>
      <c r="AY73" s="60">
        <v>57.06</v>
      </c>
      <c r="AZ73" s="60">
        <v>437.46</v>
      </c>
      <c r="BA73" s="60"/>
      <c r="BB73" s="60">
        <v>400</v>
      </c>
    </row>
    <row r="74" spans="1:54" s="62" customFormat="1" ht="12">
      <c r="A74" s="26" t="s">
        <v>3894</v>
      </c>
      <c r="B74" s="57">
        <v>19</v>
      </c>
      <c r="C74" s="53">
        <v>2840692177</v>
      </c>
      <c r="D74" s="267" t="s">
        <v>3898</v>
      </c>
      <c r="E74" s="267" t="s">
        <v>3897</v>
      </c>
      <c r="F74" s="53">
        <v>62001028686</v>
      </c>
      <c r="G74" s="53"/>
      <c r="H74" s="87">
        <v>1</v>
      </c>
      <c r="I74" s="87">
        <v>1</v>
      </c>
      <c r="J74" s="87">
        <v>1940</v>
      </c>
      <c r="K74" s="87">
        <v>72</v>
      </c>
      <c r="L74" s="270" t="s">
        <v>1539</v>
      </c>
      <c r="M74" s="270"/>
      <c r="N74" s="74"/>
      <c r="O74" s="74"/>
      <c r="P74" s="53"/>
      <c r="Q74" s="53">
        <v>3</v>
      </c>
      <c r="R74" s="53"/>
      <c r="S74" s="53" t="s">
        <v>69</v>
      </c>
      <c r="T74" s="53">
        <v>11030021</v>
      </c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87">
        <v>4</v>
      </c>
      <c r="AG74" s="87">
        <v>1</v>
      </c>
      <c r="AH74" s="87">
        <v>2012</v>
      </c>
      <c r="AI74" s="67" t="s">
        <v>3896</v>
      </c>
      <c r="AJ74" s="87"/>
      <c r="AK74" s="87"/>
      <c r="AL74" s="87"/>
      <c r="AM74" s="67"/>
      <c r="AN74" s="87">
        <v>21</v>
      </c>
      <c r="AO74" s="87">
        <v>1</v>
      </c>
      <c r="AP74" s="87">
        <v>2012</v>
      </c>
      <c r="AQ74" s="67">
        <v>0.45833333333333331</v>
      </c>
      <c r="AR74" s="87">
        <v>17</v>
      </c>
      <c r="AS74" s="272" t="s">
        <v>3895</v>
      </c>
      <c r="AT74" s="60">
        <v>137.53</v>
      </c>
      <c r="AU74" s="60">
        <v>241.47</v>
      </c>
      <c r="AV74" s="60">
        <v>55.26</v>
      </c>
      <c r="AW74" s="60">
        <v>7.89</v>
      </c>
      <c r="AX74" s="60"/>
      <c r="AY74" s="60">
        <v>66.319999999999993</v>
      </c>
      <c r="AZ74" s="60">
        <v>508.46999999999997</v>
      </c>
      <c r="BA74" s="60"/>
      <c r="BB74" s="60">
        <v>425</v>
      </c>
    </row>
    <row r="75" spans="1:54" s="62" customFormat="1" ht="12">
      <c r="A75" s="26" t="s">
        <v>3894</v>
      </c>
      <c r="B75" s="57">
        <v>20</v>
      </c>
      <c r="C75" s="53">
        <v>1636414627</v>
      </c>
      <c r="D75" s="267" t="s">
        <v>3179</v>
      </c>
      <c r="E75" s="267" t="s">
        <v>3180</v>
      </c>
      <c r="F75" s="53">
        <v>54001044135</v>
      </c>
      <c r="G75" s="53"/>
      <c r="H75" s="87">
        <v>1</v>
      </c>
      <c r="I75" s="87">
        <v>9</v>
      </c>
      <c r="J75" s="87">
        <v>1952</v>
      </c>
      <c r="K75" s="87">
        <v>60</v>
      </c>
      <c r="L75" s="270" t="s">
        <v>1539</v>
      </c>
      <c r="M75" s="270"/>
      <c r="N75" s="74"/>
      <c r="O75" s="74"/>
      <c r="P75" s="53"/>
      <c r="Q75" s="53">
        <v>4</v>
      </c>
      <c r="R75" s="53"/>
      <c r="S75" s="53" t="s">
        <v>69</v>
      </c>
      <c r="T75" s="53">
        <v>11030021</v>
      </c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87">
        <v>5</v>
      </c>
      <c r="AG75" s="87">
        <v>1</v>
      </c>
      <c r="AH75" s="87">
        <v>2012</v>
      </c>
      <c r="AI75" s="67" t="s">
        <v>3009</v>
      </c>
      <c r="AJ75" s="87"/>
      <c r="AK75" s="87"/>
      <c r="AL75" s="87"/>
      <c r="AM75" s="67"/>
      <c r="AN75" s="87">
        <v>31</v>
      </c>
      <c r="AO75" s="87">
        <v>1</v>
      </c>
      <c r="AP75" s="87">
        <v>2012</v>
      </c>
      <c r="AQ75" s="67">
        <v>1</v>
      </c>
      <c r="AR75" s="87">
        <v>26</v>
      </c>
      <c r="AS75" s="302" t="s">
        <v>3893</v>
      </c>
      <c r="AT75" s="60">
        <v>210.34</v>
      </c>
      <c r="AU75" s="60">
        <v>369.04</v>
      </c>
      <c r="AV75" s="60">
        <v>130.82</v>
      </c>
      <c r="AW75" s="60">
        <v>16.37</v>
      </c>
      <c r="AX75" s="60"/>
      <c r="AY75" s="60">
        <v>108.99</v>
      </c>
      <c r="AZ75" s="60">
        <v>835.56000000000006</v>
      </c>
      <c r="BA75" s="60"/>
      <c r="BB75" s="60">
        <v>650</v>
      </c>
    </row>
    <row r="76" spans="1:54" s="62" customFormat="1" ht="12">
      <c r="A76" s="26" t="s">
        <v>3894</v>
      </c>
      <c r="B76" s="57">
        <v>21</v>
      </c>
      <c r="C76" s="53">
        <v>1628022057</v>
      </c>
      <c r="D76" s="267" t="s">
        <v>295</v>
      </c>
      <c r="E76" s="267" t="s">
        <v>3182</v>
      </c>
      <c r="F76" s="53">
        <v>53001023550</v>
      </c>
      <c r="G76" s="53"/>
      <c r="H76" s="87">
        <v>5</v>
      </c>
      <c r="I76" s="87">
        <v>5</v>
      </c>
      <c r="J76" s="87">
        <v>1929</v>
      </c>
      <c r="K76" s="87">
        <v>83</v>
      </c>
      <c r="L76" s="270" t="s">
        <v>1539</v>
      </c>
      <c r="M76" s="270"/>
      <c r="N76" s="74"/>
      <c r="O76" s="74"/>
      <c r="P76" s="53"/>
      <c r="Q76" s="53">
        <v>5</v>
      </c>
      <c r="R76" s="53"/>
      <c r="S76" s="53" t="s">
        <v>69</v>
      </c>
      <c r="T76" s="53">
        <v>11030021</v>
      </c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87">
        <v>12</v>
      </c>
      <c r="AG76" s="87">
        <v>1</v>
      </c>
      <c r="AH76" s="87">
        <v>2012</v>
      </c>
      <c r="AI76" s="67">
        <v>0.5</v>
      </c>
      <c r="AJ76" s="87"/>
      <c r="AK76" s="87"/>
      <c r="AL76" s="87"/>
      <c r="AM76" s="67"/>
      <c r="AN76" s="87">
        <v>31</v>
      </c>
      <c r="AO76" s="87">
        <v>1</v>
      </c>
      <c r="AP76" s="87">
        <v>2012</v>
      </c>
      <c r="AQ76" s="67">
        <v>1</v>
      </c>
      <c r="AR76" s="87">
        <v>19</v>
      </c>
      <c r="AS76" s="302" t="s">
        <v>3893</v>
      </c>
      <c r="AT76" s="60">
        <v>153.71</v>
      </c>
      <c r="AU76" s="60">
        <v>269.57</v>
      </c>
      <c r="AV76" s="60">
        <v>11.78</v>
      </c>
      <c r="AW76" s="60">
        <v>4.75</v>
      </c>
      <c r="AX76" s="60"/>
      <c r="AY76" s="60">
        <v>65.97</v>
      </c>
      <c r="AZ76" s="60">
        <v>505.78</v>
      </c>
      <c r="BA76" s="60"/>
      <c r="BB76" s="60">
        <v>475</v>
      </c>
    </row>
    <row r="77" spans="1:54" s="62" customFormat="1" ht="12">
      <c r="A77" s="26" t="s">
        <v>3894</v>
      </c>
      <c r="B77" s="57">
        <v>22</v>
      </c>
      <c r="C77" s="53">
        <v>2153120453</v>
      </c>
      <c r="D77" s="267" t="s">
        <v>789</v>
      </c>
      <c r="E77" s="267" t="s">
        <v>2302</v>
      </c>
      <c r="F77" s="53">
        <v>26001021036</v>
      </c>
      <c r="G77" s="53"/>
      <c r="H77" s="87">
        <v>15</v>
      </c>
      <c r="I77" s="87">
        <v>5</v>
      </c>
      <c r="J77" s="87">
        <v>1948</v>
      </c>
      <c r="K77" s="87">
        <v>64</v>
      </c>
      <c r="L77" s="270" t="s">
        <v>1539</v>
      </c>
      <c r="M77" s="270"/>
      <c r="N77" s="74"/>
      <c r="O77" s="74"/>
      <c r="P77" s="53"/>
      <c r="Q77" s="53">
        <v>6</v>
      </c>
      <c r="R77" s="53"/>
      <c r="S77" s="53" t="s">
        <v>69</v>
      </c>
      <c r="T77" s="53">
        <v>11030021</v>
      </c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87">
        <v>12</v>
      </c>
      <c r="AG77" s="87">
        <v>1</v>
      </c>
      <c r="AH77" s="87">
        <v>2012</v>
      </c>
      <c r="AI77" s="67">
        <v>0.58333333333333337</v>
      </c>
      <c r="AJ77" s="87"/>
      <c r="AK77" s="87"/>
      <c r="AL77" s="87"/>
      <c r="AM77" s="67"/>
      <c r="AN77" s="87">
        <v>31</v>
      </c>
      <c r="AO77" s="87">
        <v>1</v>
      </c>
      <c r="AP77" s="87">
        <v>2012</v>
      </c>
      <c r="AQ77" s="67">
        <v>1</v>
      </c>
      <c r="AR77" s="87">
        <v>19</v>
      </c>
      <c r="AS77" s="302" t="s">
        <v>3893</v>
      </c>
      <c r="AT77" s="60">
        <v>153.71</v>
      </c>
      <c r="AU77" s="60">
        <v>269.57</v>
      </c>
      <c r="AV77" s="60">
        <v>306.56</v>
      </c>
      <c r="AW77" s="60">
        <v>9.15</v>
      </c>
      <c r="AX77" s="60"/>
      <c r="AY77" s="60">
        <v>110.85</v>
      </c>
      <c r="AZ77" s="60">
        <v>849.83999999999992</v>
      </c>
      <c r="BA77" s="60"/>
      <c r="BB77" s="60">
        <v>475</v>
      </c>
    </row>
    <row r="78" spans="1:54" s="62" customFormat="1" ht="12">
      <c r="A78" s="26" t="s">
        <v>3894</v>
      </c>
      <c r="B78" s="57">
        <v>23</v>
      </c>
      <c r="C78" s="53">
        <v>1881581721</v>
      </c>
      <c r="D78" s="267" t="s">
        <v>3183</v>
      </c>
      <c r="E78" s="267" t="s">
        <v>3184</v>
      </c>
      <c r="F78" s="53">
        <v>21001011121</v>
      </c>
      <c r="G78" s="53"/>
      <c r="H78" s="87">
        <v>17</v>
      </c>
      <c r="I78" s="87">
        <v>4</v>
      </c>
      <c r="J78" s="87">
        <v>1955</v>
      </c>
      <c r="K78" s="87">
        <v>57</v>
      </c>
      <c r="L78" s="270" t="s">
        <v>1539</v>
      </c>
      <c r="M78" s="270"/>
      <c r="N78" s="74"/>
      <c r="O78" s="74"/>
      <c r="P78" s="53"/>
      <c r="Q78" s="53">
        <v>7</v>
      </c>
      <c r="R78" s="53"/>
      <c r="S78" s="53" t="s">
        <v>69</v>
      </c>
      <c r="T78" s="53">
        <v>11030021</v>
      </c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87">
        <v>16</v>
      </c>
      <c r="AG78" s="87">
        <v>1</v>
      </c>
      <c r="AH78" s="87">
        <v>2012</v>
      </c>
      <c r="AI78" s="67">
        <v>0.54166666666666663</v>
      </c>
      <c r="AJ78" s="87"/>
      <c r="AK78" s="87"/>
      <c r="AL78" s="87"/>
      <c r="AM78" s="67"/>
      <c r="AN78" s="87">
        <v>31</v>
      </c>
      <c r="AO78" s="87">
        <v>1</v>
      </c>
      <c r="AP78" s="87">
        <v>2012</v>
      </c>
      <c r="AQ78" s="67">
        <v>1</v>
      </c>
      <c r="AR78" s="87">
        <v>15</v>
      </c>
      <c r="AS78" s="302" t="s">
        <v>3893</v>
      </c>
      <c r="AT78" s="60">
        <v>121.35</v>
      </c>
      <c r="AU78" s="60">
        <v>212.95</v>
      </c>
      <c r="AV78" s="60">
        <v>38.42</v>
      </c>
      <c r="AW78" s="60">
        <v>4.75</v>
      </c>
      <c r="AX78" s="60"/>
      <c r="AY78" s="60">
        <v>56.62</v>
      </c>
      <c r="AZ78" s="60">
        <v>434.09</v>
      </c>
      <c r="BA78" s="60"/>
      <c r="BB78" s="60">
        <v>375</v>
      </c>
    </row>
    <row r="79" spans="1:54" s="62" customFormat="1" ht="12">
      <c r="A79" s="26" t="s">
        <v>3894</v>
      </c>
      <c r="B79" s="57">
        <v>24</v>
      </c>
      <c r="C79" s="53">
        <v>880968870</v>
      </c>
      <c r="D79" s="267" t="s">
        <v>1601</v>
      </c>
      <c r="E79" s="267" t="s">
        <v>3185</v>
      </c>
      <c r="F79" s="53">
        <v>26001030413</v>
      </c>
      <c r="G79" s="53"/>
      <c r="H79" s="87">
        <v>9</v>
      </c>
      <c r="I79" s="87">
        <v>5</v>
      </c>
      <c r="J79" s="87">
        <v>1953</v>
      </c>
      <c r="K79" s="87">
        <v>59</v>
      </c>
      <c r="L79" s="270" t="s">
        <v>1539</v>
      </c>
      <c r="M79" s="270"/>
      <c r="N79" s="74"/>
      <c r="O79" s="74"/>
      <c r="P79" s="53"/>
      <c r="Q79" s="53">
        <v>8</v>
      </c>
      <c r="R79" s="53"/>
      <c r="S79" s="53" t="s">
        <v>69</v>
      </c>
      <c r="T79" s="53">
        <v>11030021</v>
      </c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87">
        <v>16</v>
      </c>
      <c r="AG79" s="87">
        <v>1</v>
      </c>
      <c r="AH79" s="87">
        <v>2012</v>
      </c>
      <c r="AI79" s="67">
        <v>0.54166666666666663</v>
      </c>
      <c r="AJ79" s="87"/>
      <c r="AK79" s="87"/>
      <c r="AL79" s="87"/>
      <c r="AM79" s="67"/>
      <c r="AN79" s="87">
        <v>31</v>
      </c>
      <c r="AO79" s="87">
        <v>1</v>
      </c>
      <c r="AP79" s="87">
        <v>2012</v>
      </c>
      <c r="AQ79" s="67">
        <v>1</v>
      </c>
      <c r="AR79" s="87">
        <v>15</v>
      </c>
      <c r="AS79" s="302" t="s">
        <v>3893</v>
      </c>
      <c r="AT79" s="60">
        <v>121.35</v>
      </c>
      <c r="AU79" s="60">
        <v>212.95</v>
      </c>
      <c r="AV79" s="60">
        <v>8.43</v>
      </c>
      <c r="AW79" s="60">
        <v>4.75</v>
      </c>
      <c r="AX79" s="60"/>
      <c r="AY79" s="60">
        <v>52.12</v>
      </c>
      <c r="AZ79" s="60">
        <v>399.59999999999997</v>
      </c>
      <c r="BA79" s="60"/>
      <c r="BB79" s="60">
        <v>375</v>
      </c>
    </row>
    <row r="80" spans="1:54" s="62" customFormat="1" ht="12">
      <c r="A80" s="26" t="s">
        <v>3894</v>
      </c>
      <c r="B80" s="57">
        <v>25</v>
      </c>
      <c r="C80" s="53">
        <v>1468777556</v>
      </c>
      <c r="D80" s="267" t="s">
        <v>3186</v>
      </c>
      <c r="E80" s="267" t="s">
        <v>3187</v>
      </c>
      <c r="F80" s="53">
        <v>17001013936</v>
      </c>
      <c r="G80" s="53"/>
      <c r="H80" s="87">
        <v>16</v>
      </c>
      <c r="I80" s="87">
        <v>1</v>
      </c>
      <c r="J80" s="87">
        <v>1932</v>
      </c>
      <c r="K80" s="87">
        <v>80</v>
      </c>
      <c r="L80" s="270" t="s">
        <v>1539</v>
      </c>
      <c r="M80" s="270"/>
      <c r="N80" s="74"/>
      <c r="O80" s="74"/>
      <c r="P80" s="53"/>
      <c r="Q80" s="53">
        <v>9</v>
      </c>
      <c r="R80" s="53"/>
      <c r="S80" s="53" t="s">
        <v>69</v>
      </c>
      <c r="T80" s="53">
        <v>11030021</v>
      </c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87">
        <v>16</v>
      </c>
      <c r="AG80" s="87">
        <v>1</v>
      </c>
      <c r="AH80" s="87">
        <v>2012</v>
      </c>
      <c r="AI80" s="67">
        <v>0.625</v>
      </c>
      <c r="AJ80" s="87"/>
      <c r="AK80" s="87"/>
      <c r="AL80" s="87"/>
      <c r="AM80" s="67"/>
      <c r="AN80" s="87">
        <v>31</v>
      </c>
      <c r="AO80" s="87">
        <v>1</v>
      </c>
      <c r="AP80" s="87">
        <v>2012</v>
      </c>
      <c r="AQ80" s="67">
        <v>1</v>
      </c>
      <c r="AR80" s="87">
        <v>15</v>
      </c>
      <c r="AS80" s="302" t="s">
        <v>3893</v>
      </c>
      <c r="AT80" s="60">
        <v>121.35</v>
      </c>
      <c r="AU80" s="60">
        <v>212.95</v>
      </c>
      <c r="AV80" s="60">
        <v>30.32</v>
      </c>
      <c r="AW80" s="60">
        <v>4.75</v>
      </c>
      <c r="AX80" s="60"/>
      <c r="AY80" s="60">
        <v>55.41</v>
      </c>
      <c r="AZ80" s="60">
        <v>424.78</v>
      </c>
      <c r="BA80" s="60"/>
      <c r="BB80" s="60">
        <v>375</v>
      </c>
    </row>
    <row r="81" spans="1:54" s="62" customFormat="1" ht="12">
      <c r="A81" s="26" t="s">
        <v>3894</v>
      </c>
      <c r="B81" s="57">
        <v>26</v>
      </c>
      <c r="C81" s="53">
        <v>3537492877</v>
      </c>
      <c r="D81" s="267" t="s">
        <v>213</v>
      </c>
      <c r="E81" s="267" t="s">
        <v>1643</v>
      </c>
      <c r="F81" s="53">
        <v>18001009682</v>
      </c>
      <c r="G81" s="53"/>
      <c r="H81" s="87">
        <v>20</v>
      </c>
      <c r="I81" s="87">
        <v>3</v>
      </c>
      <c r="J81" s="87">
        <v>1971</v>
      </c>
      <c r="K81" s="87">
        <v>41</v>
      </c>
      <c r="L81" s="270" t="s">
        <v>1539</v>
      </c>
      <c r="M81" s="270"/>
      <c r="N81" s="74"/>
      <c r="O81" s="74"/>
      <c r="P81" s="53"/>
      <c r="Q81" s="53">
        <v>10</v>
      </c>
      <c r="R81" s="53"/>
      <c r="S81" s="53" t="s">
        <v>69</v>
      </c>
      <c r="T81" s="53">
        <v>11030021</v>
      </c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87">
        <v>17</v>
      </c>
      <c r="AG81" s="87">
        <v>1</v>
      </c>
      <c r="AH81" s="87">
        <v>2012</v>
      </c>
      <c r="AI81" s="67">
        <v>0.58333333333333337</v>
      </c>
      <c r="AJ81" s="87"/>
      <c r="AK81" s="87"/>
      <c r="AL81" s="87"/>
      <c r="AM81" s="67"/>
      <c r="AN81" s="87">
        <v>24</v>
      </c>
      <c r="AO81" s="87">
        <v>1</v>
      </c>
      <c r="AP81" s="87">
        <v>2012</v>
      </c>
      <c r="AQ81" s="67">
        <v>0.41666666666666669</v>
      </c>
      <c r="AR81" s="87">
        <v>7</v>
      </c>
      <c r="AS81" s="302" t="s">
        <v>3895</v>
      </c>
      <c r="AT81" s="60">
        <v>56.63</v>
      </c>
      <c r="AU81" s="60">
        <v>99.59</v>
      </c>
      <c r="AV81" s="60">
        <v>9.9</v>
      </c>
      <c r="AW81" s="60">
        <v>4.75</v>
      </c>
      <c r="AX81" s="60"/>
      <c r="AY81" s="60">
        <v>25.63</v>
      </c>
      <c r="AZ81" s="60">
        <v>196.5</v>
      </c>
      <c r="BA81" s="60"/>
      <c r="BB81" s="60">
        <v>175</v>
      </c>
    </row>
    <row r="82" spans="1:54" s="62" customFormat="1" ht="12">
      <c r="A82" s="26" t="s">
        <v>3894</v>
      </c>
      <c r="B82" s="57">
        <v>27</v>
      </c>
      <c r="C82" s="53">
        <v>2695015297</v>
      </c>
      <c r="D82" s="267" t="s">
        <v>237</v>
      </c>
      <c r="E82" s="267" t="s">
        <v>3188</v>
      </c>
      <c r="F82" s="53" t="s">
        <v>3189</v>
      </c>
      <c r="G82" s="53"/>
      <c r="H82" s="87">
        <v>17</v>
      </c>
      <c r="I82" s="87">
        <v>9</v>
      </c>
      <c r="J82" s="87">
        <v>1968</v>
      </c>
      <c r="K82" s="301">
        <v>44</v>
      </c>
      <c r="L82" s="270" t="s">
        <v>1539</v>
      </c>
      <c r="M82" s="270"/>
      <c r="N82" s="74"/>
      <c r="O82" s="74"/>
      <c r="P82" s="53"/>
      <c r="Q82" s="53">
        <v>11</v>
      </c>
      <c r="R82" s="53"/>
      <c r="S82" s="53" t="s">
        <v>69</v>
      </c>
      <c r="T82" s="53">
        <v>11030021</v>
      </c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87">
        <v>18</v>
      </c>
      <c r="AG82" s="87">
        <v>1</v>
      </c>
      <c r="AH82" s="87">
        <v>2012</v>
      </c>
      <c r="AI82" s="67">
        <v>0.45833333333333331</v>
      </c>
      <c r="AJ82" s="87"/>
      <c r="AK82" s="87"/>
      <c r="AL82" s="87"/>
      <c r="AM82" s="67"/>
      <c r="AN82" s="87">
        <v>31</v>
      </c>
      <c r="AO82" s="87">
        <v>1</v>
      </c>
      <c r="AP82" s="87">
        <v>2012</v>
      </c>
      <c r="AQ82" s="67">
        <v>1</v>
      </c>
      <c r="AR82" s="87">
        <v>13</v>
      </c>
      <c r="AS82" s="302" t="s">
        <v>3893</v>
      </c>
      <c r="AT82" s="60">
        <v>105.17</v>
      </c>
      <c r="AU82" s="60">
        <v>184.94</v>
      </c>
      <c r="AV82" s="60">
        <v>14.79</v>
      </c>
      <c r="AW82" s="60">
        <v>4.75</v>
      </c>
      <c r="AX82" s="60"/>
      <c r="AY82" s="60">
        <v>46.45</v>
      </c>
      <c r="AZ82" s="60">
        <v>356.1</v>
      </c>
      <c r="BA82" s="60"/>
      <c r="BB82" s="60">
        <v>325</v>
      </c>
    </row>
    <row r="83" spans="1:54" s="62" customFormat="1" ht="12">
      <c r="A83" s="26" t="s">
        <v>3894</v>
      </c>
      <c r="B83" s="57">
        <v>28</v>
      </c>
      <c r="C83" s="53">
        <v>594179164</v>
      </c>
      <c r="D83" s="267" t="s">
        <v>200</v>
      </c>
      <c r="E83" s="267" t="s">
        <v>3190</v>
      </c>
      <c r="F83" s="53">
        <v>17001020878</v>
      </c>
      <c r="G83" s="53"/>
      <c r="H83" s="87">
        <v>13</v>
      </c>
      <c r="I83" s="87">
        <v>9</v>
      </c>
      <c r="J83" s="87">
        <v>1959</v>
      </c>
      <c r="K83" s="87">
        <v>53</v>
      </c>
      <c r="L83" s="270" t="s">
        <v>1539</v>
      </c>
      <c r="M83" s="270"/>
      <c r="N83" s="74"/>
      <c r="O83" s="74"/>
      <c r="P83" s="53"/>
      <c r="Q83" s="53">
        <v>12</v>
      </c>
      <c r="R83" s="53"/>
      <c r="S83" s="53" t="s">
        <v>69</v>
      </c>
      <c r="T83" s="53">
        <v>11030021</v>
      </c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87">
        <v>27</v>
      </c>
      <c r="AG83" s="87">
        <v>1</v>
      </c>
      <c r="AH83" s="87">
        <v>2012</v>
      </c>
      <c r="AI83" s="67">
        <v>0.5</v>
      </c>
      <c r="AJ83" s="87"/>
      <c r="AK83" s="87"/>
      <c r="AL83" s="87"/>
      <c r="AM83" s="67"/>
      <c r="AN83" s="87">
        <v>31</v>
      </c>
      <c r="AO83" s="87">
        <v>1</v>
      </c>
      <c r="AP83" s="87">
        <v>2012</v>
      </c>
      <c r="AQ83" s="67">
        <v>1</v>
      </c>
      <c r="AR83" s="87">
        <v>4</v>
      </c>
      <c r="AS83" s="302" t="s">
        <v>3893</v>
      </c>
      <c r="AT83" s="60">
        <v>32.36</v>
      </c>
      <c r="AU83" s="60">
        <v>60.14</v>
      </c>
      <c r="AV83" s="60">
        <v>4.75</v>
      </c>
      <c r="AW83" s="60">
        <v>8.4600000000000009</v>
      </c>
      <c r="AX83" s="60"/>
      <c r="AY83" s="60">
        <v>15.86</v>
      </c>
      <c r="AZ83" s="60">
        <v>121.57000000000001</v>
      </c>
      <c r="BA83" s="60"/>
      <c r="BB83" s="60">
        <v>100</v>
      </c>
    </row>
    <row r="84" spans="1:54" s="62" customFormat="1" ht="12">
      <c r="A84" s="26" t="s">
        <v>3894</v>
      </c>
      <c r="B84" s="57">
        <v>29</v>
      </c>
      <c r="C84" s="53">
        <v>828363850</v>
      </c>
      <c r="D84" s="267" t="s">
        <v>1042</v>
      </c>
      <c r="E84" s="267" t="s">
        <v>3191</v>
      </c>
      <c r="F84" s="53">
        <v>17001008275</v>
      </c>
      <c r="G84" s="53"/>
      <c r="H84" s="87">
        <v>23</v>
      </c>
      <c r="I84" s="87">
        <v>8</v>
      </c>
      <c r="J84" s="87">
        <v>1973</v>
      </c>
      <c r="K84" s="87">
        <v>39</v>
      </c>
      <c r="L84" s="270" t="s">
        <v>1539</v>
      </c>
      <c r="M84" s="270"/>
      <c r="N84" s="74"/>
      <c r="O84" s="74"/>
      <c r="P84" s="53"/>
      <c r="Q84" s="53">
        <v>14</v>
      </c>
      <c r="R84" s="53"/>
      <c r="S84" s="53" t="s">
        <v>69</v>
      </c>
      <c r="T84" s="53">
        <v>11030021</v>
      </c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87">
        <v>27</v>
      </c>
      <c r="AG84" s="87">
        <v>1</v>
      </c>
      <c r="AH84" s="87">
        <v>2012</v>
      </c>
      <c r="AI84" s="67">
        <v>0.625</v>
      </c>
      <c r="AJ84" s="87"/>
      <c r="AK84" s="87"/>
      <c r="AL84" s="87"/>
      <c r="AM84" s="67"/>
      <c r="AN84" s="87">
        <v>31</v>
      </c>
      <c r="AO84" s="87">
        <v>1</v>
      </c>
      <c r="AP84" s="87">
        <v>2012</v>
      </c>
      <c r="AQ84" s="67">
        <v>1</v>
      </c>
      <c r="AR84" s="87">
        <v>4</v>
      </c>
      <c r="AS84" s="302" t="s">
        <v>3893</v>
      </c>
      <c r="AT84" s="60">
        <v>32.36</v>
      </c>
      <c r="AU84" s="60">
        <v>60.14</v>
      </c>
      <c r="AV84" s="60">
        <v>14.22</v>
      </c>
      <c r="AW84" s="60">
        <v>3.14</v>
      </c>
      <c r="AX84" s="60"/>
      <c r="AY84" s="60">
        <v>16.48</v>
      </c>
      <c r="AZ84" s="60">
        <v>126.34</v>
      </c>
      <c r="BA84" s="60"/>
      <c r="BB84" s="60">
        <v>100</v>
      </c>
    </row>
    <row r="85" spans="1:54" s="300" customFormat="1" ht="12">
      <c r="A85" s="268" t="s">
        <v>41</v>
      </c>
      <c r="B85" s="98">
        <v>29</v>
      </c>
      <c r="C85" s="96"/>
      <c r="D85" s="79"/>
      <c r="E85" s="79"/>
      <c r="F85" s="96"/>
      <c r="G85" s="96"/>
      <c r="H85" s="97"/>
      <c r="I85" s="97"/>
      <c r="J85" s="97"/>
      <c r="K85" s="97"/>
      <c r="L85" s="297"/>
      <c r="M85" s="297"/>
      <c r="N85" s="79"/>
      <c r="O85" s="79"/>
      <c r="P85" s="96"/>
      <c r="Q85" s="96"/>
      <c r="R85" s="96"/>
      <c r="S85" s="96"/>
      <c r="T85" s="96"/>
      <c r="U85" s="242"/>
      <c r="V85" s="242"/>
      <c r="W85" s="242"/>
      <c r="X85" s="242"/>
      <c r="Y85" s="242"/>
      <c r="Z85" s="242"/>
      <c r="AA85" s="242"/>
      <c r="AB85" s="242"/>
      <c r="AC85" s="242"/>
      <c r="AD85" s="242"/>
      <c r="AE85" s="242"/>
      <c r="AF85" s="97"/>
      <c r="AG85" s="97"/>
      <c r="AH85" s="97"/>
      <c r="AI85" s="298"/>
      <c r="AJ85" s="97"/>
      <c r="AK85" s="97"/>
      <c r="AL85" s="97"/>
      <c r="AM85" s="298"/>
      <c r="AN85" s="97"/>
      <c r="AO85" s="97"/>
      <c r="AP85" s="97"/>
      <c r="AQ85" s="298"/>
      <c r="AR85" s="299">
        <f>SUM(AR56:AR84)</f>
        <v>529</v>
      </c>
      <c r="AS85" s="299"/>
      <c r="AT85" s="299">
        <f t="shared" ref="AT85:BB85" si="2">SUM(AT56:AT84)</f>
        <v>4279.6099999999997</v>
      </c>
      <c r="AU85" s="299">
        <f t="shared" si="2"/>
        <v>7636.119999999999</v>
      </c>
      <c r="AV85" s="299">
        <f t="shared" si="2"/>
        <v>895.74999999999989</v>
      </c>
      <c r="AW85" s="299">
        <f t="shared" si="2"/>
        <v>115.14</v>
      </c>
      <c r="AX85" s="299">
        <f t="shared" si="2"/>
        <v>0</v>
      </c>
      <c r="AY85" s="299">
        <f t="shared" si="2"/>
        <v>1939.0099999999998</v>
      </c>
      <c r="AZ85" s="299">
        <f t="shared" si="2"/>
        <v>14865.630000000001</v>
      </c>
      <c r="BA85" s="299">
        <f t="shared" si="2"/>
        <v>0</v>
      </c>
      <c r="BB85" s="313">
        <f t="shared" si="2"/>
        <v>13225</v>
      </c>
    </row>
    <row r="86" spans="1:54" s="62" customFormat="1" ht="12">
      <c r="A86" s="266" t="s">
        <v>3891</v>
      </c>
      <c r="B86" s="57">
        <v>1</v>
      </c>
      <c r="C86" s="53">
        <v>218521408</v>
      </c>
      <c r="D86" s="267" t="s">
        <v>1908</v>
      </c>
      <c r="E86" s="267" t="s">
        <v>1898</v>
      </c>
      <c r="F86" s="53">
        <v>58001020816</v>
      </c>
      <c r="G86" s="53"/>
      <c r="H86" s="87">
        <v>20</v>
      </c>
      <c r="I86" s="87">
        <v>1</v>
      </c>
      <c r="J86" s="87">
        <v>1933</v>
      </c>
      <c r="K86" s="87">
        <v>78</v>
      </c>
      <c r="L86" s="270" t="s">
        <v>100</v>
      </c>
      <c r="M86" s="270"/>
      <c r="N86" s="74"/>
      <c r="O86" s="74"/>
      <c r="P86" s="53"/>
      <c r="Q86" s="53">
        <v>52</v>
      </c>
      <c r="R86" s="53"/>
      <c r="S86" s="53"/>
      <c r="T86" s="53">
        <v>11030021</v>
      </c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87">
        <v>7</v>
      </c>
      <c r="AG86" s="87">
        <v>11</v>
      </c>
      <c r="AH86" s="87">
        <v>2011</v>
      </c>
      <c r="AI86" s="67">
        <v>0.4375</v>
      </c>
      <c r="AJ86" s="87"/>
      <c r="AK86" s="87"/>
      <c r="AL86" s="87"/>
      <c r="AM86" s="67"/>
      <c r="AN86" s="87">
        <v>6</v>
      </c>
      <c r="AO86" s="87">
        <v>1</v>
      </c>
      <c r="AP86" s="87">
        <v>2012</v>
      </c>
      <c r="AQ86" s="67">
        <v>0.41666666666666669</v>
      </c>
      <c r="AR86" s="87">
        <v>5</v>
      </c>
      <c r="AS86" s="272" t="s">
        <v>1914</v>
      </c>
      <c r="AT86" s="60">
        <v>34.35</v>
      </c>
      <c r="AU86" s="60">
        <v>45.199999999999996</v>
      </c>
      <c r="AV86" s="60">
        <v>4.5</v>
      </c>
      <c r="AW86" s="60">
        <v>11.74</v>
      </c>
      <c r="AX86" s="60">
        <v>18</v>
      </c>
      <c r="AY86" s="60">
        <v>11.379</v>
      </c>
      <c r="AZ86" s="60">
        <f t="shared" ref="AZ86:AZ102" si="3">SUM(AT86:AY86)</f>
        <v>125.169</v>
      </c>
      <c r="BA86" s="60"/>
      <c r="BB86" s="60">
        <v>125</v>
      </c>
    </row>
    <row r="87" spans="1:54" s="62" customFormat="1" ht="12">
      <c r="A87" s="26" t="s">
        <v>3891</v>
      </c>
      <c r="B87" s="57">
        <v>2</v>
      </c>
      <c r="C87" s="53">
        <v>2387969885</v>
      </c>
      <c r="D87" s="267" t="s">
        <v>1294</v>
      </c>
      <c r="E87" s="267" t="s">
        <v>336</v>
      </c>
      <c r="F87" s="53">
        <v>48001006362</v>
      </c>
      <c r="G87" s="53"/>
      <c r="H87" s="87">
        <v>1</v>
      </c>
      <c r="I87" s="87">
        <v>12</v>
      </c>
      <c r="J87" s="87">
        <v>1939</v>
      </c>
      <c r="K87" s="87">
        <v>72</v>
      </c>
      <c r="L87" s="270" t="s">
        <v>1539</v>
      </c>
      <c r="M87" s="270"/>
      <c r="N87" s="74"/>
      <c r="O87" s="74"/>
      <c r="P87" s="53"/>
      <c r="Q87" s="53">
        <v>53</v>
      </c>
      <c r="R87" s="53"/>
      <c r="S87" s="53"/>
      <c r="T87" s="53">
        <v>11030021</v>
      </c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87">
        <v>7</v>
      </c>
      <c r="AG87" s="87">
        <v>11</v>
      </c>
      <c r="AH87" s="87">
        <v>2011</v>
      </c>
      <c r="AI87" s="67">
        <v>0.45833333333333331</v>
      </c>
      <c r="AJ87" s="87"/>
      <c r="AK87" s="87"/>
      <c r="AL87" s="87"/>
      <c r="AM87" s="67"/>
      <c r="AN87" s="87">
        <v>6</v>
      </c>
      <c r="AO87" s="87">
        <v>1</v>
      </c>
      <c r="AP87" s="87">
        <v>2012</v>
      </c>
      <c r="AQ87" s="67">
        <v>0.41666666666666669</v>
      </c>
      <c r="AR87" s="87">
        <v>5</v>
      </c>
      <c r="AS87" s="272" t="s">
        <v>1914</v>
      </c>
      <c r="AT87" s="60">
        <v>34.35</v>
      </c>
      <c r="AU87" s="60">
        <v>45.199999999999996</v>
      </c>
      <c r="AV87" s="60">
        <v>4.5</v>
      </c>
      <c r="AW87" s="60">
        <v>11.74</v>
      </c>
      <c r="AX87" s="60">
        <v>18</v>
      </c>
      <c r="AY87" s="60">
        <v>11.379</v>
      </c>
      <c r="AZ87" s="60">
        <f t="shared" si="3"/>
        <v>125.169</v>
      </c>
      <c r="BA87" s="60"/>
      <c r="BB87" s="60">
        <v>125</v>
      </c>
    </row>
    <row r="88" spans="1:54" s="62" customFormat="1" ht="12">
      <c r="A88" s="26" t="s">
        <v>3891</v>
      </c>
      <c r="B88" s="57">
        <v>3</v>
      </c>
      <c r="C88" s="53">
        <v>1764649509</v>
      </c>
      <c r="D88" s="267" t="s">
        <v>1591</v>
      </c>
      <c r="E88" s="267" t="s">
        <v>3892</v>
      </c>
      <c r="F88" s="53">
        <v>42001026717</v>
      </c>
      <c r="G88" s="53"/>
      <c r="H88" s="87">
        <v>15</v>
      </c>
      <c r="I88" s="87">
        <v>2</v>
      </c>
      <c r="J88" s="87">
        <v>1949</v>
      </c>
      <c r="K88" s="87">
        <v>62</v>
      </c>
      <c r="L88" s="270" t="s">
        <v>1539</v>
      </c>
      <c r="M88" s="270"/>
      <c r="N88" s="74"/>
      <c r="O88" s="74"/>
      <c r="P88" s="53"/>
      <c r="Q88" s="53">
        <v>54</v>
      </c>
      <c r="R88" s="53"/>
      <c r="S88" s="53"/>
      <c r="T88" s="53">
        <v>11030021</v>
      </c>
      <c r="U88" s="66"/>
      <c r="V88" s="66"/>
      <c r="W88" s="66"/>
      <c r="X88" s="66"/>
      <c r="Y88" s="66"/>
      <c r="Z88" s="66"/>
      <c r="AA88" s="66"/>
      <c r="AB88" s="66"/>
      <c r="AC88" s="66"/>
      <c r="AD88" s="66"/>
      <c r="AE88" s="66"/>
      <c r="AF88" s="87">
        <v>8</v>
      </c>
      <c r="AG88" s="87">
        <v>11</v>
      </c>
      <c r="AH88" s="87">
        <v>2011</v>
      </c>
      <c r="AI88" s="67">
        <v>0.47916666666666669</v>
      </c>
      <c r="AJ88" s="87"/>
      <c r="AK88" s="87"/>
      <c r="AL88" s="87"/>
      <c r="AM88" s="67"/>
      <c r="AN88" s="87">
        <v>7</v>
      </c>
      <c r="AO88" s="87">
        <v>1</v>
      </c>
      <c r="AP88" s="87">
        <v>2012</v>
      </c>
      <c r="AQ88" s="67">
        <v>0.41666666666666669</v>
      </c>
      <c r="AR88" s="87">
        <v>6</v>
      </c>
      <c r="AS88" s="272" t="s">
        <v>1914</v>
      </c>
      <c r="AT88" s="60">
        <v>41.22</v>
      </c>
      <c r="AU88" s="60">
        <v>54.239999999999995</v>
      </c>
      <c r="AV88" s="60">
        <v>9.85</v>
      </c>
      <c r="AW88" s="60">
        <v>11.74</v>
      </c>
      <c r="AX88" s="60">
        <v>21.6</v>
      </c>
      <c r="AY88" s="60">
        <v>13.864999999999998</v>
      </c>
      <c r="AZ88" s="60">
        <f t="shared" si="3"/>
        <v>152.51499999999999</v>
      </c>
      <c r="BA88" s="60"/>
      <c r="BB88" s="60">
        <v>150</v>
      </c>
    </row>
    <row r="89" spans="1:54" s="62" customFormat="1" ht="12">
      <c r="A89" s="26" t="s">
        <v>3891</v>
      </c>
      <c r="B89" s="57">
        <v>4</v>
      </c>
      <c r="C89" s="53">
        <v>2417943329</v>
      </c>
      <c r="D89" s="267" t="s">
        <v>1909</v>
      </c>
      <c r="E89" s="267" t="s">
        <v>1900</v>
      </c>
      <c r="F89" s="53">
        <v>42001003988</v>
      </c>
      <c r="G89" s="53"/>
      <c r="H89" s="87">
        <v>12</v>
      </c>
      <c r="I89" s="87">
        <v>2</v>
      </c>
      <c r="J89" s="87">
        <v>1980</v>
      </c>
      <c r="K89" s="301">
        <v>31</v>
      </c>
      <c r="L89" s="270" t="s">
        <v>1539</v>
      </c>
      <c r="M89" s="270"/>
      <c r="N89" s="74"/>
      <c r="O89" s="74"/>
      <c r="P89" s="53"/>
      <c r="Q89" s="53">
        <v>57</v>
      </c>
      <c r="R89" s="53"/>
      <c r="S89" s="53"/>
      <c r="T89" s="53">
        <v>11030021</v>
      </c>
      <c r="U89" s="66"/>
      <c r="V89" s="66"/>
      <c r="W89" s="66"/>
      <c r="X89" s="66"/>
      <c r="Y89" s="66"/>
      <c r="Z89" s="66"/>
      <c r="AA89" s="66"/>
      <c r="AB89" s="66"/>
      <c r="AC89" s="66"/>
      <c r="AD89" s="66"/>
      <c r="AE89" s="66"/>
      <c r="AF89" s="87">
        <v>22</v>
      </c>
      <c r="AG89" s="87">
        <v>11</v>
      </c>
      <c r="AH89" s="87">
        <v>2011</v>
      </c>
      <c r="AI89" s="67">
        <v>0.625</v>
      </c>
      <c r="AJ89" s="87"/>
      <c r="AK89" s="87"/>
      <c r="AL89" s="87"/>
      <c r="AM89" s="67"/>
      <c r="AN89" s="87">
        <v>21</v>
      </c>
      <c r="AO89" s="87">
        <v>1</v>
      </c>
      <c r="AP89" s="87">
        <v>2012</v>
      </c>
      <c r="AQ89" s="67">
        <v>0.41666666666666669</v>
      </c>
      <c r="AR89" s="87">
        <v>20</v>
      </c>
      <c r="AS89" s="272" t="s">
        <v>1914</v>
      </c>
      <c r="AT89" s="60">
        <v>137.4</v>
      </c>
      <c r="AU89" s="60">
        <v>180.79999999999998</v>
      </c>
      <c r="AV89" s="60">
        <v>56.31</v>
      </c>
      <c r="AW89" s="60">
        <v>8.1</v>
      </c>
      <c r="AX89" s="60">
        <v>72</v>
      </c>
      <c r="AY89" s="60">
        <v>45.461000000000006</v>
      </c>
      <c r="AZ89" s="60">
        <f t="shared" si="3"/>
        <v>500.07100000000003</v>
      </c>
      <c r="BA89" s="60"/>
      <c r="BB89" s="60">
        <v>500</v>
      </c>
    </row>
    <row r="90" spans="1:54" s="62" customFormat="1" ht="12">
      <c r="A90" s="26" t="s">
        <v>3891</v>
      </c>
      <c r="B90" s="57">
        <v>5</v>
      </c>
      <c r="C90" s="53">
        <v>90435094</v>
      </c>
      <c r="D90" s="267" t="s">
        <v>1910</v>
      </c>
      <c r="E90" s="267" t="s">
        <v>1901</v>
      </c>
      <c r="F90" s="53">
        <v>42001021914</v>
      </c>
      <c r="G90" s="53"/>
      <c r="H90" s="87">
        <v>9</v>
      </c>
      <c r="I90" s="87">
        <v>6</v>
      </c>
      <c r="J90" s="87">
        <v>1948</v>
      </c>
      <c r="K90" s="87">
        <v>63</v>
      </c>
      <c r="L90" s="270" t="s">
        <v>1539</v>
      </c>
      <c r="M90" s="270"/>
      <c r="N90" s="74"/>
      <c r="O90" s="74"/>
      <c r="P90" s="53"/>
      <c r="Q90" s="53">
        <v>58</v>
      </c>
      <c r="R90" s="53"/>
      <c r="S90" s="53"/>
      <c r="T90" s="53">
        <v>11030021</v>
      </c>
      <c r="U90" s="66"/>
      <c r="V90" s="66"/>
      <c r="W90" s="66"/>
      <c r="X90" s="66"/>
      <c r="Y90" s="66"/>
      <c r="Z90" s="66"/>
      <c r="AA90" s="66"/>
      <c r="AB90" s="66"/>
      <c r="AC90" s="66"/>
      <c r="AD90" s="66"/>
      <c r="AE90" s="66"/>
      <c r="AF90" s="87">
        <v>25</v>
      </c>
      <c r="AG90" s="87">
        <v>11</v>
      </c>
      <c r="AH90" s="87">
        <v>2011</v>
      </c>
      <c r="AI90" s="67">
        <v>0.58333333333333337</v>
      </c>
      <c r="AJ90" s="87"/>
      <c r="AK90" s="87"/>
      <c r="AL90" s="87"/>
      <c r="AM90" s="67"/>
      <c r="AN90" s="87">
        <v>24</v>
      </c>
      <c r="AO90" s="87">
        <v>1</v>
      </c>
      <c r="AP90" s="87">
        <v>2012</v>
      </c>
      <c r="AQ90" s="67">
        <v>0.41666666666666669</v>
      </c>
      <c r="AR90" s="87">
        <v>23</v>
      </c>
      <c r="AS90" s="272" t="s">
        <v>1914</v>
      </c>
      <c r="AT90" s="60">
        <v>158.01</v>
      </c>
      <c r="AU90" s="60">
        <v>207.92</v>
      </c>
      <c r="AV90" s="60">
        <v>43.63</v>
      </c>
      <c r="AW90" s="60">
        <v>30.43</v>
      </c>
      <c r="AX90" s="60">
        <v>82.8</v>
      </c>
      <c r="AY90" s="60">
        <v>52.278999999999996</v>
      </c>
      <c r="AZ90" s="60">
        <f t="shared" si="3"/>
        <v>575.06899999999996</v>
      </c>
      <c r="BA90" s="60"/>
      <c r="BB90" s="60">
        <v>575</v>
      </c>
    </row>
    <row r="91" spans="1:54" s="62" customFormat="1" ht="12">
      <c r="A91" s="26" t="s">
        <v>3891</v>
      </c>
      <c r="B91" s="57">
        <v>6</v>
      </c>
      <c r="C91" s="53">
        <v>3925221478</v>
      </c>
      <c r="D91" s="267" t="s">
        <v>307</v>
      </c>
      <c r="E91" s="267" t="s">
        <v>1902</v>
      </c>
      <c r="F91" s="53">
        <v>42001027210</v>
      </c>
      <c r="G91" s="53"/>
      <c r="H91" s="87">
        <v>13</v>
      </c>
      <c r="I91" s="87">
        <v>2</v>
      </c>
      <c r="J91" s="87">
        <v>1962</v>
      </c>
      <c r="K91" s="87">
        <v>49</v>
      </c>
      <c r="L91" s="270" t="s">
        <v>1539</v>
      </c>
      <c r="M91" s="270"/>
      <c r="N91" s="74"/>
      <c r="O91" s="74"/>
      <c r="P91" s="53"/>
      <c r="Q91" s="53">
        <v>59</v>
      </c>
      <c r="R91" s="53"/>
      <c r="S91" s="53"/>
      <c r="T91" s="53">
        <v>11030021</v>
      </c>
      <c r="U91" s="66"/>
      <c r="V91" s="66"/>
      <c r="W91" s="66"/>
      <c r="X91" s="66"/>
      <c r="Y91" s="66"/>
      <c r="Z91" s="66"/>
      <c r="AA91" s="66"/>
      <c r="AB91" s="66"/>
      <c r="AC91" s="66"/>
      <c r="AD91" s="66"/>
      <c r="AE91" s="66"/>
      <c r="AF91" s="87">
        <v>28</v>
      </c>
      <c r="AG91" s="87">
        <v>11</v>
      </c>
      <c r="AH91" s="87">
        <v>2011</v>
      </c>
      <c r="AI91" s="67">
        <v>0.77083333333333337</v>
      </c>
      <c r="AJ91" s="87"/>
      <c r="AK91" s="87"/>
      <c r="AL91" s="87"/>
      <c r="AM91" s="67"/>
      <c r="AN91" s="87">
        <v>27</v>
      </c>
      <c r="AO91" s="87">
        <v>1</v>
      </c>
      <c r="AP91" s="87">
        <v>2012</v>
      </c>
      <c r="AQ91" s="67">
        <v>0.41666666666666669</v>
      </c>
      <c r="AR91" s="87">
        <v>26</v>
      </c>
      <c r="AS91" s="272" t="s">
        <v>1914</v>
      </c>
      <c r="AT91" s="60">
        <v>178.62</v>
      </c>
      <c r="AU91" s="60">
        <v>235.03999999999996</v>
      </c>
      <c r="AV91" s="60">
        <v>72.14</v>
      </c>
      <c r="AW91" s="60">
        <v>11.74</v>
      </c>
      <c r="AX91" s="60">
        <v>93.600000000000009</v>
      </c>
      <c r="AY91" s="60">
        <v>59.114000000000004</v>
      </c>
      <c r="AZ91" s="60">
        <f t="shared" si="3"/>
        <v>650.25400000000002</v>
      </c>
      <c r="BA91" s="60"/>
      <c r="BB91" s="60">
        <v>650</v>
      </c>
    </row>
    <row r="92" spans="1:54" s="62" customFormat="1" ht="12">
      <c r="A92" s="26" t="s">
        <v>3891</v>
      </c>
      <c r="B92" s="57">
        <v>7</v>
      </c>
      <c r="C92" s="53">
        <v>4288322800</v>
      </c>
      <c r="D92" s="267" t="s">
        <v>1911</v>
      </c>
      <c r="E92" s="267" t="s">
        <v>1903</v>
      </c>
      <c r="F92" s="53">
        <v>42001011639</v>
      </c>
      <c r="G92" s="53"/>
      <c r="H92" s="87">
        <v>7</v>
      </c>
      <c r="I92" s="87">
        <v>12</v>
      </c>
      <c r="J92" s="87">
        <v>1980</v>
      </c>
      <c r="K92" s="87">
        <v>31</v>
      </c>
      <c r="L92" s="270" t="s">
        <v>1539</v>
      </c>
      <c r="M92" s="270"/>
      <c r="N92" s="74"/>
      <c r="O92" s="74"/>
      <c r="P92" s="53"/>
      <c r="Q92" s="53">
        <v>60</v>
      </c>
      <c r="R92" s="53"/>
      <c r="S92" s="53"/>
      <c r="T92" s="53">
        <v>11030021</v>
      </c>
      <c r="U92" s="66"/>
      <c r="V92" s="66"/>
      <c r="W92" s="66"/>
      <c r="X92" s="66"/>
      <c r="Y92" s="66"/>
      <c r="Z92" s="66"/>
      <c r="AA92" s="66"/>
      <c r="AB92" s="66"/>
      <c r="AC92" s="66"/>
      <c r="AD92" s="66"/>
      <c r="AE92" s="66"/>
      <c r="AF92" s="87">
        <v>1</v>
      </c>
      <c r="AG92" s="87">
        <v>12</v>
      </c>
      <c r="AH92" s="87">
        <v>2011</v>
      </c>
      <c r="AI92" s="67">
        <v>0.4375</v>
      </c>
      <c r="AJ92" s="87"/>
      <c r="AK92" s="87"/>
      <c r="AL92" s="87"/>
      <c r="AM92" s="67"/>
      <c r="AN92" s="87">
        <v>30</v>
      </c>
      <c r="AO92" s="87">
        <v>1</v>
      </c>
      <c r="AP92" s="87">
        <v>2012</v>
      </c>
      <c r="AQ92" s="67">
        <v>0.41666666666666669</v>
      </c>
      <c r="AR92" s="87">
        <v>29</v>
      </c>
      <c r="AS92" s="272" t="s">
        <v>1914</v>
      </c>
      <c r="AT92" s="60">
        <v>199.23</v>
      </c>
      <c r="AU92" s="60">
        <v>262.15999999999997</v>
      </c>
      <c r="AV92" s="60">
        <v>81.67</v>
      </c>
      <c r="AW92" s="60">
        <v>11.74</v>
      </c>
      <c r="AX92" s="60">
        <v>104.4</v>
      </c>
      <c r="AY92" s="60">
        <v>65.92</v>
      </c>
      <c r="AZ92" s="60">
        <f t="shared" si="3"/>
        <v>725.11999999999989</v>
      </c>
      <c r="BA92" s="60"/>
      <c r="BB92" s="60">
        <v>725</v>
      </c>
    </row>
    <row r="93" spans="1:54" s="62" customFormat="1" ht="12">
      <c r="A93" s="26" t="s">
        <v>3891</v>
      </c>
      <c r="B93" s="57">
        <v>8</v>
      </c>
      <c r="C93" s="53">
        <v>2171109697</v>
      </c>
      <c r="D93" s="267" t="s">
        <v>1913</v>
      </c>
      <c r="E93" s="267" t="s">
        <v>1905</v>
      </c>
      <c r="F93" s="53">
        <v>42001034884</v>
      </c>
      <c r="G93" s="53"/>
      <c r="H93" s="87">
        <v>15</v>
      </c>
      <c r="I93" s="87">
        <v>11</v>
      </c>
      <c r="J93" s="87">
        <v>1964</v>
      </c>
      <c r="K93" s="87">
        <v>47</v>
      </c>
      <c r="L93" s="270" t="s">
        <v>1539</v>
      </c>
      <c r="M93" s="270"/>
      <c r="N93" s="74"/>
      <c r="O93" s="74"/>
      <c r="P93" s="53"/>
      <c r="Q93" s="53">
        <v>62</v>
      </c>
      <c r="R93" s="53"/>
      <c r="S93" s="53"/>
      <c r="T93" s="53">
        <v>11030021</v>
      </c>
      <c r="U93" s="66"/>
      <c r="V93" s="66"/>
      <c r="W93" s="66"/>
      <c r="X93" s="66"/>
      <c r="Y93" s="66"/>
      <c r="Z93" s="66"/>
      <c r="AA93" s="66"/>
      <c r="AB93" s="66"/>
      <c r="AC93" s="66"/>
      <c r="AD93" s="66"/>
      <c r="AE93" s="66"/>
      <c r="AF93" s="87">
        <v>19</v>
      </c>
      <c r="AG93" s="87">
        <v>12</v>
      </c>
      <c r="AH93" s="87">
        <v>2011</v>
      </c>
      <c r="AI93" s="67">
        <v>0.64583333333333337</v>
      </c>
      <c r="AJ93" s="87"/>
      <c r="AK93" s="87"/>
      <c r="AL93" s="87"/>
      <c r="AM93" s="67"/>
      <c r="AN93" s="87">
        <v>31</v>
      </c>
      <c r="AO93" s="87">
        <v>1</v>
      </c>
      <c r="AP93" s="87">
        <v>2012</v>
      </c>
      <c r="AQ93" s="67"/>
      <c r="AR93" s="87">
        <v>31</v>
      </c>
      <c r="AS93" s="272" t="s">
        <v>1915</v>
      </c>
      <c r="AT93" s="60">
        <v>212.97</v>
      </c>
      <c r="AU93" s="60">
        <v>280.23999999999995</v>
      </c>
      <c r="AV93" s="60">
        <v>88</v>
      </c>
      <c r="AW93" s="60">
        <v>11.74</v>
      </c>
      <c r="AX93" s="60">
        <v>111.60000000000001</v>
      </c>
      <c r="AY93" s="60">
        <v>70.454999999999998</v>
      </c>
      <c r="AZ93" s="60">
        <f t="shared" si="3"/>
        <v>775.005</v>
      </c>
      <c r="BA93" s="60"/>
      <c r="BB93" s="60">
        <v>775</v>
      </c>
    </row>
    <row r="94" spans="1:54" s="62" customFormat="1" ht="12">
      <c r="A94" s="26" t="s">
        <v>3891</v>
      </c>
      <c r="B94" s="57">
        <v>9</v>
      </c>
      <c r="C94" s="53">
        <v>3623560139</v>
      </c>
      <c r="D94" s="267" t="s">
        <v>3357</v>
      </c>
      <c r="E94" s="267" t="s">
        <v>3358</v>
      </c>
      <c r="F94" s="53">
        <v>42001017870</v>
      </c>
      <c r="G94" s="53"/>
      <c r="H94" s="87">
        <v>18</v>
      </c>
      <c r="I94" s="87">
        <v>7</v>
      </c>
      <c r="J94" s="87">
        <v>1958</v>
      </c>
      <c r="K94" s="87">
        <v>53</v>
      </c>
      <c r="L94" s="270" t="s">
        <v>1539</v>
      </c>
      <c r="M94" s="270"/>
      <c r="N94" s="74"/>
      <c r="O94" s="74"/>
      <c r="P94" s="53"/>
      <c r="Q94" s="53">
        <v>1</v>
      </c>
      <c r="R94" s="53"/>
      <c r="S94" s="53"/>
      <c r="T94" s="53">
        <v>11030021</v>
      </c>
      <c r="U94" s="66"/>
      <c r="V94" s="66"/>
      <c r="W94" s="66"/>
      <c r="X94" s="66"/>
      <c r="Y94" s="66"/>
      <c r="Z94" s="66"/>
      <c r="AA94" s="66"/>
      <c r="AB94" s="66"/>
      <c r="AC94" s="66"/>
      <c r="AD94" s="66"/>
      <c r="AE94" s="66"/>
      <c r="AF94" s="87">
        <v>6</v>
      </c>
      <c r="AG94" s="87">
        <v>1</v>
      </c>
      <c r="AH94" s="87">
        <v>2012</v>
      </c>
      <c r="AI94" s="67">
        <v>0.39583333333333331</v>
      </c>
      <c r="AJ94" s="87"/>
      <c r="AK94" s="87"/>
      <c r="AL94" s="87"/>
      <c r="AM94" s="67"/>
      <c r="AN94" s="87">
        <v>31</v>
      </c>
      <c r="AO94" s="87">
        <v>1</v>
      </c>
      <c r="AP94" s="87">
        <v>2012</v>
      </c>
      <c r="AQ94" s="67"/>
      <c r="AR94" s="87">
        <v>26</v>
      </c>
      <c r="AS94" s="272" t="s">
        <v>1915</v>
      </c>
      <c r="AT94" s="60">
        <v>178.62</v>
      </c>
      <c r="AU94" s="60">
        <v>235.03999999999996</v>
      </c>
      <c r="AV94" s="60">
        <v>70.2</v>
      </c>
      <c r="AW94" s="60">
        <v>18.72</v>
      </c>
      <c r="AX94" s="60">
        <v>93.600000000000009</v>
      </c>
      <c r="AY94" s="60">
        <v>59.617999999999995</v>
      </c>
      <c r="AZ94" s="60">
        <f t="shared" si="3"/>
        <v>655.798</v>
      </c>
      <c r="BA94" s="60"/>
      <c r="BB94" s="60">
        <v>650</v>
      </c>
    </row>
    <row r="95" spans="1:54" s="62" customFormat="1" ht="12">
      <c r="A95" s="26" t="s">
        <v>3891</v>
      </c>
      <c r="B95" s="57">
        <v>10</v>
      </c>
      <c r="C95" s="53">
        <v>1398728405</v>
      </c>
      <c r="D95" s="267" t="s">
        <v>1586</v>
      </c>
      <c r="E95" s="267" t="s">
        <v>3359</v>
      </c>
      <c r="F95" s="53">
        <v>42001031700</v>
      </c>
      <c r="G95" s="53"/>
      <c r="H95" s="87">
        <v>29</v>
      </c>
      <c r="I95" s="87">
        <v>3</v>
      </c>
      <c r="J95" s="87">
        <v>1958</v>
      </c>
      <c r="K95" s="87">
        <v>53</v>
      </c>
      <c r="L95" s="270" t="s">
        <v>1539</v>
      </c>
      <c r="M95" s="270"/>
      <c r="N95" s="74"/>
      <c r="O95" s="74"/>
      <c r="P95" s="53"/>
      <c r="Q95" s="53">
        <v>2</v>
      </c>
      <c r="R95" s="53"/>
      <c r="S95" s="53"/>
      <c r="T95" s="53">
        <v>11030021</v>
      </c>
      <c r="U95" s="66"/>
      <c r="V95" s="66"/>
      <c r="W95" s="66"/>
      <c r="X95" s="66"/>
      <c r="Y95" s="66"/>
      <c r="Z95" s="66"/>
      <c r="AA95" s="66"/>
      <c r="AB95" s="66"/>
      <c r="AC95" s="66"/>
      <c r="AD95" s="66"/>
      <c r="AE95" s="66"/>
      <c r="AF95" s="87">
        <v>6</v>
      </c>
      <c r="AG95" s="87">
        <v>1</v>
      </c>
      <c r="AH95" s="87">
        <v>2012</v>
      </c>
      <c r="AI95" s="67">
        <v>0.52083333333333337</v>
      </c>
      <c r="AJ95" s="87"/>
      <c r="AK95" s="87"/>
      <c r="AL95" s="87"/>
      <c r="AM95" s="67"/>
      <c r="AN95" s="87">
        <v>31</v>
      </c>
      <c r="AO95" s="87">
        <v>1</v>
      </c>
      <c r="AP95" s="87">
        <v>2012</v>
      </c>
      <c r="AQ95" s="67"/>
      <c r="AR95" s="87">
        <v>26</v>
      </c>
      <c r="AS95" s="272" t="s">
        <v>1915</v>
      </c>
      <c r="AT95" s="60">
        <v>178.62</v>
      </c>
      <c r="AU95" s="60">
        <v>235.03999999999996</v>
      </c>
      <c r="AV95" s="60">
        <v>70.510000000000005</v>
      </c>
      <c r="AW95" s="60">
        <v>22.33</v>
      </c>
      <c r="AX95" s="60">
        <v>93.600000000000009</v>
      </c>
      <c r="AY95" s="60">
        <v>60.009999999999991</v>
      </c>
      <c r="AZ95" s="60">
        <f t="shared" si="3"/>
        <v>660.1099999999999</v>
      </c>
      <c r="BA95" s="60"/>
      <c r="BB95" s="60">
        <v>650</v>
      </c>
    </row>
    <row r="96" spans="1:54" s="62" customFormat="1" ht="12">
      <c r="A96" s="26" t="s">
        <v>3891</v>
      </c>
      <c r="B96" s="57">
        <v>11</v>
      </c>
      <c r="C96" s="53">
        <v>420681345</v>
      </c>
      <c r="D96" s="267" t="s">
        <v>103</v>
      </c>
      <c r="E96" s="267" t="s">
        <v>143</v>
      </c>
      <c r="F96" s="53">
        <v>62003014660</v>
      </c>
      <c r="G96" s="53"/>
      <c r="H96" s="87">
        <v>16</v>
      </c>
      <c r="I96" s="87">
        <v>6</v>
      </c>
      <c r="J96" s="87">
        <v>1962</v>
      </c>
      <c r="K96" s="87">
        <v>49</v>
      </c>
      <c r="L96" s="270" t="s">
        <v>1539</v>
      </c>
      <c r="M96" s="270"/>
      <c r="N96" s="74"/>
      <c r="O96" s="74"/>
      <c r="P96" s="53"/>
      <c r="Q96" s="53">
        <v>3</v>
      </c>
      <c r="R96" s="53"/>
      <c r="S96" s="53"/>
      <c r="T96" s="53">
        <v>11030021</v>
      </c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87">
        <v>10</v>
      </c>
      <c r="AG96" s="87">
        <v>1</v>
      </c>
      <c r="AH96" s="87">
        <v>2012</v>
      </c>
      <c r="AI96" s="67">
        <v>0.5625</v>
      </c>
      <c r="AJ96" s="87"/>
      <c r="AK96" s="87"/>
      <c r="AL96" s="87"/>
      <c r="AM96" s="67"/>
      <c r="AN96" s="87">
        <v>31</v>
      </c>
      <c r="AO96" s="87">
        <v>1</v>
      </c>
      <c r="AP96" s="87">
        <v>2012</v>
      </c>
      <c r="AQ96" s="67"/>
      <c r="AR96" s="87">
        <v>22</v>
      </c>
      <c r="AS96" s="272" t="s">
        <v>1915</v>
      </c>
      <c r="AT96" s="60">
        <v>151.14000000000001</v>
      </c>
      <c r="AU96" s="60">
        <v>198.88</v>
      </c>
      <c r="AV96" s="60">
        <v>55.91</v>
      </c>
      <c r="AW96" s="60">
        <v>18.690000000000001</v>
      </c>
      <c r="AX96" s="60">
        <v>79.2</v>
      </c>
      <c r="AY96" s="60">
        <v>50.381999999999998</v>
      </c>
      <c r="AZ96" s="60">
        <f t="shared" si="3"/>
        <v>554.20199999999988</v>
      </c>
      <c r="BA96" s="60"/>
      <c r="BB96" s="60">
        <v>550</v>
      </c>
    </row>
    <row r="97" spans="1:54" s="62" customFormat="1" ht="12">
      <c r="A97" s="26" t="s">
        <v>3891</v>
      </c>
      <c r="B97" s="57">
        <v>12</v>
      </c>
      <c r="C97" s="53">
        <v>2502481934</v>
      </c>
      <c r="D97" s="267" t="s">
        <v>3360</v>
      </c>
      <c r="E97" s="267" t="s">
        <v>3029</v>
      </c>
      <c r="F97" s="53">
        <v>42001024476</v>
      </c>
      <c r="G97" s="53"/>
      <c r="H97" s="87">
        <v>11</v>
      </c>
      <c r="I97" s="87">
        <v>10</v>
      </c>
      <c r="J97" s="87">
        <v>1938</v>
      </c>
      <c r="K97" s="87">
        <v>73</v>
      </c>
      <c r="L97" s="270" t="s">
        <v>1539</v>
      </c>
      <c r="M97" s="270"/>
      <c r="N97" s="74"/>
      <c r="O97" s="74"/>
      <c r="P97" s="53"/>
      <c r="Q97" s="53">
        <v>4</v>
      </c>
      <c r="R97" s="53"/>
      <c r="S97" s="53"/>
      <c r="T97" s="53">
        <v>11030021</v>
      </c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87">
        <v>16</v>
      </c>
      <c r="AG97" s="87">
        <v>1</v>
      </c>
      <c r="AH97" s="87">
        <v>2012</v>
      </c>
      <c r="AI97" s="67">
        <v>0.47916666666666669</v>
      </c>
      <c r="AJ97" s="87"/>
      <c r="AK97" s="87"/>
      <c r="AL97" s="87"/>
      <c r="AM97" s="67"/>
      <c r="AN97" s="87">
        <v>31</v>
      </c>
      <c r="AO97" s="87">
        <v>1</v>
      </c>
      <c r="AP97" s="87">
        <v>2012</v>
      </c>
      <c r="AQ97" s="67"/>
      <c r="AR97" s="87">
        <v>16</v>
      </c>
      <c r="AS97" s="272" t="s">
        <v>1915</v>
      </c>
      <c r="AT97" s="60">
        <v>109.92</v>
      </c>
      <c r="AU97" s="60">
        <v>144.63999999999999</v>
      </c>
      <c r="AV97" s="60">
        <v>32.770000000000003</v>
      </c>
      <c r="AW97" s="60">
        <v>18.690000000000001</v>
      </c>
      <c r="AX97" s="60">
        <v>57.6</v>
      </c>
      <c r="AY97" s="60">
        <v>36.362000000000002</v>
      </c>
      <c r="AZ97" s="60">
        <f t="shared" si="3"/>
        <v>399.98200000000003</v>
      </c>
      <c r="BA97" s="60"/>
      <c r="BB97" s="60">
        <v>399.98200000000003</v>
      </c>
    </row>
    <row r="98" spans="1:54" s="62" customFormat="1" ht="12">
      <c r="A98" s="26" t="s">
        <v>3891</v>
      </c>
      <c r="B98" s="57">
        <v>13</v>
      </c>
      <c r="C98" s="53">
        <v>102637563</v>
      </c>
      <c r="D98" s="267" t="s">
        <v>1587</v>
      </c>
      <c r="E98" s="267" t="s">
        <v>3362</v>
      </c>
      <c r="F98" s="53">
        <v>42001033451</v>
      </c>
      <c r="G98" s="53"/>
      <c r="H98" s="87">
        <v>14</v>
      </c>
      <c r="I98" s="87">
        <v>12</v>
      </c>
      <c r="J98" s="87">
        <v>1980</v>
      </c>
      <c r="K98" s="87">
        <v>31</v>
      </c>
      <c r="L98" s="270" t="s">
        <v>1539</v>
      </c>
      <c r="M98" s="270"/>
      <c r="N98" s="74"/>
      <c r="O98" s="74"/>
      <c r="P98" s="53"/>
      <c r="Q98" s="53">
        <v>5</v>
      </c>
      <c r="R98" s="53"/>
      <c r="S98" s="53"/>
      <c r="T98" s="53">
        <v>11030021</v>
      </c>
      <c r="U98" s="66"/>
      <c r="V98" s="66"/>
      <c r="W98" s="66"/>
      <c r="X98" s="66"/>
      <c r="Y98" s="66"/>
      <c r="Z98" s="66"/>
      <c r="AA98" s="66"/>
      <c r="AB98" s="66"/>
      <c r="AC98" s="66"/>
      <c r="AD98" s="66"/>
      <c r="AE98" s="66"/>
      <c r="AF98" s="87">
        <v>16</v>
      </c>
      <c r="AG98" s="87">
        <v>1</v>
      </c>
      <c r="AH98" s="87">
        <v>2012</v>
      </c>
      <c r="AI98" s="67">
        <v>0.52083333333333337</v>
      </c>
      <c r="AJ98" s="87"/>
      <c r="AK98" s="87"/>
      <c r="AL98" s="87"/>
      <c r="AM98" s="67"/>
      <c r="AN98" s="87">
        <v>31</v>
      </c>
      <c r="AO98" s="87">
        <v>1</v>
      </c>
      <c r="AP98" s="87">
        <v>2012</v>
      </c>
      <c r="AQ98" s="67"/>
      <c r="AR98" s="87">
        <v>16</v>
      </c>
      <c r="AS98" s="272" t="s">
        <v>1915</v>
      </c>
      <c r="AT98" s="60">
        <v>109.92</v>
      </c>
      <c r="AU98" s="60">
        <v>144.63999999999999</v>
      </c>
      <c r="AV98" s="60">
        <v>34.479999999999997</v>
      </c>
      <c r="AW98" s="60">
        <v>18.690000000000001</v>
      </c>
      <c r="AX98" s="60">
        <v>57.6</v>
      </c>
      <c r="AY98" s="60">
        <v>36.533000000000008</v>
      </c>
      <c r="AZ98" s="60">
        <f t="shared" si="3"/>
        <v>401.86300000000006</v>
      </c>
      <c r="BA98" s="60"/>
      <c r="BB98" s="60">
        <v>400</v>
      </c>
    </row>
    <row r="99" spans="1:54" s="62" customFormat="1" ht="12">
      <c r="A99" s="26" t="s">
        <v>3891</v>
      </c>
      <c r="B99" s="57">
        <v>14</v>
      </c>
      <c r="C99" s="53">
        <v>2836948442</v>
      </c>
      <c r="D99" s="267" t="s">
        <v>3363</v>
      </c>
      <c r="E99" s="267" t="s">
        <v>3364</v>
      </c>
      <c r="F99" s="53">
        <v>62003003717</v>
      </c>
      <c r="G99" s="53"/>
      <c r="H99" s="87">
        <v>16</v>
      </c>
      <c r="I99" s="87">
        <v>9</v>
      </c>
      <c r="J99" s="87">
        <v>1979</v>
      </c>
      <c r="K99" s="87">
        <v>32</v>
      </c>
      <c r="L99" s="270" t="s">
        <v>100</v>
      </c>
      <c r="M99" s="270"/>
      <c r="N99" s="74"/>
      <c r="O99" s="74"/>
      <c r="P99" s="53"/>
      <c r="Q99" s="53">
        <v>6</v>
      </c>
      <c r="R99" s="53"/>
      <c r="S99" s="53"/>
      <c r="T99" s="53">
        <v>11030021</v>
      </c>
      <c r="U99" s="66"/>
      <c r="V99" s="66"/>
      <c r="W99" s="66"/>
      <c r="X99" s="66"/>
      <c r="Y99" s="66"/>
      <c r="Z99" s="66"/>
      <c r="AA99" s="66"/>
      <c r="AB99" s="66"/>
      <c r="AC99" s="66"/>
      <c r="AD99" s="66"/>
      <c r="AE99" s="66"/>
      <c r="AF99" s="87">
        <v>23</v>
      </c>
      <c r="AG99" s="87">
        <v>1</v>
      </c>
      <c r="AH99" s="87">
        <v>2012</v>
      </c>
      <c r="AI99" s="67">
        <v>0.66666666666666663</v>
      </c>
      <c r="AJ99" s="87"/>
      <c r="AK99" s="87"/>
      <c r="AL99" s="87"/>
      <c r="AM99" s="67"/>
      <c r="AN99" s="87">
        <v>31</v>
      </c>
      <c r="AO99" s="87">
        <v>1</v>
      </c>
      <c r="AP99" s="87">
        <v>2012</v>
      </c>
      <c r="AQ99" s="67"/>
      <c r="AR99" s="87">
        <v>9</v>
      </c>
      <c r="AS99" s="272" t="s">
        <v>1915</v>
      </c>
      <c r="AT99" s="60">
        <v>61.83</v>
      </c>
      <c r="AU99" s="60">
        <v>81.359999999999985</v>
      </c>
      <c r="AV99" s="60">
        <v>14.14</v>
      </c>
      <c r="AW99" s="60">
        <v>15.08</v>
      </c>
      <c r="AX99" s="60">
        <v>32.4</v>
      </c>
      <c r="AY99" s="60">
        <v>20.481000000000002</v>
      </c>
      <c r="AZ99" s="60">
        <f t="shared" si="3"/>
        <v>225.291</v>
      </c>
      <c r="BA99" s="60"/>
      <c r="BB99" s="60">
        <v>225</v>
      </c>
    </row>
    <row r="100" spans="1:54" s="62" customFormat="1" ht="12">
      <c r="A100" s="26" t="s">
        <v>3891</v>
      </c>
      <c r="B100" s="57">
        <v>15</v>
      </c>
      <c r="C100" s="53">
        <v>1464227832</v>
      </c>
      <c r="D100" s="267" t="s">
        <v>1606</v>
      </c>
      <c r="E100" s="267" t="s">
        <v>3365</v>
      </c>
      <c r="F100" s="53">
        <v>42001027208</v>
      </c>
      <c r="G100" s="53"/>
      <c r="H100" s="87">
        <v>28</v>
      </c>
      <c r="I100" s="87">
        <v>7</v>
      </c>
      <c r="J100" s="87">
        <v>1959</v>
      </c>
      <c r="K100" s="87">
        <v>52</v>
      </c>
      <c r="L100" s="270" t="s">
        <v>1539</v>
      </c>
      <c r="M100" s="270"/>
      <c r="N100" s="74"/>
      <c r="O100" s="74"/>
      <c r="P100" s="53"/>
      <c r="Q100" s="53">
        <v>7</v>
      </c>
      <c r="R100" s="53"/>
      <c r="S100" s="53"/>
      <c r="T100" s="53">
        <v>11030021</v>
      </c>
      <c r="U100" s="66"/>
      <c r="V100" s="66"/>
      <c r="W100" s="66"/>
      <c r="X100" s="66"/>
      <c r="Y100" s="66"/>
      <c r="Z100" s="66"/>
      <c r="AA100" s="66"/>
      <c r="AB100" s="66"/>
      <c r="AC100" s="66"/>
      <c r="AD100" s="66"/>
      <c r="AE100" s="66"/>
      <c r="AF100" s="87">
        <v>24</v>
      </c>
      <c r="AG100" s="87">
        <v>1</v>
      </c>
      <c r="AH100" s="87">
        <v>2012</v>
      </c>
      <c r="AI100" s="67">
        <v>0.39583333333333331</v>
      </c>
      <c r="AJ100" s="87"/>
      <c r="AK100" s="87"/>
      <c r="AL100" s="87"/>
      <c r="AM100" s="67"/>
      <c r="AN100" s="87">
        <v>31</v>
      </c>
      <c r="AO100" s="87">
        <v>1</v>
      </c>
      <c r="AP100" s="87">
        <v>2012</v>
      </c>
      <c r="AQ100" s="67"/>
      <c r="AR100" s="87">
        <v>8</v>
      </c>
      <c r="AS100" s="272" t="s">
        <v>1915</v>
      </c>
      <c r="AT100" s="60">
        <v>54.96</v>
      </c>
      <c r="AU100" s="60">
        <v>72.319999999999993</v>
      </c>
      <c r="AV100" s="60">
        <v>9.24</v>
      </c>
      <c r="AW100" s="60">
        <v>18.690000000000001</v>
      </c>
      <c r="AX100" s="60">
        <v>28.8</v>
      </c>
      <c r="AY100" s="60">
        <v>18.401000000000003</v>
      </c>
      <c r="AZ100" s="60">
        <f t="shared" si="3"/>
        <v>202.41100000000003</v>
      </c>
      <c r="BA100" s="60"/>
      <c r="BB100" s="60">
        <v>200</v>
      </c>
    </row>
    <row r="101" spans="1:54" s="62" customFormat="1" ht="12">
      <c r="A101" s="26" t="s">
        <v>3891</v>
      </c>
      <c r="B101" s="57">
        <v>16</v>
      </c>
      <c r="C101" s="53">
        <v>3000967576</v>
      </c>
      <c r="D101" s="267" t="s">
        <v>3366</v>
      </c>
      <c r="E101" s="267" t="s">
        <v>3367</v>
      </c>
      <c r="F101" s="53">
        <v>42001006182</v>
      </c>
      <c r="G101" s="53"/>
      <c r="H101" s="87">
        <v>14</v>
      </c>
      <c r="I101" s="87">
        <v>2</v>
      </c>
      <c r="J101" s="87">
        <v>1966</v>
      </c>
      <c r="K101" s="87">
        <v>45</v>
      </c>
      <c r="L101" s="270" t="s">
        <v>1539</v>
      </c>
      <c r="M101" s="270"/>
      <c r="N101" s="74"/>
      <c r="O101" s="74"/>
      <c r="P101" s="53"/>
      <c r="Q101" s="53">
        <v>8</v>
      </c>
      <c r="R101" s="53"/>
      <c r="S101" s="53"/>
      <c r="T101" s="53">
        <v>11030021</v>
      </c>
      <c r="U101" s="66"/>
      <c r="V101" s="66"/>
      <c r="W101" s="66"/>
      <c r="X101" s="66"/>
      <c r="Y101" s="66"/>
      <c r="Z101" s="66"/>
      <c r="AA101" s="66"/>
      <c r="AB101" s="66"/>
      <c r="AC101" s="66"/>
      <c r="AD101" s="66"/>
      <c r="AE101" s="66"/>
      <c r="AF101" s="87">
        <v>27</v>
      </c>
      <c r="AG101" s="87">
        <v>1</v>
      </c>
      <c r="AH101" s="87">
        <v>2012</v>
      </c>
      <c r="AI101" s="67">
        <v>0.47916666666666669</v>
      </c>
      <c r="AJ101" s="87"/>
      <c r="AK101" s="87"/>
      <c r="AL101" s="87"/>
      <c r="AM101" s="67"/>
      <c r="AN101" s="87">
        <v>31</v>
      </c>
      <c r="AO101" s="87">
        <v>1</v>
      </c>
      <c r="AP101" s="87">
        <v>2012</v>
      </c>
      <c r="AQ101" s="67"/>
      <c r="AR101" s="87">
        <v>5</v>
      </c>
      <c r="AS101" s="272" t="s">
        <v>1915</v>
      </c>
      <c r="AT101" s="60">
        <v>34.35</v>
      </c>
      <c r="AU101" s="60">
        <v>45.199999999999996</v>
      </c>
      <c r="AV101" s="60">
        <v>0.9</v>
      </c>
      <c r="AW101" s="60">
        <v>18.690000000000001</v>
      </c>
      <c r="AX101" s="60">
        <v>18</v>
      </c>
      <c r="AY101" s="60">
        <v>11.714</v>
      </c>
      <c r="AZ101" s="60">
        <f t="shared" si="3"/>
        <v>128.85400000000001</v>
      </c>
      <c r="BA101" s="60"/>
      <c r="BB101" s="60">
        <v>125</v>
      </c>
    </row>
    <row r="102" spans="1:54" s="62" customFormat="1" ht="12">
      <c r="A102" s="26" t="s">
        <v>3891</v>
      </c>
      <c r="B102" s="57">
        <v>17</v>
      </c>
      <c r="C102" s="53">
        <v>2862479671</v>
      </c>
      <c r="D102" s="267" t="s">
        <v>1193</v>
      </c>
      <c r="E102" s="267" t="s">
        <v>1933</v>
      </c>
      <c r="F102" s="53">
        <v>58001014592</v>
      </c>
      <c r="G102" s="53"/>
      <c r="H102" s="87">
        <v>1</v>
      </c>
      <c r="I102" s="87">
        <v>7</v>
      </c>
      <c r="J102" s="87">
        <v>1936</v>
      </c>
      <c r="K102" s="87">
        <v>75</v>
      </c>
      <c r="L102" s="270" t="s">
        <v>1539</v>
      </c>
      <c r="M102" s="270"/>
      <c r="N102" s="74"/>
      <c r="O102" s="74"/>
      <c r="P102" s="53"/>
      <c r="Q102" s="53">
        <v>9</v>
      </c>
      <c r="R102" s="53"/>
      <c r="S102" s="53"/>
      <c r="T102" s="53">
        <v>11030021</v>
      </c>
      <c r="U102" s="66"/>
      <c r="V102" s="66"/>
      <c r="W102" s="66"/>
      <c r="X102" s="66"/>
      <c r="Y102" s="66"/>
      <c r="Z102" s="66"/>
      <c r="AA102" s="66"/>
      <c r="AB102" s="66"/>
      <c r="AC102" s="66"/>
      <c r="AD102" s="66"/>
      <c r="AE102" s="66"/>
      <c r="AF102" s="87">
        <v>30</v>
      </c>
      <c r="AG102" s="87">
        <v>1</v>
      </c>
      <c r="AH102" s="87">
        <v>2012</v>
      </c>
      <c r="AI102" s="67">
        <v>0.52083333333333337</v>
      </c>
      <c r="AJ102" s="87"/>
      <c r="AK102" s="87"/>
      <c r="AL102" s="87"/>
      <c r="AM102" s="67"/>
      <c r="AN102" s="87">
        <v>31</v>
      </c>
      <c r="AO102" s="87">
        <v>1</v>
      </c>
      <c r="AP102" s="87">
        <v>2012</v>
      </c>
      <c r="AQ102" s="67"/>
      <c r="AR102" s="87">
        <v>2</v>
      </c>
      <c r="AS102" s="272" t="s">
        <v>1915</v>
      </c>
      <c r="AT102" s="60">
        <v>13.74</v>
      </c>
      <c r="AU102" s="60">
        <v>18.079999999999998</v>
      </c>
      <c r="AV102" s="60">
        <v>7.8</v>
      </c>
      <c r="AW102" s="60"/>
      <c r="AX102" s="60">
        <v>7.2</v>
      </c>
      <c r="AY102" s="60">
        <v>4.6820000000000004</v>
      </c>
      <c r="AZ102" s="60">
        <f t="shared" si="3"/>
        <v>51.502000000000002</v>
      </c>
      <c r="BA102" s="60"/>
      <c r="BB102" s="60">
        <v>50</v>
      </c>
    </row>
    <row r="103" spans="1:54" s="300" customFormat="1" ht="12">
      <c r="A103" s="268" t="s">
        <v>41</v>
      </c>
      <c r="B103" s="98">
        <v>17</v>
      </c>
      <c r="C103" s="96"/>
      <c r="D103" s="79"/>
      <c r="E103" s="79"/>
      <c r="F103" s="96"/>
      <c r="G103" s="96"/>
      <c r="H103" s="97"/>
      <c r="I103" s="97"/>
      <c r="J103" s="97"/>
      <c r="K103" s="97"/>
      <c r="L103" s="297"/>
      <c r="M103" s="297"/>
      <c r="N103" s="79"/>
      <c r="O103" s="79"/>
      <c r="P103" s="96"/>
      <c r="Q103" s="96"/>
      <c r="R103" s="96"/>
      <c r="S103" s="96"/>
      <c r="T103" s="96"/>
      <c r="U103" s="242"/>
      <c r="V103" s="242"/>
      <c r="W103" s="242"/>
      <c r="X103" s="242"/>
      <c r="Y103" s="242"/>
      <c r="Z103" s="242"/>
      <c r="AA103" s="242"/>
      <c r="AB103" s="242"/>
      <c r="AC103" s="242"/>
      <c r="AD103" s="242"/>
      <c r="AE103" s="242"/>
      <c r="AF103" s="97"/>
      <c r="AG103" s="97"/>
      <c r="AH103" s="303"/>
      <c r="AI103" s="298"/>
      <c r="AJ103" s="97"/>
      <c r="AK103" s="97"/>
      <c r="AL103" s="97"/>
      <c r="AM103" s="298"/>
      <c r="AN103" s="97"/>
      <c r="AO103" s="97"/>
      <c r="AP103" s="97"/>
      <c r="AQ103" s="298"/>
      <c r="AR103" s="299">
        <f>SUM(AR86:AR102)</f>
        <v>275</v>
      </c>
      <c r="AS103" s="299"/>
      <c r="AT103" s="299">
        <f t="shared" ref="AT103:BB103" si="4">SUM(AT86:AT102)</f>
        <v>1889.25</v>
      </c>
      <c r="AU103" s="299">
        <f t="shared" si="4"/>
        <v>2485.9999999999995</v>
      </c>
      <c r="AV103" s="299">
        <f t="shared" si="4"/>
        <v>656.55</v>
      </c>
      <c r="AW103" s="299">
        <f t="shared" si="4"/>
        <v>258.55</v>
      </c>
      <c r="AX103" s="299">
        <f t="shared" si="4"/>
        <v>990.00000000000011</v>
      </c>
      <c r="AY103" s="299">
        <f t="shared" si="4"/>
        <v>628.03499999999997</v>
      </c>
      <c r="AZ103" s="299">
        <f t="shared" si="4"/>
        <v>6908.3850000000011</v>
      </c>
      <c r="BA103" s="299">
        <f t="shared" si="4"/>
        <v>0</v>
      </c>
      <c r="BB103" s="314">
        <f t="shared" si="4"/>
        <v>6874.982</v>
      </c>
    </row>
    <row r="104" spans="1:54" s="62" customFormat="1" ht="12">
      <c r="A104" s="266" t="s">
        <v>3880</v>
      </c>
      <c r="B104" s="57">
        <v>1</v>
      </c>
      <c r="C104" s="53">
        <v>3325998458</v>
      </c>
      <c r="D104" s="267" t="s">
        <v>751</v>
      </c>
      <c r="E104" s="267" t="s">
        <v>752</v>
      </c>
      <c r="F104" s="53">
        <v>19001018925</v>
      </c>
      <c r="G104" s="53"/>
      <c r="H104" s="87">
        <v>29</v>
      </c>
      <c r="I104" s="87">
        <v>7</v>
      </c>
      <c r="J104" s="87">
        <v>1974</v>
      </c>
      <c r="K104" s="87">
        <v>37</v>
      </c>
      <c r="L104" s="270" t="s">
        <v>1539</v>
      </c>
      <c r="M104" s="270"/>
      <c r="N104" s="74"/>
      <c r="O104" s="74"/>
      <c r="P104" s="53"/>
      <c r="Q104" s="53">
        <v>9</v>
      </c>
      <c r="R104" s="53"/>
      <c r="S104" s="53" t="s">
        <v>58</v>
      </c>
      <c r="T104" s="53">
        <v>11030022</v>
      </c>
      <c r="U104" s="66"/>
      <c r="V104" s="66"/>
      <c r="W104" s="66"/>
      <c r="X104" s="66"/>
      <c r="Y104" s="66"/>
      <c r="Z104" s="66"/>
      <c r="AA104" s="66"/>
      <c r="AB104" s="66"/>
      <c r="AC104" s="66"/>
      <c r="AD104" s="66"/>
      <c r="AE104" s="66"/>
      <c r="AF104" s="87">
        <v>4</v>
      </c>
      <c r="AG104" s="87">
        <v>1</v>
      </c>
      <c r="AH104" s="304">
        <v>2012</v>
      </c>
      <c r="AI104" s="67">
        <v>0.5</v>
      </c>
      <c r="AJ104" s="87"/>
      <c r="AK104" s="87"/>
      <c r="AL104" s="87"/>
      <c r="AM104" s="67"/>
      <c r="AN104" s="87">
        <v>31</v>
      </c>
      <c r="AO104" s="87">
        <v>1</v>
      </c>
      <c r="AP104" s="87">
        <v>2012</v>
      </c>
      <c r="AQ104" s="67"/>
      <c r="AR104" s="87">
        <v>27</v>
      </c>
      <c r="AS104" s="272"/>
      <c r="AT104" s="60">
        <v>405</v>
      </c>
      <c r="AU104" s="60">
        <v>324</v>
      </c>
      <c r="AV104" s="60">
        <v>17.7</v>
      </c>
      <c r="AW104" s="60">
        <v>110</v>
      </c>
      <c r="AX104" s="60"/>
      <c r="AY104" s="60">
        <v>35.1</v>
      </c>
      <c r="AZ104" s="60">
        <v>810</v>
      </c>
      <c r="BA104" s="60"/>
      <c r="BB104" s="60">
        <v>810</v>
      </c>
    </row>
    <row r="105" spans="1:54" s="62" customFormat="1" ht="12">
      <c r="A105" s="26" t="s">
        <v>3880</v>
      </c>
      <c r="B105" s="57">
        <v>2</v>
      </c>
      <c r="C105" s="53">
        <v>2736692463</v>
      </c>
      <c r="D105" s="267" t="s">
        <v>1948</v>
      </c>
      <c r="E105" s="267" t="s">
        <v>3195</v>
      </c>
      <c r="F105" s="53">
        <v>48001005698</v>
      </c>
      <c r="G105" s="53"/>
      <c r="H105" s="87">
        <v>2</v>
      </c>
      <c r="I105" s="87">
        <v>1</v>
      </c>
      <c r="J105" s="87">
        <v>1986</v>
      </c>
      <c r="K105" s="87">
        <v>26</v>
      </c>
      <c r="L105" s="270" t="s">
        <v>1539</v>
      </c>
      <c r="M105" s="270"/>
      <c r="N105" s="74"/>
      <c r="O105" s="74"/>
      <c r="P105" s="53"/>
      <c r="Q105" s="53">
        <v>10</v>
      </c>
      <c r="R105" s="53"/>
      <c r="S105" s="53" t="s">
        <v>58</v>
      </c>
      <c r="T105" s="53">
        <v>11030022</v>
      </c>
      <c r="U105" s="66"/>
      <c r="V105" s="66"/>
      <c r="W105" s="66"/>
      <c r="X105" s="66"/>
      <c r="Y105" s="66"/>
      <c r="Z105" s="66"/>
      <c r="AA105" s="66"/>
      <c r="AB105" s="66"/>
      <c r="AC105" s="66"/>
      <c r="AD105" s="66"/>
      <c r="AE105" s="66"/>
      <c r="AF105" s="87">
        <v>9</v>
      </c>
      <c r="AG105" s="87">
        <v>1</v>
      </c>
      <c r="AH105" s="304">
        <v>2012</v>
      </c>
      <c r="AI105" s="67">
        <v>0.45833333333333331</v>
      </c>
      <c r="AJ105" s="87"/>
      <c r="AK105" s="87"/>
      <c r="AL105" s="87"/>
      <c r="AM105" s="67"/>
      <c r="AN105" s="87">
        <v>31</v>
      </c>
      <c r="AO105" s="87">
        <v>1</v>
      </c>
      <c r="AP105" s="87">
        <v>2012</v>
      </c>
      <c r="AQ105" s="67"/>
      <c r="AR105" s="87">
        <v>22</v>
      </c>
      <c r="AS105" s="272"/>
      <c r="AT105" s="60">
        <v>330</v>
      </c>
      <c r="AU105" s="60">
        <v>264</v>
      </c>
      <c r="AV105" s="60">
        <v>6.8</v>
      </c>
      <c r="AW105" s="60">
        <v>90</v>
      </c>
      <c r="AX105" s="60"/>
      <c r="AY105" s="60">
        <v>28.6</v>
      </c>
      <c r="AZ105" s="60">
        <v>660</v>
      </c>
      <c r="BA105" s="60"/>
      <c r="BB105" s="60">
        <v>660</v>
      </c>
    </row>
    <row r="106" spans="1:54" s="62" customFormat="1" ht="12">
      <c r="A106" s="26" t="s">
        <v>3880</v>
      </c>
      <c r="B106" s="57">
        <v>3</v>
      </c>
      <c r="C106" s="53">
        <v>1908590619</v>
      </c>
      <c r="D106" s="267" t="s">
        <v>2347</v>
      </c>
      <c r="E106" s="267" t="s">
        <v>1937</v>
      </c>
      <c r="F106" s="53">
        <v>42350001758</v>
      </c>
      <c r="G106" s="53"/>
      <c r="H106" s="87">
        <v>16</v>
      </c>
      <c r="I106" s="87">
        <v>12</v>
      </c>
      <c r="J106" s="87">
        <v>1976</v>
      </c>
      <c r="K106" s="87">
        <v>35</v>
      </c>
      <c r="L106" s="270" t="s">
        <v>1539</v>
      </c>
      <c r="M106" s="270"/>
      <c r="N106" s="74"/>
      <c r="O106" s="74"/>
      <c r="P106" s="53"/>
      <c r="Q106" s="53">
        <v>11</v>
      </c>
      <c r="R106" s="53"/>
      <c r="S106" s="53" t="s">
        <v>58</v>
      </c>
      <c r="T106" s="53">
        <v>11030022</v>
      </c>
      <c r="U106" s="66"/>
      <c r="V106" s="66"/>
      <c r="W106" s="66"/>
      <c r="X106" s="66"/>
      <c r="Y106" s="66"/>
      <c r="Z106" s="66"/>
      <c r="AA106" s="66"/>
      <c r="AB106" s="66"/>
      <c r="AC106" s="66"/>
      <c r="AD106" s="66"/>
      <c r="AE106" s="66"/>
      <c r="AF106" s="87">
        <v>17</v>
      </c>
      <c r="AG106" s="87">
        <v>1</v>
      </c>
      <c r="AH106" s="304">
        <v>2012</v>
      </c>
      <c r="AI106" s="67">
        <v>0.75</v>
      </c>
      <c r="AJ106" s="87"/>
      <c r="AK106" s="87"/>
      <c r="AL106" s="87"/>
      <c r="AM106" s="67"/>
      <c r="AN106" s="87">
        <v>31</v>
      </c>
      <c r="AO106" s="87">
        <v>1</v>
      </c>
      <c r="AP106" s="87">
        <v>2012</v>
      </c>
      <c r="AQ106" s="67"/>
      <c r="AR106" s="87">
        <v>14</v>
      </c>
      <c r="AS106" s="272"/>
      <c r="AT106" s="60">
        <v>210</v>
      </c>
      <c r="AU106" s="60">
        <v>168</v>
      </c>
      <c r="AV106" s="60">
        <v>0</v>
      </c>
      <c r="AW106" s="60">
        <v>130</v>
      </c>
      <c r="AX106" s="60"/>
      <c r="AY106" s="60">
        <v>18.2</v>
      </c>
      <c r="AZ106" s="60">
        <v>420</v>
      </c>
      <c r="BA106" s="60"/>
      <c r="BB106" s="60">
        <v>420</v>
      </c>
    </row>
    <row r="107" spans="1:54" s="62" customFormat="1" ht="12">
      <c r="A107" s="26" t="s">
        <v>3880</v>
      </c>
      <c r="B107" s="57">
        <v>4</v>
      </c>
      <c r="C107" s="53">
        <v>1748118954</v>
      </c>
      <c r="D107" s="267" t="s">
        <v>1948</v>
      </c>
      <c r="E107" s="267" t="s">
        <v>1920</v>
      </c>
      <c r="F107" s="53">
        <v>62006053533</v>
      </c>
      <c r="G107" s="53"/>
      <c r="H107" s="87">
        <v>15</v>
      </c>
      <c r="I107" s="87">
        <v>11</v>
      </c>
      <c r="J107" s="87">
        <v>1961</v>
      </c>
      <c r="K107" s="87">
        <v>50</v>
      </c>
      <c r="L107" s="270" t="s">
        <v>1539</v>
      </c>
      <c r="M107" s="270"/>
      <c r="N107" s="74"/>
      <c r="O107" s="74"/>
      <c r="P107" s="53"/>
      <c r="Q107" s="53" t="s">
        <v>3372</v>
      </c>
      <c r="R107" s="53"/>
      <c r="S107" s="53" t="s">
        <v>58</v>
      </c>
      <c r="T107" s="53">
        <v>11030022</v>
      </c>
      <c r="U107" s="66"/>
      <c r="V107" s="66"/>
      <c r="W107" s="66"/>
      <c r="X107" s="66"/>
      <c r="Y107" s="66"/>
      <c r="Z107" s="66"/>
      <c r="AA107" s="66"/>
      <c r="AB107" s="66"/>
      <c r="AC107" s="66"/>
      <c r="AD107" s="66"/>
      <c r="AE107" s="66"/>
      <c r="AF107" s="87">
        <v>4</v>
      </c>
      <c r="AG107" s="87">
        <v>10</v>
      </c>
      <c r="AH107" s="304">
        <v>2011</v>
      </c>
      <c r="AI107" s="67">
        <v>0.45833333333333331</v>
      </c>
      <c r="AJ107" s="87"/>
      <c r="AK107" s="87"/>
      <c r="AL107" s="87"/>
      <c r="AM107" s="67"/>
      <c r="AN107" s="87">
        <v>31</v>
      </c>
      <c r="AO107" s="87">
        <v>1</v>
      </c>
      <c r="AP107" s="87">
        <v>2012</v>
      </c>
      <c r="AQ107" s="67"/>
      <c r="AR107" s="87">
        <v>31</v>
      </c>
      <c r="AS107" s="272"/>
      <c r="AT107" s="60">
        <v>465</v>
      </c>
      <c r="AU107" s="60">
        <v>372</v>
      </c>
      <c r="AV107" s="60">
        <v>6.9</v>
      </c>
      <c r="AW107" s="60">
        <v>40</v>
      </c>
      <c r="AX107" s="60"/>
      <c r="AY107" s="60">
        <v>40.300000000000004</v>
      </c>
      <c r="AZ107" s="60">
        <v>924.2</v>
      </c>
      <c r="BA107" s="60"/>
      <c r="BB107" s="60">
        <v>924.2</v>
      </c>
    </row>
    <row r="108" spans="1:54" s="62" customFormat="1" ht="12">
      <c r="A108" s="26" t="s">
        <v>3880</v>
      </c>
      <c r="B108" s="57">
        <v>5</v>
      </c>
      <c r="C108" s="53">
        <v>2832998707</v>
      </c>
      <c r="D108" s="267" t="s">
        <v>610</v>
      </c>
      <c r="E108" s="267" t="s">
        <v>1921</v>
      </c>
      <c r="F108" s="53">
        <v>42001009042</v>
      </c>
      <c r="G108" s="53"/>
      <c r="H108" s="87">
        <v>5</v>
      </c>
      <c r="I108" s="87">
        <v>8</v>
      </c>
      <c r="J108" s="87">
        <v>1967</v>
      </c>
      <c r="K108" s="87">
        <v>45</v>
      </c>
      <c r="L108" s="270" t="s">
        <v>1539</v>
      </c>
      <c r="M108" s="270"/>
      <c r="N108" s="74"/>
      <c r="O108" s="74"/>
      <c r="P108" s="53"/>
      <c r="Q108" s="53">
        <v>12</v>
      </c>
      <c r="R108" s="53"/>
      <c r="S108" s="53" t="s">
        <v>58</v>
      </c>
      <c r="T108" s="53">
        <v>11030022</v>
      </c>
      <c r="U108" s="66"/>
      <c r="V108" s="66"/>
      <c r="W108" s="66"/>
      <c r="X108" s="66"/>
      <c r="Y108" s="66"/>
      <c r="Z108" s="66"/>
      <c r="AA108" s="66"/>
      <c r="AB108" s="66"/>
      <c r="AC108" s="66"/>
      <c r="AD108" s="66"/>
      <c r="AE108" s="66"/>
      <c r="AF108" s="87">
        <v>23</v>
      </c>
      <c r="AG108" s="87">
        <v>1</v>
      </c>
      <c r="AH108" s="304">
        <v>2012</v>
      </c>
      <c r="AI108" s="67">
        <v>0.66666666666666663</v>
      </c>
      <c r="AJ108" s="87"/>
      <c r="AK108" s="87"/>
      <c r="AL108" s="87"/>
      <c r="AM108" s="67"/>
      <c r="AN108" s="87">
        <v>31</v>
      </c>
      <c r="AO108" s="87">
        <v>1</v>
      </c>
      <c r="AP108" s="87">
        <v>2012</v>
      </c>
      <c r="AQ108" s="67"/>
      <c r="AR108" s="87">
        <v>8</v>
      </c>
      <c r="AS108" s="272"/>
      <c r="AT108" s="60">
        <v>120</v>
      </c>
      <c r="AU108" s="60">
        <v>96</v>
      </c>
      <c r="AV108" s="60">
        <v>0</v>
      </c>
      <c r="AW108" s="60">
        <v>80</v>
      </c>
      <c r="AX108" s="60"/>
      <c r="AY108" s="60">
        <v>10.4</v>
      </c>
      <c r="AZ108" s="60">
        <v>240</v>
      </c>
      <c r="BA108" s="60"/>
      <c r="BB108" s="60">
        <v>240</v>
      </c>
    </row>
    <row r="109" spans="1:54" s="62" customFormat="1" ht="12">
      <c r="A109" s="26" t="s">
        <v>3880</v>
      </c>
      <c r="B109" s="57">
        <v>6</v>
      </c>
      <c r="C109" s="53">
        <v>2993632494</v>
      </c>
      <c r="D109" s="267" t="s">
        <v>1954</v>
      </c>
      <c r="E109" s="267" t="s">
        <v>1936</v>
      </c>
      <c r="F109" s="53">
        <v>19401113917</v>
      </c>
      <c r="G109" s="53"/>
      <c r="H109" s="87">
        <v>29</v>
      </c>
      <c r="I109" s="87">
        <v>10</v>
      </c>
      <c r="J109" s="87">
        <v>1972</v>
      </c>
      <c r="K109" s="87">
        <v>40</v>
      </c>
      <c r="L109" s="270" t="s">
        <v>1539</v>
      </c>
      <c r="M109" s="270"/>
      <c r="N109" s="74"/>
      <c r="O109" s="74"/>
      <c r="P109" s="53"/>
      <c r="Q109" s="53">
        <v>13</v>
      </c>
      <c r="R109" s="53"/>
      <c r="S109" s="53" t="s">
        <v>58</v>
      </c>
      <c r="T109" s="53">
        <v>11030022</v>
      </c>
      <c r="U109" s="66"/>
      <c r="V109" s="66"/>
      <c r="W109" s="66"/>
      <c r="X109" s="66"/>
      <c r="Y109" s="66"/>
      <c r="Z109" s="66"/>
      <c r="AA109" s="66"/>
      <c r="AB109" s="66"/>
      <c r="AC109" s="66"/>
      <c r="AD109" s="66"/>
      <c r="AE109" s="66"/>
      <c r="AF109" s="87">
        <v>25</v>
      </c>
      <c r="AG109" s="87">
        <v>1</v>
      </c>
      <c r="AH109" s="304">
        <v>2012</v>
      </c>
      <c r="AI109" s="67">
        <v>0.54166666666666663</v>
      </c>
      <c r="AJ109" s="87"/>
      <c r="AK109" s="87"/>
      <c r="AL109" s="87"/>
      <c r="AM109" s="67"/>
      <c r="AN109" s="87">
        <v>31</v>
      </c>
      <c r="AO109" s="87">
        <v>1</v>
      </c>
      <c r="AP109" s="87">
        <v>2012</v>
      </c>
      <c r="AQ109" s="67"/>
      <c r="AR109" s="87">
        <v>6</v>
      </c>
      <c r="AS109" s="272"/>
      <c r="AT109" s="60">
        <v>90</v>
      </c>
      <c r="AU109" s="60">
        <v>72</v>
      </c>
      <c r="AV109" s="60">
        <v>0</v>
      </c>
      <c r="AW109" s="60">
        <v>70</v>
      </c>
      <c r="AX109" s="60"/>
      <c r="AY109" s="60">
        <v>7.8000000000000007</v>
      </c>
      <c r="AZ109" s="60">
        <v>180</v>
      </c>
      <c r="BA109" s="60"/>
      <c r="BB109" s="60">
        <v>180</v>
      </c>
    </row>
    <row r="110" spans="1:54" s="62" customFormat="1" ht="12">
      <c r="A110" s="26" t="s">
        <v>3880</v>
      </c>
      <c r="B110" s="57">
        <v>7</v>
      </c>
      <c r="C110" s="53">
        <v>4228248224</v>
      </c>
      <c r="D110" s="267" t="s">
        <v>3373</v>
      </c>
      <c r="E110" s="267" t="s">
        <v>1929</v>
      </c>
      <c r="F110" s="53">
        <v>29001005523</v>
      </c>
      <c r="G110" s="53"/>
      <c r="H110" s="87">
        <v>7</v>
      </c>
      <c r="I110" s="87">
        <v>8</v>
      </c>
      <c r="J110" s="87">
        <v>1966</v>
      </c>
      <c r="K110" s="87">
        <v>46</v>
      </c>
      <c r="L110" s="270" t="s">
        <v>1539</v>
      </c>
      <c r="M110" s="270"/>
      <c r="N110" s="74"/>
      <c r="O110" s="74"/>
      <c r="P110" s="53"/>
      <c r="Q110" s="53">
        <v>14</v>
      </c>
      <c r="R110" s="53"/>
      <c r="S110" s="53" t="s">
        <v>58</v>
      </c>
      <c r="T110" s="53">
        <v>11030022</v>
      </c>
      <c r="U110" s="66"/>
      <c r="V110" s="66"/>
      <c r="W110" s="66"/>
      <c r="X110" s="66"/>
      <c r="Y110" s="66"/>
      <c r="Z110" s="66"/>
      <c r="AA110" s="66"/>
      <c r="AB110" s="66"/>
      <c r="AC110" s="66"/>
      <c r="AD110" s="66"/>
      <c r="AE110" s="66"/>
      <c r="AF110" s="87">
        <v>30</v>
      </c>
      <c r="AG110" s="87">
        <v>1</v>
      </c>
      <c r="AH110" s="304">
        <v>2012</v>
      </c>
      <c r="AI110" s="67">
        <v>0.54166666666666663</v>
      </c>
      <c r="AJ110" s="87"/>
      <c r="AK110" s="87"/>
      <c r="AL110" s="87"/>
      <c r="AM110" s="67"/>
      <c r="AN110" s="87">
        <v>31</v>
      </c>
      <c r="AO110" s="87">
        <v>1</v>
      </c>
      <c r="AP110" s="87">
        <v>2012</v>
      </c>
      <c r="AQ110" s="67"/>
      <c r="AR110" s="87">
        <v>1</v>
      </c>
      <c r="AS110" s="272"/>
      <c r="AT110" s="60">
        <v>15</v>
      </c>
      <c r="AU110" s="60">
        <v>12</v>
      </c>
      <c r="AV110" s="60">
        <v>0</v>
      </c>
      <c r="AW110" s="60">
        <v>0</v>
      </c>
      <c r="AX110" s="60"/>
      <c r="AY110" s="60">
        <v>1.3</v>
      </c>
      <c r="AZ110" s="60">
        <v>28.3</v>
      </c>
      <c r="BA110" s="60"/>
      <c r="BB110" s="60">
        <v>28.3</v>
      </c>
    </row>
    <row r="111" spans="1:54" s="62" customFormat="1" ht="12">
      <c r="A111" s="26" t="s">
        <v>3880</v>
      </c>
      <c r="B111" s="57">
        <v>8</v>
      </c>
      <c r="C111" s="53">
        <v>1511850535</v>
      </c>
      <c r="D111" s="267" t="s">
        <v>1248</v>
      </c>
      <c r="E111" s="267" t="s">
        <v>1923</v>
      </c>
      <c r="F111" s="53">
        <v>17001006355</v>
      </c>
      <c r="G111" s="53"/>
      <c r="H111" s="87">
        <v>27</v>
      </c>
      <c r="I111" s="87">
        <v>7</v>
      </c>
      <c r="J111" s="87">
        <v>1973</v>
      </c>
      <c r="K111" s="87">
        <v>38</v>
      </c>
      <c r="L111" s="270" t="s">
        <v>1539</v>
      </c>
      <c r="M111" s="270"/>
      <c r="N111" s="74"/>
      <c r="O111" s="74"/>
      <c r="P111" s="53"/>
      <c r="Q111" s="53" t="s">
        <v>3890</v>
      </c>
      <c r="R111" s="53"/>
      <c r="S111" s="53" t="s">
        <v>58</v>
      </c>
      <c r="T111" s="53">
        <v>11030022</v>
      </c>
      <c r="U111" s="66"/>
      <c r="V111" s="66"/>
      <c r="W111" s="66"/>
      <c r="X111" s="66"/>
      <c r="Y111" s="66"/>
      <c r="Z111" s="66"/>
      <c r="AA111" s="66"/>
      <c r="AB111" s="66"/>
      <c r="AC111" s="66"/>
      <c r="AD111" s="66"/>
      <c r="AE111" s="66"/>
      <c r="AF111" s="87">
        <v>22</v>
      </c>
      <c r="AG111" s="87">
        <v>11</v>
      </c>
      <c r="AH111" s="304">
        <v>2011</v>
      </c>
      <c r="AI111" s="67">
        <v>0.58333333333333337</v>
      </c>
      <c r="AJ111" s="87"/>
      <c r="AK111" s="87"/>
      <c r="AL111" s="87"/>
      <c r="AM111" s="67"/>
      <c r="AN111" s="87">
        <v>27</v>
      </c>
      <c r="AO111" s="87">
        <v>1</v>
      </c>
      <c r="AP111" s="87">
        <v>2012</v>
      </c>
      <c r="AQ111" s="67">
        <v>0.625</v>
      </c>
      <c r="AR111" s="87">
        <v>27</v>
      </c>
      <c r="AS111" s="272" t="s">
        <v>1914</v>
      </c>
      <c r="AT111" s="60">
        <v>405</v>
      </c>
      <c r="AU111" s="60">
        <v>324</v>
      </c>
      <c r="AV111" s="60">
        <v>11.06</v>
      </c>
      <c r="AW111" s="60">
        <v>30</v>
      </c>
      <c r="AX111" s="60"/>
      <c r="AY111" s="60">
        <v>35.1</v>
      </c>
      <c r="AZ111" s="60">
        <v>805.16</v>
      </c>
      <c r="BA111" s="60"/>
      <c r="BB111" s="60">
        <v>805.16</v>
      </c>
    </row>
    <row r="112" spans="1:54" s="62" customFormat="1" ht="12">
      <c r="A112" s="26" t="s">
        <v>3880</v>
      </c>
      <c r="B112" s="57">
        <v>9</v>
      </c>
      <c r="C112" s="53">
        <v>1438734450</v>
      </c>
      <c r="D112" s="267" t="s">
        <v>1950</v>
      </c>
      <c r="E112" s="267" t="s">
        <v>1924</v>
      </c>
      <c r="F112" s="53">
        <v>19001102677</v>
      </c>
      <c r="G112" s="53"/>
      <c r="H112" s="87">
        <v>12</v>
      </c>
      <c r="I112" s="87">
        <v>12</v>
      </c>
      <c r="J112" s="87">
        <v>1992</v>
      </c>
      <c r="K112" s="87">
        <v>19</v>
      </c>
      <c r="L112" s="270" t="s">
        <v>1539</v>
      </c>
      <c r="M112" s="270"/>
      <c r="N112" s="74"/>
      <c r="O112" s="74"/>
      <c r="P112" s="53"/>
      <c r="Q112" s="53" t="s">
        <v>3889</v>
      </c>
      <c r="R112" s="53"/>
      <c r="S112" s="53" t="s">
        <v>58</v>
      </c>
      <c r="T112" s="53">
        <v>11030022</v>
      </c>
      <c r="U112" s="66"/>
      <c r="V112" s="66"/>
      <c r="W112" s="66"/>
      <c r="X112" s="66"/>
      <c r="Y112" s="66"/>
      <c r="Z112" s="66"/>
      <c r="AA112" s="66"/>
      <c r="AB112" s="66"/>
      <c r="AC112" s="66"/>
      <c r="AD112" s="66"/>
      <c r="AE112" s="66"/>
      <c r="AF112" s="87">
        <v>24</v>
      </c>
      <c r="AG112" s="87">
        <v>11</v>
      </c>
      <c r="AH112" s="304">
        <v>2011</v>
      </c>
      <c r="AI112" s="67">
        <v>0.5</v>
      </c>
      <c r="AJ112" s="87"/>
      <c r="AK112" s="87"/>
      <c r="AL112" s="87"/>
      <c r="AM112" s="67"/>
      <c r="AN112" s="87">
        <v>30</v>
      </c>
      <c r="AO112" s="87">
        <v>1</v>
      </c>
      <c r="AP112" s="87">
        <v>2012</v>
      </c>
      <c r="AQ112" s="67">
        <v>0.75</v>
      </c>
      <c r="AR112" s="87">
        <v>30</v>
      </c>
      <c r="AS112" s="272" t="s">
        <v>1914</v>
      </c>
      <c r="AT112" s="60">
        <v>450</v>
      </c>
      <c r="AU112" s="60">
        <v>360</v>
      </c>
      <c r="AV112" s="60">
        <v>6.99</v>
      </c>
      <c r="AW112" s="60">
        <v>30</v>
      </c>
      <c r="AX112" s="60"/>
      <c r="AY112" s="60">
        <v>39</v>
      </c>
      <c r="AZ112" s="60">
        <v>885.99</v>
      </c>
      <c r="BA112" s="60"/>
      <c r="BB112" s="60">
        <v>885.99</v>
      </c>
    </row>
    <row r="113" spans="1:54" s="62" customFormat="1" ht="12">
      <c r="A113" s="26" t="s">
        <v>3880</v>
      </c>
      <c r="B113" s="57">
        <v>10</v>
      </c>
      <c r="C113" s="53">
        <v>770589045</v>
      </c>
      <c r="D113" s="267" t="s">
        <v>1054</v>
      </c>
      <c r="E113" s="267" t="s">
        <v>1929</v>
      </c>
      <c r="F113" s="53">
        <v>19001063593</v>
      </c>
      <c r="G113" s="53"/>
      <c r="H113" s="87">
        <v>20</v>
      </c>
      <c r="I113" s="87">
        <v>11</v>
      </c>
      <c r="J113" s="87">
        <v>1985</v>
      </c>
      <c r="K113" s="87">
        <v>26</v>
      </c>
      <c r="L113" s="270" t="s">
        <v>1539</v>
      </c>
      <c r="M113" s="270"/>
      <c r="N113" s="74"/>
      <c r="O113" s="74"/>
      <c r="P113" s="53"/>
      <c r="Q113" s="53" t="s">
        <v>3888</v>
      </c>
      <c r="R113" s="53"/>
      <c r="S113" s="53" t="s">
        <v>58</v>
      </c>
      <c r="T113" s="53">
        <v>11030022</v>
      </c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87">
        <v>13</v>
      </c>
      <c r="AG113" s="87">
        <v>12</v>
      </c>
      <c r="AH113" s="304">
        <v>2011</v>
      </c>
      <c r="AI113" s="67">
        <v>0.58333333333333337</v>
      </c>
      <c r="AJ113" s="87"/>
      <c r="AK113" s="87"/>
      <c r="AL113" s="87"/>
      <c r="AM113" s="67"/>
      <c r="AN113" s="87">
        <v>24</v>
      </c>
      <c r="AO113" s="87">
        <v>1</v>
      </c>
      <c r="AP113" s="87">
        <v>2012</v>
      </c>
      <c r="AQ113" s="67">
        <v>0.625</v>
      </c>
      <c r="AR113" s="87">
        <v>24</v>
      </c>
      <c r="AS113" s="272" t="s">
        <v>1914</v>
      </c>
      <c r="AT113" s="60">
        <v>360</v>
      </c>
      <c r="AU113" s="60">
        <v>288</v>
      </c>
      <c r="AV113" s="60">
        <v>5.97</v>
      </c>
      <c r="AW113" s="60">
        <v>60</v>
      </c>
      <c r="AX113" s="60"/>
      <c r="AY113" s="60">
        <v>31.200000000000003</v>
      </c>
      <c r="AZ113" s="60">
        <v>720</v>
      </c>
      <c r="BA113" s="60"/>
      <c r="BB113" s="60">
        <v>720</v>
      </c>
    </row>
    <row r="114" spans="1:54" s="62" customFormat="1" ht="12">
      <c r="A114" s="26" t="s">
        <v>3880</v>
      </c>
      <c r="B114" s="57">
        <v>11</v>
      </c>
      <c r="C114" s="53">
        <v>1670343770</v>
      </c>
      <c r="D114" s="267" t="s">
        <v>1594</v>
      </c>
      <c r="E114" s="267" t="s">
        <v>1926</v>
      </c>
      <c r="F114" s="53">
        <v>30001007880</v>
      </c>
      <c r="G114" s="53"/>
      <c r="H114" s="87">
        <v>15</v>
      </c>
      <c r="I114" s="87">
        <v>2</v>
      </c>
      <c r="J114" s="87">
        <v>1955</v>
      </c>
      <c r="K114" s="87">
        <v>56</v>
      </c>
      <c r="L114" s="270" t="s">
        <v>1539</v>
      </c>
      <c r="M114" s="270"/>
      <c r="N114" s="74"/>
      <c r="O114" s="74"/>
      <c r="P114" s="53"/>
      <c r="Q114" s="53" t="s">
        <v>3378</v>
      </c>
      <c r="R114" s="53"/>
      <c r="S114" s="53" t="s">
        <v>58</v>
      </c>
      <c r="T114" s="53">
        <v>11030022</v>
      </c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87">
        <v>2</v>
      </c>
      <c r="AG114" s="87">
        <v>12</v>
      </c>
      <c r="AH114" s="304">
        <v>2011</v>
      </c>
      <c r="AI114" s="67">
        <v>0.54166666666666663</v>
      </c>
      <c r="AJ114" s="87"/>
      <c r="AK114" s="87"/>
      <c r="AL114" s="87"/>
      <c r="AM114" s="67"/>
      <c r="AN114" s="87">
        <v>31</v>
      </c>
      <c r="AO114" s="87">
        <v>1</v>
      </c>
      <c r="AP114" s="87">
        <v>2012</v>
      </c>
      <c r="AQ114" s="67"/>
      <c r="AR114" s="87">
        <v>31</v>
      </c>
      <c r="AS114" s="272"/>
      <c r="AT114" s="60">
        <v>465</v>
      </c>
      <c r="AU114" s="60">
        <v>372</v>
      </c>
      <c r="AV114" s="60">
        <v>5.99</v>
      </c>
      <c r="AW114" s="60">
        <v>30</v>
      </c>
      <c r="AX114" s="60"/>
      <c r="AY114" s="60">
        <v>40.300000000000004</v>
      </c>
      <c r="AZ114" s="60">
        <v>913.29</v>
      </c>
      <c r="BA114" s="60"/>
      <c r="BB114" s="60">
        <v>913.29</v>
      </c>
    </row>
    <row r="115" spans="1:54" s="62" customFormat="1" ht="12">
      <c r="A115" s="26" t="s">
        <v>3880</v>
      </c>
      <c r="B115" s="57">
        <v>12</v>
      </c>
      <c r="C115" s="53">
        <v>73135953</v>
      </c>
      <c r="D115" s="267" t="s">
        <v>356</v>
      </c>
      <c r="E115" s="267" t="s">
        <v>1927</v>
      </c>
      <c r="F115" s="53">
        <v>18701076245</v>
      </c>
      <c r="G115" s="53">
        <v>26</v>
      </c>
      <c r="H115" s="87">
        <v>26</v>
      </c>
      <c r="I115" s="87">
        <v>4</v>
      </c>
      <c r="J115" s="87">
        <v>1980</v>
      </c>
      <c r="K115" s="87">
        <v>31</v>
      </c>
      <c r="L115" s="270" t="s">
        <v>1539</v>
      </c>
      <c r="M115" s="270"/>
      <c r="N115" s="74"/>
      <c r="O115" s="74"/>
      <c r="P115" s="53"/>
      <c r="Q115" s="53" t="s">
        <v>3887</v>
      </c>
      <c r="R115" s="53"/>
      <c r="S115" s="53" t="s">
        <v>58</v>
      </c>
      <c r="T115" s="53">
        <v>11030022</v>
      </c>
      <c r="U115" s="66"/>
      <c r="V115" s="66"/>
      <c r="W115" s="66"/>
      <c r="X115" s="66"/>
      <c r="Y115" s="66"/>
      <c r="Z115" s="66"/>
      <c r="AA115" s="66"/>
      <c r="AB115" s="66"/>
      <c r="AC115" s="66"/>
      <c r="AD115" s="66"/>
      <c r="AE115" s="66"/>
      <c r="AF115" s="87">
        <v>7</v>
      </c>
      <c r="AG115" s="87">
        <v>12</v>
      </c>
      <c r="AH115" s="304">
        <v>2011</v>
      </c>
      <c r="AI115" s="67">
        <v>0.54166666666666663</v>
      </c>
      <c r="AJ115" s="87"/>
      <c r="AK115" s="87"/>
      <c r="AL115" s="87"/>
      <c r="AM115" s="67"/>
      <c r="AN115" s="87">
        <v>30</v>
      </c>
      <c r="AO115" s="87">
        <v>1</v>
      </c>
      <c r="AP115" s="87">
        <v>2012</v>
      </c>
      <c r="AQ115" s="67">
        <v>0.375</v>
      </c>
      <c r="AR115" s="87">
        <v>29</v>
      </c>
      <c r="AS115" s="272" t="s">
        <v>1914</v>
      </c>
      <c r="AT115" s="60">
        <v>435</v>
      </c>
      <c r="AU115" s="60">
        <v>348</v>
      </c>
      <c r="AV115" s="60">
        <v>5</v>
      </c>
      <c r="AW115" s="60">
        <v>30</v>
      </c>
      <c r="AX115" s="60"/>
      <c r="AY115" s="60">
        <v>37.700000000000003</v>
      </c>
      <c r="AZ115" s="60">
        <v>855.7</v>
      </c>
      <c r="BA115" s="60"/>
      <c r="BB115" s="60">
        <v>855.7</v>
      </c>
    </row>
    <row r="116" spans="1:54" s="62" customFormat="1" ht="12">
      <c r="A116" s="26" t="s">
        <v>3880</v>
      </c>
      <c r="B116" s="57">
        <v>13</v>
      </c>
      <c r="C116" s="53">
        <v>1395119996</v>
      </c>
      <c r="D116" s="267" t="s">
        <v>412</v>
      </c>
      <c r="E116" s="267" t="s">
        <v>1558</v>
      </c>
      <c r="F116" s="53">
        <v>19001097498</v>
      </c>
      <c r="G116" s="53"/>
      <c r="H116" s="87">
        <v>20</v>
      </c>
      <c r="I116" s="87">
        <v>10</v>
      </c>
      <c r="J116" s="87">
        <v>1965</v>
      </c>
      <c r="K116" s="87">
        <v>46</v>
      </c>
      <c r="L116" s="270" t="s">
        <v>1539</v>
      </c>
      <c r="M116" s="270"/>
      <c r="N116" s="74"/>
      <c r="O116" s="74"/>
      <c r="P116" s="53"/>
      <c r="Q116" s="53" t="s">
        <v>3886</v>
      </c>
      <c r="R116" s="53"/>
      <c r="S116" s="53" t="s">
        <v>58</v>
      </c>
      <c r="T116" s="53">
        <v>11030022</v>
      </c>
      <c r="U116" s="66"/>
      <c r="V116" s="66"/>
      <c r="W116" s="66"/>
      <c r="X116" s="66"/>
      <c r="Y116" s="66"/>
      <c r="Z116" s="66"/>
      <c r="AA116" s="66"/>
      <c r="AB116" s="66"/>
      <c r="AC116" s="66"/>
      <c r="AD116" s="66"/>
      <c r="AE116" s="66"/>
      <c r="AF116" s="87">
        <v>8</v>
      </c>
      <c r="AG116" s="87">
        <v>12</v>
      </c>
      <c r="AH116" s="304">
        <v>2011</v>
      </c>
      <c r="AI116" s="67">
        <v>0.58333333333333337</v>
      </c>
      <c r="AJ116" s="87"/>
      <c r="AK116" s="87"/>
      <c r="AL116" s="87"/>
      <c r="AM116" s="67"/>
      <c r="AN116" s="87">
        <v>18</v>
      </c>
      <c r="AO116" s="87">
        <v>1</v>
      </c>
      <c r="AP116" s="87">
        <v>2012</v>
      </c>
      <c r="AQ116" s="67">
        <v>0.375</v>
      </c>
      <c r="AR116" s="87">
        <v>17</v>
      </c>
      <c r="AS116" s="272" t="s">
        <v>1914</v>
      </c>
      <c r="AT116" s="60">
        <v>255</v>
      </c>
      <c r="AU116" s="60">
        <v>204</v>
      </c>
      <c r="AV116" s="60">
        <v>6.41</v>
      </c>
      <c r="AW116" s="60">
        <v>30</v>
      </c>
      <c r="AX116" s="60"/>
      <c r="AY116" s="60">
        <v>22.1</v>
      </c>
      <c r="AZ116" s="60">
        <v>510</v>
      </c>
      <c r="BA116" s="60"/>
      <c r="BB116" s="60">
        <v>510</v>
      </c>
    </row>
    <row r="117" spans="1:54" s="62" customFormat="1" ht="12">
      <c r="A117" s="26" t="s">
        <v>3880</v>
      </c>
      <c r="B117" s="57">
        <v>14</v>
      </c>
      <c r="C117" s="53">
        <v>67955472</v>
      </c>
      <c r="D117" s="267" t="s">
        <v>407</v>
      </c>
      <c r="E117" s="267" t="s">
        <v>1930</v>
      </c>
      <c r="F117" s="53">
        <v>51001021953</v>
      </c>
      <c r="G117" s="53"/>
      <c r="H117" s="87">
        <v>21</v>
      </c>
      <c r="I117" s="87">
        <v>10</v>
      </c>
      <c r="J117" s="87">
        <v>1965</v>
      </c>
      <c r="K117" s="87">
        <v>46</v>
      </c>
      <c r="L117" s="270" t="s">
        <v>1539</v>
      </c>
      <c r="M117" s="270"/>
      <c r="N117" s="74"/>
      <c r="O117" s="74"/>
      <c r="P117" s="53"/>
      <c r="Q117" s="53" t="s">
        <v>3381</v>
      </c>
      <c r="R117" s="53"/>
      <c r="S117" s="53" t="s">
        <v>58</v>
      </c>
      <c r="T117" s="53">
        <v>11030022</v>
      </c>
      <c r="U117" s="66"/>
      <c r="V117" s="66"/>
      <c r="W117" s="66"/>
      <c r="X117" s="66"/>
      <c r="Y117" s="66"/>
      <c r="Z117" s="66"/>
      <c r="AA117" s="66"/>
      <c r="AB117" s="66"/>
      <c r="AC117" s="66"/>
      <c r="AD117" s="66"/>
      <c r="AE117" s="66"/>
      <c r="AF117" s="87">
        <v>26</v>
      </c>
      <c r="AG117" s="87">
        <v>12</v>
      </c>
      <c r="AH117" s="304">
        <v>2011</v>
      </c>
      <c r="AI117" s="67">
        <v>0.54166666666666663</v>
      </c>
      <c r="AJ117" s="87"/>
      <c r="AK117" s="87"/>
      <c r="AL117" s="87"/>
      <c r="AM117" s="67"/>
      <c r="AN117" s="87">
        <v>31</v>
      </c>
      <c r="AO117" s="87">
        <v>1</v>
      </c>
      <c r="AP117" s="87">
        <v>2012</v>
      </c>
      <c r="AQ117" s="67"/>
      <c r="AR117" s="87">
        <v>31</v>
      </c>
      <c r="AS117" s="272"/>
      <c r="AT117" s="60">
        <v>465</v>
      </c>
      <c r="AU117" s="60">
        <v>372</v>
      </c>
      <c r="AV117" s="60">
        <v>7.12</v>
      </c>
      <c r="AW117" s="60">
        <v>90</v>
      </c>
      <c r="AX117" s="60"/>
      <c r="AY117" s="60">
        <v>40.300000000000004</v>
      </c>
      <c r="AZ117" s="60">
        <v>930</v>
      </c>
      <c r="BA117" s="60"/>
      <c r="BB117" s="60">
        <v>930</v>
      </c>
    </row>
    <row r="118" spans="1:54" s="62" customFormat="1" ht="12">
      <c r="A118" s="26" t="s">
        <v>3880</v>
      </c>
      <c r="B118" s="57">
        <v>15</v>
      </c>
      <c r="C118" s="53">
        <v>3351695635</v>
      </c>
      <c r="D118" s="267" t="s">
        <v>485</v>
      </c>
      <c r="E118" s="267" t="s">
        <v>1943</v>
      </c>
      <c r="F118" s="53">
        <v>62006031544</v>
      </c>
      <c r="G118" s="53"/>
      <c r="H118" s="87">
        <v>9</v>
      </c>
      <c r="I118" s="87">
        <v>1</v>
      </c>
      <c r="J118" s="87">
        <v>1984</v>
      </c>
      <c r="K118" s="87">
        <v>27</v>
      </c>
      <c r="L118" s="270" t="s">
        <v>1539</v>
      </c>
      <c r="M118" s="270"/>
      <c r="N118" s="74"/>
      <c r="O118" s="74"/>
      <c r="P118" s="53"/>
      <c r="Q118" s="53" t="s">
        <v>3382</v>
      </c>
      <c r="R118" s="53"/>
      <c r="S118" s="53" t="s">
        <v>58</v>
      </c>
      <c r="T118" s="53">
        <v>11030021</v>
      </c>
      <c r="U118" s="66"/>
      <c r="V118" s="66"/>
      <c r="W118" s="66"/>
      <c r="X118" s="66"/>
      <c r="Y118" s="66"/>
      <c r="Z118" s="66"/>
      <c r="AA118" s="66"/>
      <c r="AB118" s="66"/>
      <c r="AC118" s="66"/>
      <c r="AD118" s="66"/>
      <c r="AE118" s="66"/>
      <c r="AF118" s="87">
        <v>26</v>
      </c>
      <c r="AG118" s="87">
        <v>11</v>
      </c>
      <c r="AH118" s="304">
        <v>2011</v>
      </c>
      <c r="AI118" s="67">
        <v>0.79166666666666663</v>
      </c>
      <c r="AJ118" s="87"/>
      <c r="AK118" s="87"/>
      <c r="AL118" s="87"/>
      <c r="AM118" s="67"/>
      <c r="AN118" s="87">
        <v>31</v>
      </c>
      <c r="AO118" s="87">
        <v>1</v>
      </c>
      <c r="AP118" s="87">
        <v>2012</v>
      </c>
      <c r="AQ118" s="67"/>
      <c r="AR118" s="87">
        <v>31</v>
      </c>
      <c r="AS118" s="272"/>
      <c r="AT118" s="60">
        <v>396.8</v>
      </c>
      <c r="AU118" s="60">
        <v>316.2</v>
      </c>
      <c r="AV118" s="60">
        <v>10.97</v>
      </c>
      <c r="AW118" s="60">
        <v>30</v>
      </c>
      <c r="AX118" s="60"/>
      <c r="AY118" s="60">
        <v>46.5</v>
      </c>
      <c r="AZ118" s="60">
        <v>775</v>
      </c>
      <c r="BA118" s="60"/>
      <c r="BB118" s="60">
        <v>775</v>
      </c>
    </row>
    <row r="119" spans="1:54" s="62" customFormat="1" ht="12">
      <c r="A119" s="26" t="s">
        <v>3880</v>
      </c>
      <c r="B119" s="57">
        <v>16</v>
      </c>
      <c r="C119" s="53">
        <v>2837816453</v>
      </c>
      <c r="D119" s="267" t="s">
        <v>999</v>
      </c>
      <c r="E119" s="267" t="s">
        <v>3383</v>
      </c>
      <c r="F119" s="53">
        <v>62709008301</v>
      </c>
      <c r="G119" s="53"/>
      <c r="H119" s="87">
        <v>16</v>
      </c>
      <c r="I119" s="87">
        <v>1</v>
      </c>
      <c r="J119" s="87">
        <v>1982</v>
      </c>
      <c r="K119" s="87">
        <v>29</v>
      </c>
      <c r="L119" s="270" t="s">
        <v>1539</v>
      </c>
      <c r="M119" s="270"/>
      <c r="N119" s="74"/>
      <c r="O119" s="74"/>
      <c r="P119" s="53"/>
      <c r="Q119" s="53">
        <v>9</v>
      </c>
      <c r="R119" s="53"/>
      <c r="S119" s="53" t="s">
        <v>58</v>
      </c>
      <c r="T119" s="53">
        <v>11030021</v>
      </c>
      <c r="U119" s="66"/>
      <c r="V119" s="66"/>
      <c r="W119" s="66"/>
      <c r="X119" s="66"/>
      <c r="Y119" s="66"/>
      <c r="Z119" s="66"/>
      <c r="AA119" s="66"/>
      <c r="AB119" s="66"/>
      <c r="AC119" s="66"/>
      <c r="AD119" s="66"/>
      <c r="AE119" s="66"/>
      <c r="AF119" s="87">
        <v>4</v>
      </c>
      <c r="AG119" s="87">
        <v>1</v>
      </c>
      <c r="AH119" s="304">
        <v>2012</v>
      </c>
      <c r="AI119" s="67">
        <v>0.70833333333333337</v>
      </c>
      <c r="AJ119" s="87"/>
      <c r="AK119" s="87"/>
      <c r="AL119" s="87"/>
      <c r="AM119" s="67"/>
      <c r="AN119" s="87">
        <v>31</v>
      </c>
      <c r="AO119" s="87">
        <v>1</v>
      </c>
      <c r="AP119" s="87">
        <v>2012</v>
      </c>
      <c r="AQ119" s="67"/>
      <c r="AR119" s="87">
        <v>27</v>
      </c>
      <c r="AS119" s="272"/>
      <c r="AT119" s="60">
        <v>345.6</v>
      </c>
      <c r="AU119" s="60">
        <v>275.39999999999998</v>
      </c>
      <c r="AV119" s="60">
        <v>13.51</v>
      </c>
      <c r="AW119" s="60">
        <v>0</v>
      </c>
      <c r="AX119" s="60"/>
      <c r="AY119" s="60">
        <v>40.5</v>
      </c>
      <c r="AZ119" s="60">
        <v>675</v>
      </c>
      <c r="BA119" s="60"/>
      <c r="BB119" s="60">
        <v>675</v>
      </c>
    </row>
    <row r="120" spans="1:54" s="62" customFormat="1" ht="12">
      <c r="A120" s="26" t="s">
        <v>3880</v>
      </c>
      <c r="B120" s="57">
        <v>17</v>
      </c>
      <c r="C120" s="53">
        <v>3994193268</v>
      </c>
      <c r="D120" s="267" t="s">
        <v>1582</v>
      </c>
      <c r="E120" s="267" t="s">
        <v>1932</v>
      </c>
      <c r="F120" s="53" t="s">
        <v>1917</v>
      </c>
      <c r="G120" s="53">
        <v>25</v>
      </c>
      <c r="H120" s="87">
        <v>25</v>
      </c>
      <c r="I120" s="87">
        <v>4</v>
      </c>
      <c r="J120" s="87">
        <v>1966</v>
      </c>
      <c r="K120" s="87">
        <v>45</v>
      </c>
      <c r="L120" s="270" t="s">
        <v>1539</v>
      </c>
      <c r="M120" s="270"/>
      <c r="N120" s="74"/>
      <c r="O120" s="74"/>
      <c r="P120" s="53"/>
      <c r="Q120" s="53" t="s">
        <v>3384</v>
      </c>
      <c r="R120" s="53"/>
      <c r="S120" s="53" t="s">
        <v>58</v>
      </c>
      <c r="T120" s="53">
        <v>11030021</v>
      </c>
      <c r="U120" s="66"/>
      <c r="V120" s="66"/>
      <c r="W120" s="66"/>
      <c r="X120" s="66"/>
      <c r="Y120" s="66"/>
      <c r="Z120" s="66"/>
      <c r="AA120" s="66"/>
      <c r="AB120" s="66"/>
      <c r="AC120" s="66"/>
      <c r="AD120" s="66"/>
      <c r="AE120" s="66"/>
      <c r="AF120" s="87">
        <v>14</v>
      </c>
      <c r="AG120" s="87">
        <v>12</v>
      </c>
      <c r="AH120" s="304">
        <v>2011</v>
      </c>
      <c r="AI120" s="67">
        <v>0.56944444444444442</v>
      </c>
      <c r="AJ120" s="87"/>
      <c r="AK120" s="87"/>
      <c r="AL120" s="87"/>
      <c r="AM120" s="67"/>
      <c r="AN120" s="87">
        <v>31</v>
      </c>
      <c r="AO120" s="87">
        <v>1</v>
      </c>
      <c r="AP120" s="87">
        <v>2012</v>
      </c>
      <c r="AQ120" s="67"/>
      <c r="AR120" s="87">
        <v>31</v>
      </c>
      <c r="AS120" s="272"/>
      <c r="AT120" s="60">
        <v>396.8</v>
      </c>
      <c r="AU120" s="60">
        <v>316.2</v>
      </c>
      <c r="AV120" s="60">
        <v>12.51</v>
      </c>
      <c r="AW120" s="60">
        <v>0</v>
      </c>
      <c r="AX120" s="60"/>
      <c r="AY120" s="60">
        <v>46.5</v>
      </c>
      <c r="AZ120" s="60">
        <v>772.01</v>
      </c>
      <c r="BA120" s="60"/>
      <c r="BB120" s="60">
        <v>772.01</v>
      </c>
    </row>
    <row r="121" spans="1:54" s="62" customFormat="1" ht="12">
      <c r="A121" s="26" t="s">
        <v>3880</v>
      </c>
      <c r="B121" s="57">
        <v>18</v>
      </c>
      <c r="C121" s="53">
        <v>3589742954</v>
      </c>
      <c r="D121" s="267" t="s">
        <v>401</v>
      </c>
      <c r="E121" s="267" t="s">
        <v>3385</v>
      </c>
      <c r="F121" s="53">
        <v>19001086942</v>
      </c>
      <c r="G121" s="53"/>
      <c r="H121" s="87">
        <v>27</v>
      </c>
      <c r="I121" s="87">
        <v>1</v>
      </c>
      <c r="J121" s="87">
        <v>1952</v>
      </c>
      <c r="K121" s="87">
        <v>60</v>
      </c>
      <c r="L121" s="270" t="s">
        <v>1539</v>
      </c>
      <c r="M121" s="270"/>
      <c r="N121" s="74"/>
      <c r="O121" s="74"/>
      <c r="P121" s="53"/>
      <c r="Q121" s="53">
        <v>1</v>
      </c>
      <c r="R121" s="53"/>
      <c r="S121" s="53" t="s">
        <v>58</v>
      </c>
      <c r="T121" s="53">
        <v>11030021</v>
      </c>
      <c r="U121" s="66"/>
      <c r="V121" s="66"/>
      <c r="W121" s="66"/>
      <c r="X121" s="66"/>
      <c r="Y121" s="66"/>
      <c r="Z121" s="66"/>
      <c r="AA121" s="66"/>
      <c r="AB121" s="66"/>
      <c r="AC121" s="66"/>
      <c r="AD121" s="66"/>
      <c r="AE121" s="66"/>
      <c r="AF121" s="87">
        <v>6</v>
      </c>
      <c r="AG121" s="87">
        <v>1</v>
      </c>
      <c r="AH121" s="304">
        <v>2012</v>
      </c>
      <c r="AI121" s="67">
        <v>0.5</v>
      </c>
      <c r="AJ121" s="87"/>
      <c r="AK121" s="87"/>
      <c r="AL121" s="87"/>
      <c r="AM121" s="67"/>
      <c r="AN121" s="87">
        <v>31</v>
      </c>
      <c r="AO121" s="87">
        <v>1</v>
      </c>
      <c r="AP121" s="87">
        <v>2012</v>
      </c>
      <c r="AQ121" s="67"/>
      <c r="AR121" s="87">
        <v>26</v>
      </c>
      <c r="AS121" s="272"/>
      <c r="AT121" s="60">
        <v>332.8</v>
      </c>
      <c r="AU121" s="60">
        <v>265.2</v>
      </c>
      <c r="AV121" s="60">
        <v>14.83</v>
      </c>
      <c r="AW121" s="60">
        <v>0</v>
      </c>
      <c r="AX121" s="60"/>
      <c r="AY121" s="60">
        <v>39</v>
      </c>
      <c r="AZ121" s="60">
        <v>650</v>
      </c>
      <c r="BA121" s="60"/>
      <c r="BB121" s="60">
        <v>650</v>
      </c>
    </row>
    <row r="122" spans="1:54" s="62" customFormat="1" ht="12">
      <c r="A122" s="26" t="s">
        <v>3880</v>
      </c>
      <c r="B122" s="57">
        <v>19</v>
      </c>
      <c r="C122" s="53">
        <v>3527496957</v>
      </c>
      <c r="D122" s="267" t="s">
        <v>61</v>
      </c>
      <c r="E122" s="267" t="s">
        <v>1942</v>
      </c>
      <c r="F122" s="53">
        <v>39001041822</v>
      </c>
      <c r="G122" s="53"/>
      <c r="H122" s="87">
        <v>13</v>
      </c>
      <c r="I122" s="87">
        <v>10</v>
      </c>
      <c r="J122" s="87">
        <v>1949</v>
      </c>
      <c r="K122" s="87">
        <v>62</v>
      </c>
      <c r="L122" s="270" t="s">
        <v>1539</v>
      </c>
      <c r="M122" s="270"/>
      <c r="N122" s="74"/>
      <c r="O122" s="74"/>
      <c r="P122" s="53"/>
      <c r="Q122" s="53" t="s">
        <v>3885</v>
      </c>
      <c r="R122" s="53"/>
      <c r="S122" s="53" t="s">
        <v>58</v>
      </c>
      <c r="T122" s="53">
        <v>11030021</v>
      </c>
      <c r="U122" s="66"/>
      <c r="V122" s="66"/>
      <c r="W122" s="66"/>
      <c r="X122" s="66"/>
      <c r="Y122" s="66"/>
      <c r="Z122" s="66"/>
      <c r="AA122" s="66"/>
      <c r="AB122" s="66"/>
      <c r="AC122" s="66"/>
      <c r="AD122" s="66"/>
      <c r="AE122" s="66"/>
      <c r="AF122" s="87">
        <v>16</v>
      </c>
      <c r="AG122" s="87">
        <v>11</v>
      </c>
      <c r="AH122" s="304">
        <v>2011</v>
      </c>
      <c r="AI122" s="67">
        <v>0.45833333333333331</v>
      </c>
      <c r="AJ122" s="87"/>
      <c r="AK122" s="87"/>
      <c r="AL122" s="87"/>
      <c r="AM122" s="67"/>
      <c r="AN122" s="87">
        <v>20</v>
      </c>
      <c r="AO122" s="87">
        <v>1</v>
      </c>
      <c r="AP122" s="87">
        <v>2012</v>
      </c>
      <c r="AQ122" s="67">
        <v>0.54166666666666663</v>
      </c>
      <c r="AR122" s="87">
        <v>20</v>
      </c>
      <c r="AS122" s="272" t="s">
        <v>1914</v>
      </c>
      <c r="AT122" s="60">
        <v>256</v>
      </c>
      <c r="AU122" s="60">
        <v>204</v>
      </c>
      <c r="AV122" s="60">
        <v>10.08</v>
      </c>
      <c r="AW122" s="60">
        <v>27</v>
      </c>
      <c r="AX122" s="60"/>
      <c r="AY122" s="60">
        <v>30</v>
      </c>
      <c r="AZ122" s="60">
        <v>500</v>
      </c>
      <c r="BA122" s="60"/>
      <c r="BB122" s="60">
        <v>500</v>
      </c>
    </row>
    <row r="123" spans="1:54" s="62" customFormat="1" ht="12">
      <c r="A123" s="26" t="s">
        <v>3880</v>
      </c>
      <c r="B123" s="57">
        <v>20</v>
      </c>
      <c r="C123" s="53">
        <v>824008404</v>
      </c>
      <c r="D123" s="267" t="s">
        <v>3387</v>
      </c>
      <c r="E123" s="267" t="s">
        <v>3369</v>
      </c>
      <c r="F123" s="53">
        <v>51001018033</v>
      </c>
      <c r="G123" s="53"/>
      <c r="H123" s="87">
        <v>11</v>
      </c>
      <c r="I123" s="87">
        <v>7</v>
      </c>
      <c r="J123" s="87">
        <v>1983</v>
      </c>
      <c r="K123" s="87">
        <v>28</v>
      </c>
      <c r="L123" s="270" t="s">
        <v>1539</v>
      </c>
      <c r="M123" s="270"/>
      <c r="N123" s="74"/>
      <c r="O123" s="74"/>
      <c r="P123" s="53"/>
      <c r="Q123" s="53">
        <v>21</v>
      </c>
      <c r="R123" s="53"/>
      <c r="S123" s="53" t="s">
        <v>58</v>
      </c>
      <c r="T123" s="53">
        <v>11030021</v>
      </c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87">
        <v>11</v>
      </c>
      <c r="AG123" s="87">
        <v>1</v>
      </c>
      <c r="AH123" s="304">
        <v>2012</v>
      </c>
      <c r="AI123" s="67">
        <v>0.4861111111111111</v>
      </c>
      <c r="AJ123" s="87"/>
      <c r="AK123" s="87"/>
      <c r="AL123" s="87"/>
      <c r="AM123" s="67"/>
      <c r="AN123" s="87">
        <v>31</v>
      </c>
      <c r="AO123" s="87">
        <v>1</v>
      </c>
      <c r="AP123" s="87">
        <v>2012</v>
      </c>
      <c r="AQ123" s="67"/>
      <c r="AR123" s="87">
        <v>21</v>
      </c>
      <c r="AS123" s="272"/>
      <c r="AT123" s="60">
        <v>268.8</v>
      </c>
      <c r="AU123" s="60">
        <v>214.2</v>
      </c>
      <c r="AV123" s="60">
        <v>10.62</v>
      </c>
      <c r="AW123" s="60">
        <v>0</v>
      </c>
      <c r="AX123" s="60"/>
      <c r="AY123" s="60">
        <v>31.5</v>
      </c>
      <c r="AZ123" s="60">
        <v>525</v>
      </c>
      <c r="BA123" s="60"/>
      <c r="BB123" s="60">
        <v>525</v>
      </c>
    </row>
    <row r="124" spans="1:54" s="62" customFormat="1" ht="12">
      <c r="A124" s="26" t="s">
        <v>3880</v>
      </c>
      <c r="B124" s="57">
        <v>21</v>
      </c>
      <c r="C124" s="53">
        <v>2914517896</v>
      </c>
      <c r="D124" s="267" t="s">
        <v>1193</v>
      </c>
      <c r="E124" s="267" t="s">
        <v>1935</v>
      </c>
      <c r="F124" s="53">
        <v>62001015826</v>
      </c>
      <c r="G124" s="53">
        <v>2</v>
      </c>
      <c r="H124" s="87">
        <v>2</v>
      </c>
      <c r="I124" s="87">
        <v>1</v>
      </c>
      <c r="J124" s="87">
        <v>1959</v>
      </c>
      <c r="K124" s="87">
        <v>52</v>
      </c>
      <c r="L124" s="270" t="s">
        <v>1539</v>
      </c>
      <c r="M124" s="270"/>
      <c r="N124" s="74"/>
      <c r="O124" s="74"/>
      <c r="P124" s="53"/>
      <c r="Q124" s="53" t="s">
        <v>3884</v>
      </c>
      <c r="R124" s="53"/>
      <c r="S124" s="53" t="s">
        <v>58</v>
      </c>
      <c r="T124" s="53">
        <v>11030021</v>
      </c>
      <c r="U124" s="66"/>
      <c r="V124" s="66"/>
      <c r="W124" s="66"/>
      <c r="X124" s="66"/>
      <c r="Y124" s="66"/>
      <c r="Z124" s="66"/>
      <c r="AA124" s="66"/>
      <c r="AB124" s="66"/>
      <c r="AC124" s="66"/>
      <c r="AD124" s="66"/>
      <c r="AE124" s="66"/>
      <c r="AF124" s="87">
        <v>15</v>
      </c>
      <c r="AG124" s="87">
        <v>12</v>
      </c>
      <c r="AH124" s="304">
        <v>2011</v>
      </c>
      <c r="AI124" s="67">
        <v>0.83333333333333337</v>
      </c>
      <c r="AJ124" s="87"/>
      <c r="AK124" s="87"/>
      <c r="AL124" s="87"/>
      <c r="AM124" s="67"/>
      <c r="AN124" s="87">
        <v>6</v>
      </c>
      <c r="AO124" s="87">
        <v>1</v>
      </c>
      <c r="AP124" s="87">
        <v>2012</v>
      </c>
      <c r="AQ124" s="67">
        <v>0.625</v>
      </c>
      <c r="AR124" s="87">
        <v>6</v>
      </c>
      <c r="AS124" s="272" t="s">
        <v>1914</v>
      </c>
      <c r="AT124" s="60">
        <v>76.800000000000011</v>
      </c>
      <c r="AU124" s="60">
        <v>61.199999999999996</v>
      </c>
      <c r="AV124" s="60">
        <v>11.17</v>
      </c>
      <c r="AW124" s="60">
        <v>27</v>
      </c>
      <c r="AX124" s="60"/>
      <c r="AY124" s="60">
        <v>9</v>
      </c>
      <c r="AZ124" s="60">
        <v>150</v>
      </c>
      <c r="BA124" s="60"/>
      <c r="BB124" s="60">
        <v>150</v>
      </c>
    </row>
    <row r="125" spans="1:54" s="62" customFormat="1" ht="12">
      <c r="A125" s="26" t="s">
        <v>3880</v>
      </c>
      <c r="B125" s="57">
        <v>22</v>
      </c>
      <c r="C125" s="53">
        <v>986911792</v>
      </c>
      <c r="D125" s="267" t="s">
        <v>1954</v>
      </c>
      <c r="E125" s="267" t="s">
        <v>1936</v>
      </c>
      <c r="F125" s="53">
        <v>19401113917</v>
      </c>
      <c r="G125" s="53"/>
      <c r="H125" s="87">
        <v>29</v>
      </c>
      <c r="I125" s="87">
        <v>10</v>
      </c>
      <c r="J125" s="87">
        <v>1972</v>
      </c>
      <c r="K125" s="87">
        <v>39</v>
      </c>
      <c r="L125" s="270" t="s">
        <v>1539</v>
      </c>
      <c r="M125" s="270"/>
      <c r="N125" s="74"/>
      <c r="O125" s="74"/>
      <c r="P125" s="53"/>
      <c r="Q125" s="53" t="s">
        <v>3883</v>
      </c>
      <c r="R125" s="53"/>
      <c r="S125" s="53" t="s">
        <v>58</v>
      </c>
      <c r="T125" s="53">
        <v>11030021</v>
      </c>
      <c r="U125" s="66"/>
      <c r="V125" s="66"/>
      <c r="W125" s="66"/>
      <c r="X125" s="66"/>
      <c r="Y125" s="66"/>
      <c r="Z125" s="66"/>
      <c r="AA125" s="66"/>
      <c r="AB125" s="66"/>
      <c r="AC125" s="66"/>
      <c r="AD125" s="66"/>
      <c r="AE125" s="66"/>
      <c r="AF125" s="87">
        <v>4</v>
      </c>
      <c r="AG125" s="87">
        <v>11</v>
      </c>
      <c r="AH125" s="304">
        <v>2011</v>
      </c>
      <c r="AI125" s="67">
        <v>0.52777777777777779</v>
      </c>
      <c r="AJ125" s="87"/>
      <c r="AK125" s="87"/>
      <c r="AL125" s="87"/>
      <c r="AM125" s="67"/>
      <c r="AN125" s="87">
        <v>25</v>
      </c>
      <c r="AO125" s="87">
        <v>1</v>
      </c>
      <c r="AP125" s="87">
        <v>2012</v>
      </c>
      <c r="AQ125" s="67">
        <v>0.5</v>
      </c>
      <c r="AR125" s="87">
        <v>25</v>
      </c>
      <c r="AS125" s="272" t="s">
        <v>1914</v>
      </c>
      <c r="AT125" s="60">
        <v>320</v>
      </c>
      <c r="AU125" s="60">
        <v>254.99999999999997</v>
      </c>
      <c r="AV125" s="60"/>
      <c r="AW125" s="60">
        <v>0</v>
      </c>
      <c r="AX125" s="60"/>
      <c r="AY125" s="60">
        <v>37.5</v>
      </c>
      <c r="AZ125" s="60">
        <v>612.5</v>
      </c>
      <c r="BA125" s="60"/>
      <c r="BB125" s="60">
        <v>612.5</v>
      </c>
    </row>
    <row r="126" spans="1:54" s="62" customFormat="1" ht="12">
      <c r="A126" s="26" t="s">
        <v>3880</v>
      </c>
      <c r="B126" s="57">
        <v>23</v>
      </c>
      <c r="C126" s="53">
        <v>3897682532</v>
      </c>
      <c r="D126" s="267" t="s">
        <v>392</v>
      </c>
      <c r="E126" s="267" t="s">
        <v>108</v>
      </c>
      <c r="F126" s="53">
        <v>19001094298</v>
      </c>
      <c r="G126" s="53"/>
      <c r="H126" s="87">
        <v>16</v>
      </c>
      <c r="I126" s="87">
        <v>5</v>
      </c>
      <c r="J126" s="87">
        <v>1948</v>
      </c>
      <c r="K126" s="87">
        <v>64</v>
      </c>
      <c r="L126" s="270" t="s">
        <v>1539</v>
      </c>
      <c r="M126" s="270"/>
      <c r="N126" s="74"/>
      <c r="O126" s="74"/>
      <c r="P126" s="53"/>
      <c r="Q126" s="53">
        <v>22</v>
      </c>
      <c r="R126" s="53"/>
      <c r="S126" s="53" t="s">
        <v>58</v>
      </c>
      <c r="T126" s="53">
        <v>11030021</v>
      </c>
      <c r="U126" s="66"/>
      <c r="V126" s="66"/>
      <c r="W126" s="66"/>
      <c r="X126" s="66"/>
      <c r="Y126" s="66"/>
      <c r="Z126" s="66"/>
      <c r="AA126" s="66"/>
      <c r="AB126" s="66"/>
      <c r="AC126" s="66"/>
      <c r="AD126" s="66"/>
      <c r="AE126" s="66"/>
      <c r="AF126" s="87">
        <v>11</v>
      </c>
      <c r="AG126" s="87">
        <v>1</v>
      </c>
      <c r="AH126" s="304">
        <v>2012</v>
      </c>
      <c r="AI126" s="67">
        <v>0.49305555555555558</v>
      </c>
      <c r="AJ126" s="87"/>
      <c r="AK126" s="87"/>
      <c r="AL126" s="87"/>
      <c r="AM126" s="67"/>
      <c r="AN126" s="87">
        <v>31</v>
      </c>
      <c r="AO126" s="87">
        <v>1</v>
      </c>
      <c r="AP126" s="87">
        <v>2012</v>
      </c>
      <c r="AQ126" s="67"/>
      <c r="AR126" s="87">
        <v>20</v>
      </c>
      <c r="AS126" s="272"/>
      <c r="AT126" s="60">
        <v>256</v>
      </c>
      <c r="AU126" s="60">
        <v>204</v>
      </c>
      <c r="AV126" s="60">
        <v>12.42</v>
      </c>
      <c r="AW126" s="60">
        <v>0</v>
      </c>
      <c r="AX126" s="60"/>
      <c r="AY126" s="60">
        <v>30</v>
      </c>
      <c r="AZ126" s="60">
        <v>500</v>
      </c>
      <c r="BA126" s="60"/>
      <c r="BB126" s="60">
        <v>500</v>
      </c>
    </row>
    <row r="127" spans="1:54" s="62" customFormat="1" ht="12">
      <c r="A127" s="26" t="s">
        <v>3880</v>
      </c>
      <c r="B127" s="57">
        <v>24</v>
      </c>
      <c r="C127" s="53">
        <v>411978816</v>
      </c>
      <c r="D127" s="267" t="s">
        <v>412</v>
      </c>
      <c r="E127" s="267" t="s">
        <v>1938</v>
      </c>
      <c r="F127" s="53">
        <v>19001049184</v>
      </c>
      <c r="G127" s="53"/>
      <c r="H127" s="87">
        <v>14</v>
      </c>
      <c r="I127" s="87">
        <v>9</v>
      </c>
      <c r="J127" s="87">
        <v>1970</v>
      </c>
      <c r="K127" s="87">
        <v>41</v>
      </c>
      <c r="L127" s="270" t="s">
        <v>1539</v>
      </c>
      <c r="M127" s="270"/>
      <c r="N127" s="74"/>
      <c r="O127" s="74"/>
      <c r="P127" s="53"/>
      <c r="Q127" s="53" t="s">
        <v>3389</v>
      </c>
      <c r="R127" s="53"/>
      <c r="S127" s="53" t="s">
        <v>58</v>
      </c>
      <c r="T127" s="53">
        <v>11030021</v>
      </c>
      <c r="U127" s="66"/>
      <c r="V127" s="66"/>
      <c r="W127" s="66"/>
      <c r="X127" s="66"/>
      <c r="Y127" s="66"/>
      <c r="Z127" s="66"/>
      <c r="AA127" s="66"/>
      <c r="AB127" s="66"/>
      <c r="AC127" s="66"/>
      <c r="AD127" s="66"/>
      <c r="AE127" s="66"/>
      <c r="AF127" s="87">
        <v>16</v>
      </c>
      <c r="AG127" s="87">
        <v>12</v>
      </c>
      <c r="AH127" s="304">
        <v>2011</v>
      </c>
      <c r="AI127" s="67">
        <v>0.5</v>
      </c>
      <c r="AJ127" s="87"/>
      <c r="AK127" s="87"/>
      <c r="AL127" s="87"/>
      <c r="AM127" s="67"/>
      <c r="AN127" s="87">
        <v>31</v>
      </c>
      <c r="AO127" s="87">
        <v>1</v>
      </c>
      <c r="AP127" s="87">
        <v>2012</v>
      </c>
      <c r="AQ127" s="67"/>
      <c r="AR127" s="87">
        <v>31</v>
      </c>
      <c r="AS127" s="272"/>
      <c r="AT127" s="60">
        <v>396.8</v>
      </c>
      <c r="AU127" s="60">
        <v>316.2</v>
      </c>
      <c r="AV127" s="60">
        <v>10.02</v>
      </c>
      <c r="AW127" s="60">
        <v>0</v>
      </c>
      <c r="AX127" s="60"/>
      <c r="AY127" s="60">
        <v>46.5</v>
      </c>
      <c r="AZ127" s="60">
        <v>769.52</v>
      </c>
      <c r="BA127" s="60"/>
      <c r="BB127" s="60">
        <v>769.52</v>
      </c>
    </row>
    <row r="128" spans="1:54" s="62" customFormat="1" ht="12">
      <c r="A128" s="26" t="s">
        <v>3880</v>
      </c>
      <c r="B128" s="57">
        <v>25</v>
      </c>
      <c r="C128" s="53">
        <v>3947372845</v>
      </c>
      <c r="D128" s="267" t="s">
        <v>1955</v>
      </c>
      <c r="E128" s="267" t="s">
        <v>3390</v>
      </c>
      <c r="F128" s="53">
        <v>62009001915</v>
      </c>
      <c r="G128" s="53"/>
      <c r="H128" s="87">
        <v>2</v>
      </c>
      <c r="I128" s="87">
        <v>8</v>
      </c>
      <c r="J128" s="87">
        <v>1991</v>
      </c>
      <c r="K128" s="87">
        <v>20</v>
      </c>
      <c r="L128" s="270" t="s">
        <v>1539</v>
      </c>
      <c r="M128" s="270"/>
      <c r="N128" s="74"/>
      <c r="O128" s="74"/>
      <c r="P128" s="53"/>
      <c r="Q128" s="53" t="s">
        <v>3391</v>
      </c>
      <c r="R128" s="53"/>
      <c r="S128" s="53" t="s">
        <v>58</v>
      </c>
      <c r="T128" s="53">
        <v>11030021</v>
      </c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87">
        <v>19</v>
      </c>
      <c r="AG128" s="87">
        <v>12</v>
      </c>
      <c r="AH128" s="304">
        <v>2011</v>
      </c>
      <c r="AI128" s="67">
        <v>0.625</v>
      </c>
      <c r="AJ128" s="87"/>
      <c r="AK128" s="87"/>
      <c r="AL128" s="87"/>
      <c r="AM128" s="67"/>
      <c r="AN128" s="87">
        <v>31</v>
      </c>
      <c r="AO128" s="87">
        <v>1</v>
      </c>
      <c r="AP128" s="87">
        <v>2012</v>
      </c>
      <c r="AQ128" s="67"/>
      <c r="AR128" s="87">
        <v>31</v>
      </c>
      <c r="AS128" s="272"/>
      <c r="AT128" s="60">
        <v>396.8</v>
      </c>
      <c r="AU128" s="60">
        <v>316.2</v>
      </c>
      <c r="AV128" s="60">
        <v>10.79</v>
      </c>
      <c r="AW128" s="60">
        <v>0</v>
      </c>
      <c r="AX128" s="60"/>
      <c r="AY128" s="60">
        <v>46.5</v>
      </c>
      <c r="AZ128" s="60">
        <v>770.29</v>
      </c>
      <c r="BA128" s="60"/>
      <c r="BB128" s="60">
        <v>770.29</v>
      </c>
    </row>
    <row r="129" spans="1:54" s="62" customFormat="1" ht="12">
      <c r="A129" s="26" t="s">
        <v>3880</v>
      </c>
      <c r="B129" s="57">
        <v>26</v>
      </c>
      <c r="C129" s="53">
        <v>1182557174</v>
      </c>
      <c r="D129" s="267" t="s">
        <v>3373</v>
      </c>
      <c r="E129" s="267" t="s">
        <v>1929</v>
      </c>
      <c r="F129" s="53">
        <v>29001005523</v>
      </c>
      <c r="G129" s="53"/>
      <c r="H129" s="87">
        <v>7</v>
      </c>
      <c r="I129" s="87">
        <v>8</v>
      </c>
      <c r="J129" s="87">
        <v>1966</v>
      </c>
      <c r="K129" s="87">
        <v>46</v>
      </c>
      <c r="L129" s="270" t="s">
        <v>1539</v>
      </c>
      <c r="M129" s="270"/>
      <c r="N129" s="74"/>
      <c r="O129" s="74"/>
      <c r="P129" s="53"/>
      <c r="Q129" s="53">
        <v>24</v>
      </c>
      <c r="R129" s="53"/>
      <c r="S129" s="53" t="s">
        <v>58</v>
      </c>
      <c r="T129" s="53">
        <v>11030021</v>
      </c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87">
        <v>23</v>
      </c>
      <c r="AG129" s="87">
        <v>1</v>
      </c>
      <c r="AH129" s="304">
        <v>2012</v>
      </c>
      <c r="AI129" s="67">
        <v>0.41666666666666669</v>
      </c>
      <c r="AJ129" s="87"/>
      <c r="AK129" s="87"/>
      <c r="AL129" s="87"/>
      <c r="AM129" s="67"/>
      <c r="AN129" s="87">
        <v>30</v>
      </c>
      <c r="AO129" s="87">
        <v>1</v>
      </c>
      <c r="AP129" s="87">
        <v>2012</v>
      </c>
      <c r="AQ129" s="67">
        <v>0.54166666666666663</v>
      </c>
      <c r="AR129" s="87">
        <v>7</v>
      </c>
      <c r="AS129" s="272" t="s">
        <v>1914</v>
      </c>
      <c r="AT129" s="60">
        <v>89.600000000000009</v>
      </c>
      <c r="AU129" s="60">
        <v>71.399999999999991</v>
      </c>
      <c r="AV129" s="60">
        <v>10.210000000000001</v>
      </c>
      <c r="AW129" s="60">
        <v>0</v>
      </c>
      <c r="AX129" s="60"/>
      <c r="AY129" s="60">
        <v>10.5</v>
      </c>
      <c r="AZ129" s="60">
        <v>175</v>
      </c>
      <c r="BA129" s="60"/>
      <c r="BB129" s="60">
        <v>175</v>
      </c>
    </row>
    <row r="130" spans="1:54" s="62" customFormat="1" ht="12">
      <c r="A130" s="26" t="s">
        <v>3880</v>
      </c>
      <c r="B130" s="57">
        <v>27</v>
      </c>
      <c r="C130" s="53">
        <v>1781901429</v>
      </c>
      <c r="D130" s="267" t="s">
        <v>1956</v>
      </c>
      <c r="E130" s="267" t="s">
        <v>1315</v>
      </c>
      <c r="F130" s="53">
        <v>19001063536</v>
      </c>
      <c r="G130" s="53">
        <v>18</v>
      </c>
      <c r="H130" s="87">
        <v>18</v>
      </c>
      <c r="I130" s="87">
        <v>2</v>
      </c>
      <c r="J130" s="87">
        <v>1933</v>
      </c>
      <c r="K130" s="87">
        <v>78</v>
      </c>
      <c r="L130" s="270" t="s">
        <v>1539</v>
      </c>
      <c r="M130" s="270"/>
      <c r="N130" s="74"/>
      <c r="O130" s="74"/>
      <c r="P130" s="53"/>
      <c r="Q130" s="53" t="s">
        <v>3882</v>
      </c>
      <c r="R130" s="53"/>
      <c r="S130" s="53" t="s">
        <v>58</v>
      </c>
      <c r="T130" s="53">
        <v>11030021</v>
      </c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87">
        <v>19</v>
      </c>
      <c r="AG130" s="87">
        <v>12</v>
      </c>
      <c r="AH130" s="304">
        <v>2011</v>
      </c>
      <c r="AI130" s="67">
        <v>0.65972222222222221</v>
      </c>
      <c r="AJ130" s="87"/>
      <c r="AK130" s="87"/>
      <c r="AL130" s="87"/>
      <c r="AM130" s="67"/>
      <c r="AN130" s="87">
        <v>9</v>
      </c>
      <c r="AO130" s="87">
        <v>1</v>
      </c>
      <c r="AP130" s="87">
        <v>2012</v>
      </c>
      <c r="AQ130" s="67">
        <v>0.70833333333333337</v>
      </c>
      <c r="AR130" s="87">
        <v>9</v>
      </c>
      <c r="AS130" s="272" t="s">
        <v>1914</v>
      </c>
      <c r="AT130" s="60">
        <v>115.2</v>
      </c>
      <c r="AU130" s="60">
        <v>91.8</v>
      </c>
      <c r="AV130" s="60">
        <v>11.67</v>
      </c>
      <c r="AW130" s="60">
        <v>20</v>
      </c>
      <c r="AX130" s="60"/>
      <c r="AY130" s="60">
        <v>13.5</v>
      </c>
      <c r="AZ130" s="60">
        <v>225</v>
      </c>
      <c r="BA130" s="60"/>
      <c r="BB130" s="60">
        <v>225</v>
      </c>
    </row>
    <row r="131" spans="1:54" s="62" customFormat="1" ht="12">
      <c r="A131" s="26" t="s">
        <v>3880</v>
      </c>
      <c r="B131" s="57">
        <v>28</v>
      </c>
      <c r="C131" s="53">
        <v>3873052588</v>
      </c>
      <c r="D131" s="267" t="s">
        <v>3394</v>
      </c>
      <c r="E131" s="267" t="s">
        <v>3395</v>
      </c>
      <c r="F131" s="53">
        <v>48001012054</v>
      </c>
      <c r="G131" s="53"/>
      <c r="H131" s="87">
        <v>17</v>
      </c>
      <c r="I131" s="87">
        <v>10</v>
      </c>
      <c r="J131" s="87">
        <v>1953</v>
      </c>
      <c r="K131" s="87">
        <v>58</v>
      </c>
      <c r="L131" s="270" t="s">
        <v>1539</v>
      </c>
      <c r="M131" s="270"/>
      <c r="N131" s="74"/>
      <c r="O131" s="74"/>
      <c r="P131" s="53"/>
      <c r="Q131" s="53">
        <v>25</v>
      </c>
      <c r="R131" s="53"/>
      <c r="S131" s="53" t="s">
        <v>58</v>
      </c>
      <c r="T131" s="53">
        <v>11030021</v>
      </c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87">
        <v>23</v>
      </c>
      <c r="AG131" s="87">
        <v>1</v>
      </c>
      <c r="AH131" s="304">
        <v>2012</v>
      </c>
      <c r="AI131" s="67">
        <v>0.5</v>
      </c>
      <c r="AJ131" s="87"/>
      <c r="AK131" s="87"/>
      <c r="AL131" s="87"/>
      <c r="AM131" s="67"/>
      <c r="AN131" s="87">
        <v>31</v>
      </c>
      <c r="AO131" s="87">
        <v>1</v>
      </c>
      <c r="AP131" s="87">
        <v>2012</v>
      </c>
      <c r="AQ131" s="67"/>
      <c r="AR131" s="87">
        <v>8</v>
      </c>
      <c r="AS131" s="272"/>
      <c r="AT131" s="60">
        <v>102.4</v>
      </c>
      <c r="AU131" s="60">
        <v>81.599999999999994</v>
      </c>
      <c r="AV131" s="60">
        <v>12.21</v>
      </c>
      <c r="AW131" s="60">
        <v>0</v>
      </c>
      <c r="AX131" s="60"/>
      <c r="AY131" s="60">
        <v>12</v>
      </c>
      <c r="AZ131" s="60">
        <v>200</v>
      </c>
      <c r="BA131" s="60"/>
      <c r="BB131" s="60">
        <v>200</v>
      </c>
    </row>
    <row r="132" spans="1:54" s="62" customFormat="1" ht="12">
      <c r="A132" s="26" t="s">
        <v>3880</v>
      </c>
      <c r="B132" s="57">
        <v>29</v>
      </c>
      <c r="C132" s="53">
        <v>1683731671</v>
      </c>
      <c r="D132" s="267" t="s">
        <v>760</v>
      </c>
      <c r="E132" s="267" t="s">
        <v>3396</v>
      </c>
      <c r="F132" s="53">
        <v>51001017024</v>
      </c>
      <c r="G132" s="53"/>
      <c r="H132" s="87">
        <v>25</v>
      </c>
      <c r="I132" s="87">
        <v>7</v>
      </c>
      <c r="J132" s="87">
        <v>1966</v>
      </c>
      <c r="K132" s="87">
        <v>46</v>
      </c>
      <c r="L132" s="270" t="s">
        <v>1539</v>
      </c>
      <c r="M132" s="270"/>
      <c r="N132" s="74"/>
      <c r="O132" s="74"/>
      <c r="P132" s="53"/>
      <c r="Q132" s="53">
        <v>26</v>
      </c>
      <c r="R132" s="53"/>
      <c r="S132" s="53" t="s">
        <v>58</v>
      </c>
      <c r="T132" s="53">
        <v>11030021</v>
      </c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87">
        <v>23</v>
      </c>
      <c r="AG132" s="87">
        <v>1</v>
      </c>
      <c r="AH132" s="304">
        <v>2012</v>
      </c>
      <c r="AI132" s="67">
        <v>0.52083333333333337</v>
      </c>
      <c r="AJ132" s="87"/>
      <c r="AK132" s="87"/>
      <c r="AL132" s="87"/>
      <c r="AM132" s="67"/>
      <c r="AN132" s="87">
        <v>31</v>
      </c>
      <c r="AO132" s="87">
        <v>1</v>
      </c>
      <c r="AP132" s="87">
        <v>2012</v>
      </c>
      <c r="AQ132" s="67"/>
      <c r="AR132" s="87">
        <v>8</v>
      </c>
      <c r="AS132" s="272"/>
      <c r="AT132" s="60">
        <v>102.4</v>
      </c>
      <c r="AU132" s="60">
        <v>81.599999999999994</v>
      </c>
      <c r="AV132" s="60">
        <v>12.61</v>
      </c>
      <c r="AW132" s="60">
        <v>7</v>
      </c>
      <c r="AX132" s="60"/>
      <c r="AY132" s="60">
        <v>12</v>
      </c>
      <c r="AZ132" s="60">
        <v>200</v>
      </c>
      <c r="BA132" s="60"/>
      <c r="BB132" s="60">
        <v>200</v>
      </c>
    </row>
    <row r="133" spans="1:54" s="62" customFormat="1" ht="12">
      <c r="A133" s="26" t="s">
        <v>3880</v>
      </c>
      <c r="B133" s="57">
        <v>30</v>
      </c>
      <c r="C133" s="53">
        <v>1363609560</v>
      </c>
      <c r="D133" s="267" t="s">
        <v>687</v>
      </c>
      <c r="E133" s="267" t="s">
        <v>3881</v>
      </c>
      <c r="F133" s="53">
        <v>42001000746</v>
      </c>
      <c r="G133" s="53"/>
      <c r="H133" s="87">
        <v>26</v>
      </c>
      <c r="I133" s="87">
        <v>7</v>
      </c>
      <c r="J133" s="87">
        <v>1961</v>
      </c>
      <c r="K133" s="87">
        <v>51</v>
      </c>
      <c r="L133" s="270" t="s">
        <v>1539</v>
      </c>
      <c r="M133" s="270"/>
      <c r="N133" s="74"/>
      <c r="O133" s="74"/>
      <c r="P133" s="53"/>
      <c r="Q133" s="53">
        <v>27</v>
      </c>
      <c r="R133" s="53"/>
      <c r="S133" s="53" t="s">
        <v>58</v>
      </c>
      <c r="T133" s="53">
        <v>11030021</v>
      </c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87">
        <v>23</v>
      </c>
      <c r="AG133" s="87">
        <v>1</v>
      </c>
      <c r="AH133" s="304">
        <v>2012</v>
      </c>
      <c r="AI133" s="67">
        <v>0.58333333333333337</v>
      </c>
      <c r="AJ133" s="87"/>
      <c r="AK133" s="87"/>
      <c r="AL133" s="87"/>
      <c r="AM133" s="67"/>
      <c r="AN133" s="87">
        <v>25</v>
      </c>
      <c r="AO133" s="87">
        <v>1</v>
      </c>
      <c r="AP133" s="87">
        <v>2012</v>
      </c>
      <c r="AQ133" s="67">
        <v>0.70833333333333337</v>
      </c>
      <c r="AR133" s="87">
        <v>2</v>
      </c>
      <c r="AS133" s="272" t="s">
        <v>1914</v>
      </c>
      <c r="AT133" s="60">
        <v>25.6</v>
      </c>
      <c r="AU133" s="60">
        <v>20.399999999999999</v>
      </c>
      <c r="AV133" s="60">
        <v>10.55</v>
      </c>
      <c r="AW133" s="60">
        <v>7</v>
      </c>
      <c r="AX133" s="60"/>
      <c r="AY133" s="60">
        <v>3</v>
      </c>
      <c r="AZ133" s="60">
        <v>50</v>
      </c>
      <c r="BA133" s="60"/>
      <c r="BB133" s="60">
        <v>50</v>
      </c>
    </row>
    <row r="134" spans="1:54" s="62" customFormat="1" ht="12">
      <c r="A134" s="26" t="s">
        <v>3880</v>
      </c>
      <c r="B134" s="57">
        <v>31</v>
      </c>
      <c r="C134" s="53">
        <v>4076891784</v>
      </c>
      <c r="D134" s="267" t="s">
        <v>610</v>
      </c>
      <c r="E134" s="267" t="s">
        <v>3242</v>
      </c>
      <c r="F134" s="53">
        <v>19150005892</v>
      </c>
      <c r="G134" s="53"/>
      <c r="H134" s="87">
        <v>12</v>
      </c>
      <c r="I134" s="87">
        <v>6</v>
      </c>
      <c r="J134" s="87">
        <v>1992</v>
      </c>
      <c r="K134" s="87">
        <v>20</v>
      </c>
      <c r="L134" s="270" t="s">
        <v>1539</v>
      </c>
      <c r="M134" s="270"/>
      <c r="N134" s="74"/>
      <c r="O134" s="74"/>
      <c r="P134" s="53"/>
      <c r="Q134" s="53">
        <v>29</v>
      </c>
      <c r="R134" s="53"/>
      <c r="S134" s="53" t="s">
        <v>58</v>
      </c>
      <c r="T134" s="53">
        <v>11030021</v>
      </c>
      <c r="U134" s="66"/>
      <c r="V134" s="66"/>
      <c r="W134" s="66"/>
      <c r="X134" s="66"/>
      <c r="Y134" s="66"/>
      <c r="Z134" s="66"/>
      <c r="AA134" s="66"/>
      <c r="AB134" s="66"/>
      <c r="AC134" s="66"/>
      <c r="AD134" s="66"/>
      <c r="AE134" s="66"/>
      <c r="AF134" s="87">
        <v>25</v>
      </c>
      <c r="AG134" s="87">
        <v>1</v>
      </c>
      <c r="AH134" s="304">
        <v>2012</v>
      </c>
      <c r="AI134" s="67">
        <v>0.41666666666666669</v>
      </c>
      <c r="AJ134" s="87"/>
      <c r="AK134" s="87"/>
      <c r="AL134" s="87"/>
      <c r="AM134" s="67"/>
      <c r="AN134" s="87">
        <v>31</v>
      </c>
      <c r="AO134" s="87">
        <v>1</v>
      </c>
      <c r="AP134" s="87">
        <v>2012</v>
      </c>
      <c r="AQ134" s="67"/>
      <c r="AR134" s="87">
        <v>6</v>
      </c>
      <c r="AS134" s="272"/>
      <c r="AT134" s="60">
        <v>76.800000000000011</v>
      </c>
      <c r="AU134" s="60">
        <v>61.199999999999996</v>
      </c>
      <c r="AV134" s="60"/>
      <c r="AW134" s="60">
        <v>0</v>
      </c>
      <c r="AX134" s="60"/>
      <c r="AY134" s="60">
        <v>9</v>
      </c>
      <c r="AZ134" s="60">
        <v>147</v>
      </c>
      <c r="BA134" s="60"/>
      <c r="BB134" s="60">
        <v>147</v>
      </c>
    </row>
    <row r="135" spans="1:54" s="300" customFormat="1" ht="12">
      <c r="A135" s="268" t="s">
        <v>41</v>
      </c>
      <c r="B135" s="98">
        <v>31</v>
      </c>
      <c r="C135" s="96"/>
      <c r="D135" s="79"/>
      <c r="E135" s="79"/>
      <c r="F135" s="96"/>
      <c r="G135" s="96"/>
      <c r="H135" s="97"/>
      <c r="I135" s="97"/>
      <c r="J135" s="97"/>
      <c r="K135" s="97"/>
      <c r="L135" s="297"/>
      <c r="M135" s="297"/>
      <c r="N135" s="79"/>
      <c r="O135" s="79"/>
      <c r="P135" s="96"/>
      <c r="Q135" s="96"/>
      <c r="R135" s="96"/>
      <c r="S135" s="96"/>
      <c r="T135" s="96"/>
      <c r="U135" s="242"/>
      <c r="V135" s="242"/>
      <c r="W135" s="242"/>
      <c r="X135" s="242"/>
      <c r="Y135" s="242"/>
      <c r="Z135" s="242"/>
      <c r="AA135" s="242"/>
      <c r="AB135" s="242"/>
      <c r="AC135" s="242"/>
      <c r="AD135" s="242"/>
      <c r="AE135" s="242"/>
      <c r="AF135" s="97"/>
      <c r="AG135" s="97"/>
      <c r="AH135" s="303"/>
      <c r="AI135" s="298"/>
      <c r="AJ135" s="97"/>
      <c r="AK135" s="97"/>
      <c r="AL135" s="97"/>
      <c r="AM135" s="298"/>
      <c r="AN135" s="97"/>
      <c r="AO135" s="97"/>
      <c r="AP135" s="97"/>
      <c r="AQ135" s="298"/>
      <c r="AR135" s="299">
        <f>SUM(AR104:AR134)</f>
        <v>607</v>
      </c>
      <c r="AS135" s="299"/>
      <c r="AT135" s="299">
        <f t="shared" ref="AT135:BB135" si="5">SUM(AT104:AT134)</f>
        <v>8425.2000000000007</v>
      </c>
      <c r="AU135" s="299">
        <f t="shared" si="5"/>
        <v>6727.7999999999984</v>
      </c>
      <c r="AV135" s="299">
        <f t="shared" si="5"/>
        <v>254.11</v>
      </c>
      <c r="AW135" s="299">
        <f t="shared" si="5"/>
        <v>938</v>
      </c>
      <c r="AX135" s="299">
        <f t="shared" si="5"/>
        <v>0</v>
      </c>
      <c r="AY135" s="299">
        <f t="shared" si="5"/>
        <v>850.90000000000009</v>
      </c>
      <c r="AZ135" s="299">
        <f t="shared" si="5"/>
        <v>16578.96</v>
      </c>
      <c r="BA135" s="299">
        <f t="shared" si="5"/>
        <v>0</v>
      </c>
      <c r="BB135" s="313">
        <f t="shared" si="5"/>
        <v>16578.96</v>
      </c>
    </row>
    <row r="136" spans="1:54" s="62" customFormat="1" ht="12">
      <c r="A136" s="266" t="s">
        <v>46</v>
      </c>
      <c r="B136" s="57">
        <v>1</v>
      </c>
      <c r="C136" s="53" t="s">
        <v>54</v>
      </c>
      <c r="D136" s="267" t="s">
        <v>55</v>
      </c>
      <c r="E136" s="267" t="s">
        <v>56</v>
      </c>
      <c r="F136" s="53" t="s">
        <v>57</v>
      </c>
      <c r="G136" s="53"/>
      <c r="H136" s="87">
        <v>13</v>
      </c>
      <c r="I136" s="87">
        <v>6</v>
      </c>
      <c r="J136" s="87">
        <v>1961</v>
      </c>
      <c r="K136" s="87">
        <v>50</v>
      </c>
      <c r="L136" s="270" t="s">
        <v>1964</v>
      </c>
      <c r="M136" s="270"/>
      <c r="N136" s="74"/>
      <c r="O136" s="74"/>
      <c r="P136" s="53"/>
      <c r="Q136" s="53">
        <v>1265</v>
      </c>
      <c r="R136" s="53"/>
      <c r="S136" s="53" t="s">
        <v>58</v>
      </c>
      <c r="T136" s="53" t="s">
        <v>1965</v>
      </c>
      <c r="U136" s="65" t="s">
        <v>1979</v>
      </c>
      <c r="V136" s="66"/>
      <c r="W136" s="66"/>
      <c r="X136" s="66"/>
      <c r="Y136" s="66"/>
      <c r="Z136" s="66"/>
      <c r="AA136" s="66"/>
      <c r="AB136" s="66"/>
      <c r="AC136" s="66"/>
      <c r="AD136" s="66"/>
      <c r="AE136" s="66"/>
      <c r="AF136" s="87">
        <v>8</v>
      </c>
      <c r="AG136" s="87">
        <v>9</v>
      </c>
      <c r="AH136" s="305">
        <v>2011</v>
      </c>
      <c r="AI136" s="67">
        <v>0.44097222222222227</v>
      </c>
      <c r="AJ136" s="87"/>
      <c r="AK136" s="87"/>
      <c r="AL136" s="87"/>
      <c r="AM136" s="67"/>
      <c r="AN136" s="87">
        <v>6</v>
      </c>
      <c r="AO136" s="87">
        <v>1</v>
      </c>
      <c r="AP136" s="87">
        <v>2012</v>
      </c>
      <c r="AQ136" s="67"/>
      <c r="AR136" s="87">
        <v>5</v>
      </c>
      <c r="AS136" s="272" t="s">
        <v>71</v>
      </c>
      <c r="AT136" s="60">
        <v>65.8</v>
      </c>
      <c r="AU136" s="60">
        <v>44.800000000000004</v>
      </c>
      <c r="AV136" s="60">
        <v>1.41</v>
      </c>
      <c r="AW136" s="60">
        <v>54</v>
      </c>
      <c r="AX136" s="60"/>
      <c r="AY136" s="60">
        <v>7</v>
      </c>
      <c r="AZ136" s="60">
        <v>173.01</v>
      </c>
      <c r="BA136" s="60">
        <v>0</v>
      </c>
      <c r="BB136" s="60">
        <v>140</v>
      </c>
    </row>
    <row r="137" spans="1:54" s="62" customFormat="1" ht="12">
      <c r="A137" s="26" t="s">
        <v>46</v>
      </c>
      <c r="B137" s="57">
        <v>2</v>
      </c>
      <c r="C137" s="53" t="s">
        <v>60</v>
      </c>
      <c r="D137" s="267" t="s">
        <v>61</v>
      </c>
      <c r="E137" s="267" t="s">
        <v>62</v>
      </c>
      <c r="F137" s="53" t="s">
        <v>63</v>
      </c>
      <c r="G137" s="53"/>
      <c r="H137" s="87">
        <v>3</v>
      </c>
      <c r="I137" s="87">
        <v>9</v>
      </c>
      <c r="J137" s="87">
        <v>1946</v>
      </c>
      <c r="K137" s="87">
        <v>65</v>
      </c>
      <c r="L137" s="270" t="s">
        <v>1964</v>
      </c>
      <c r="M137" s="270"/>
      <c r="N137" s="74"/>
      <c r="O137" s="74"/>
      <c r="P137" s="53"/>
      <c r="Q137" s="53">
        <v>1267</v>
      </c>
      <c r="R137" s="53"/>
      <c r="S137" s="53" t="s">
        <v>58</v>
      </c>
      <c r="T137" s="53" t="s">
        <v>1965</v>
      </c>
      <c r="U137" s="65" t="s">
        <v>1979</v>
      </c>
      <c r="V137" s="66"/>
      <c r="W137" s="66"/>
      <c r="X137" s="66"/>
      <c r="Y137" s="66"/>
      <c r="Z137" s="66"/>
      <c r="AA137" s="66"/>
      <c r="AB137" s="66"/>
      <c r="AC137" s="66"/>
      <c r="AD137" s="66"/>
      <c r="AE137" s="66"/>
      <c r="AF137" s="87">
        <v>8</v>
      </c>
      <c r="AG137" s="87">
        <v>9</v>
      </c>
      <c r="AH137" s="305">
        <v>2011</v>
      </c>
      <c r="AI137" s="67">
        <v>0.52430555555555558</v>
      </c>
      <c r="AJ137" s="87"/>
      <c r="AK137" s="87"/>
      <c r="AL137" s="87"/>
      <c r="AM137" s="67"/>
      <c r="AN137" s="87">
        <v>31</v>
      </c>
      <c r="AO137" s="87">
        <v>1</v>
      </c>
      <c r="AP137" s="87">
        <v>2012</v>
      </c>
      <c r="AQ137" s="67"/>
      <c r="AR137" s="87">
        <v>31</v>
      </c>
      <c r="AS137" s="272" t="s">
        <v>53</v>
      </c>
      <c r="AT137" s="60">
        <v>407.96</v>
      </c>
      <c r="AU137" s="60">
        <v>277.76</v>
      </c>
      <c r="AV137" s="60">
        <v>7.13</v>
      </c>
      <c r="AW137" s="60">
        <v>88</v>
      </c>
      <c r="AX137" s="60"/>
      <c r="AY137" s="60">
        <v>43.400000000000006</v>
      </c>
      <c r="AZ137" s="60">
        <v>824.25</v>
      </c>
      <c r="BA137" s="60">
        <v>0</v>
      </c>
      <c r="BB137" s="60">
        <v>824.25</v>
      </c>
    </row>
    <row r="138" spans="1:54" s="62" customFormat="1" ht="15.75" customHeight="1">
      <c r="A138" s="26" t="s">
        <v>46</v>
      </c>
      <c r="B138" s="57">
        <v>3</v>
      </c>
      <c r="C138" s="53" t="s">
        <v>111</v>
      </c>
      <c r="D138" s="267" t="s">
        <v>112</v>
      </c>
      <c r="E138" s="267" t="s">
        <v>113</v>
      </c>
      <c r="F138" s="53" t="s">
        <v>114</v>
      </c>
      <c r="G138" s="53"/>
      <c r="H138" s="87">
        <v>19</v>
      </c>
      <c r="I138" s="87">
        <v>10</v>
      </c>
      <c r="J138" s="87">
        <v>2008</v>
      </c>
      <c r="K138" s="87">
        <v>3</v>
      </c>
      <c r="L138" s="270" t="s">
        <v>1964</v>
      </c>
      <c r="M138" s="270"/>
      <c r="N138" s="74"/>
      <c r="O138" s="74"/>
      <c r="P138" s="53"/>
      <c r="Q138" s="53">
        <v>1411</v>
      </c>
      <c r="R138" s="53"/>
      <c r="S138" s="53" t="s">
        <v>115</v>
      </c>
      <c r="T138" s="53">
        <v>11030020</v>
      </c>
      <c r="U138" s="65" t="s">
        <v>3879</v>
      </c>
      <c r="V138" s="66" t="s">
        <v>117</v>
      </c>
      <c r="W138" s="66"/>
      <c r="X138" s="66"/>
      <c r="Y138" s="66"/>
      <c r="Z138" s="66"/>
      <c r="AA138" s="66"/>
      <c r="AB138" s="66"/>
      <c r="AC138" s="66"/>
      <c r="AD138" s="66"/>
      <c r="AE138" s="66"/>
      <c r="AF138" s="87">
        <v>11</v>
      </c>
      <c r="AG138" s="87">
        <v>10</v>
      </c>
      <c r="AH138" s="306">
        <v>2011</v>
      </c>
      <c r="AI138" s="67">
        <v>0.47222222222222227</v>
      </c>
      <c r="AJ138" s="87"/>
      <c r="AK138" s="87"/>
      <c r="AL138" s="87"/>
      <c r="AM138" s="67"/>
      <c r="AN138" s="87">
        <v>27</v>
      </c>
      <c r="AO138" s="87">
        <v>1</v>
      </c>
      <c r="AP138" s="87">
        <v>2012</v>
      </c>
      <c r="AQ138" s="67"/>
      <c r="AR138" s="87">
        <v>26</v>
      </c>
      <c r="AS138" s="302" t="s">
        <v>71</v>
      </c>
      <c r="AT138" s="60">
        <v>342.15999999999997</v>
      </c>
      <c r="AU138" s="60">
        <v>232.96</v>
      </c>
      <c r="AV138" s="60">
        <v>82.56</v>
      </c>
      <c r="AW138" s="60">
        <v>82</v>
      </c>
      <c r="AX138" s="60"/>
      <c r="AY138" s="60">
        <v>36.4</v>
      </c>
      <c r="AZ138" s="60">
        <v>776.07999999999993</v>
      </c>
      <c r="BA138" s="60">
        <v>0</v>
      </c>
      <c r="BB138" s="60">
        <v>728</v>
      </c>
    </row>
    <row r="139" spans="1:54" s="62" customFormat="1" ht="15.75" customHeight="1">
      <c r="A139" s="26" t="s">
        <v>46</v>
      </c>
      <c r="B139" s="57">
        <v>4</v>
      </c>
      <c r="C139" s="53" t="s">
        <v>136</v>
      </c>
      <c r="D139" s="267" t="s">
        <v>137</v>
      </c>
      <c r="E139" s="267" t="s">
        <v>138</v>
      </c>
      <c r="F139" s="53" t="s">
        <v>139</v>
      </c>
      <c r="G139" s="53"/>
      <c r="H139" s="87">
        <v>14</v>
      </c>
      <c r="I139" s="87">
        <v>1</v>
      </c>
      <c r="J139" s="87">
        <v>1960</v>
      </c>
      <c r="K139" s="87">
        <v>51</v>
      </c>
      <c r="L139" s="270" t="s">
        <v>1964</v>
      </c>
      <c r="M139" s="270"/>
      <c r="N139" s="74"/>
      <c r="O139" s="74"/>
      <c r="P139" s="53"/>
      <c r="Q139" s="53">
        <v>1442</v>
      </c>
      <c r="R139" s="53"/>
      <c r="S139" s="53" t="s">
        <v>58</v>
      </c>
      <c r="T139" s="53">
        <v>11030020</v>
      </c>
      <c r="U139" s="65" t="s">
        <v>3878</v>
      </c>
      <c r="V139" s="66"/>
      <c r="W139" s="66"/>
      <c r="X139" s="66"/>
      <c r="Y139" s="66"/>
      <c r="Z139" s="66"/>
      <c r="AA139" s="66"/>
      <c r="AB139" s="66"/>
      <c r="AC139" s="66"/>
      <c r="AD139" s="66"/>
      <c r="AE139" s="66"/>
      <c r="AF139" s="87">
        <v>18</v>
      </c>
      <c r="AG139" s="87">
        <v>10</v>
      </c>
      <c r="AH139" s="306">
        <v>2011</v>
      </c>
      <c r="AI139" s="67">
        <v>0.58333333333333337</v>
      </c>
      <c r="AJ139" s="87"/>
      <c r="AK139" s="87"/>
      <c r="AL139" s="87"/>
      <c r="AM139" s="67"/>
      <c r="AN139" s="87">
        <v>31</v>
      </c>
      <c r="AO139" s="87">
        <v>1</v>
      </c>
      <c r="AP139" s="87">
        <v>2012</v>
      </c>
      <c r="AQ139" s="67"/>
      <c r="AR139" s="87">
        <v>31</v>
      </c>
      <c r="AS139" s="302" t="s">
        <v>53</v>
      </c>
      <c r="AT139" s="60">
        <v>407.96</v>
      </c>
      <c r="AU139" s="60">
        <v>277.76</v>
      </c>
      <c r="AV139" s="60">
        <v>20.78</v>
      </c>
      <c r="AW139" s="60">
        <v>96</v>
      </c>
      <c r="AX139" s="60"/>
      <c r="AY139" s="60">
        <v>43.400000000000006</v>
      </c>
      <c r="AZ139" s="60">
        <v>845.9</v>
      </c>
      <c r="BA139" s="60">
        <v>0</v>
      </c>
      <c r="BB139" s="60">
        <v>845.9</v>
      </c>
    </row>
    <row r="140" spans="1:54" s="62" customFormat="1" ht="15.75" customHeight="1">
      <c r="A140" s="26" t="s">
        <v>46</v>
      </c>
      <c r="B140" s="57">
        <v>5</v>
      </c>
      <c r="C140" s="53" t="s">
        <v>141</v>
      </c>
      <c r="D140" s="267" t="s">
        <v>142</v>
      </c>
      <c r="E140" s="267" t="s">
        <v>143</v>
      </c>
      <c r="F140" s="53" t="s">
        <v>144</v>
      </c>
      <c r="G140" s="53"/>
      <c r="H140" s="87">
        <v>21</v>
      </c>
      <c r="I140" s="87">
        <v>10</v>
      </c>
      <c r="J140" s="87">
        <v>1989</v>
      </c>
      <c r="K140" s="87">
        <v>22</v>
      </c>
      <c r="L140" s="270" t="s">
        <v>100</v>
      </c>
      <c r="M140" s="270"/>
      <c r="N140" s="74"/>
      <c r="O140" s="74"/>
      <c r="P140" s="53"/>
      <c r="Q140" s="53">
        <v>1445</v>
      </c>
      <c r="R140" s="53"/>
      <c r="S140" s="53" t="s">
        <v>69</v>
      </c>
      <c r="T140" s="53">
        <v>11030020</v>
      </c>
      <c r="U140" s="65" t="s">
        <v>3877</v>
      </c>
      <c r="V140" s="66"/>
      <c r="W140" s="66"/>
      <c r="X140" s="66"/>
      <c r="Y140" s="66"/>
      <c r="Z140" s="66"/>
      <c r="AA140" s="66"/>
      <c r="AB140" s="66"/>
      <c r="AC140" s="66"/>
      <c r="AD140" s="66"/>
      <c r="AE140" s="66"/>
      <c r="AF140" s="87">
        <v>18</v>
      </c>
      <c r="AG140" s="87">
        <v>10</v>
      </c>
      <c r="AH140" s="306">
        <v>2011</v>
      </c>
      <c r="AI140" s="67">
        <v>0.64583333333333337</v>
      </c>
      <c r="AJ140" s="87"/>
      <c r="AK140" s="87"/>
      <c r="AL140" s="87"/>
      <c r="AM140" s="67"/>
      <c r="AN140" s="87">
        <v>31</v>
      </c>
      <c r="AO140" s="87">
        <v>1</v>
      </c>
      <c r="AP140" s="87">
        <v>2012</v>
      </c>
      <c r="AQ140" s="67"/>
      <c r="AR140" s="87">
        <v>31</v>
      </c>
      <c r="AS140" s="302" t="s">
        <v>53</v>
      </c>
      <c r="AT140" s="60">
        <v>407.96</v>
      </c>
      <c r="AU140" s="60">
        <v>277.76</v>
      </c>
      <c r="AV140" s="60">
        <v>88.63</v>
      </c>
      <c r="AW140" s="60">
        <v>66</v>
      </c>
      <c r="AX140" s="60"/>
      <c r="AY140" s="60">
        <v>43.400000000000006</v>
      </c>
      <c r="AZ140" s="60">
        <v>883.75</v>
      </c>
      <c r="BA140" s="60">
        <v>0</v>
      </c>
      <c r="BB140" s="60">
        <v>868</v>
      </c>
    </row>
    <row r="141" spans="1:54" s="62" customFormat="1" ht="12">
      <c r="A141" s="26" t="s">
        <v>46</v>
      </c>
      <c r="B141" s="57">
        <v>6</v>
      </c>
      <c r="C141" s="53" t="s">
        <v>146</v>
      </c>
      <c r="D141" s="267" t="s">
        <v>147</v>
      </c>
      <c r="E141" s="267" t="s">
        <v>148</v>
      </c>
      <c r="F141" s="53" t="s">
        <v>149</v>
      </c>
      <c r="G141" s="53"/>
      <c r="H141" s="87">
        <v>14</v>
      </c>
      <c r="I141" s="87">
        <v>1</v>
      </c>
      <c r="J141" s="87">
        <v>1947</v>
      </c>
      <c r="K141" s="87">
        <v>64</v>
      </c>
      <c r="L141" s="270" t="s">
        <v>1964</v>
      </c>
      <c r="M141" s="270"/>
      <c r="N141" s="74"/>
      <c r="O141" s="74"/>
      <c r="P141" s="53"/>
      <c r="Q141" s="53">
        <v>1451</v>
      </c>
      <c r="R141" s="53"/>
      <c r="S141" s="53" t="s">
        <v>58</v>
      </c>
      <c r="T141" s="53">
        <v>11030020</v>
      </c>
      <c r="U141" s="65" t="s">
        <v>3868</v>
      </c>
      <c r="V141" s="66"/>
      <c r="W141" s="66"/>
      <c r="X141" s="66"/>
      <c r="Y141" s="66"/>
      <c r="Z141" s="66"/>
      <c r="AA141" s="66"/>
      <c r="AB141" s="66"/>
      <c r="AC141" s="66"/>
      <c r="AD141" s="66"/>
      <c r="AE141" s="66"/>
      <c r="AF141" s="87">
        <v>19</v>
      </c>
      <c r="AG141" s="87">
        <v>10</v>
      </c>
      <c r="AH141" s="306">
        <v>2011</v>
      </c>
      <c r="AI141" s="67">
        <v>0.56597222222222221</v>
      </c>
      <c r="AJ141" s="87"/>
      <c r="AK141" s="87"/>
      <c r="AL141" s="87"/>
      <c r="AM141" s="67"/>
      <c r="AN141" s="87">
        <v>18</v>
      </c>
      <c r="AO141" s="87">
        <v>1</v>
      </c>
      <c r="AP141" s="87">
        <v>2012</v>
      </c>
      <c r="AQ141" s="67"/>
      <c r="AR141" s="87">
        <v>17</v>
      </c>
      <c r="AS141" s="302" t="s">
        <v>71</v>
      </c>
      <c r="AT141" s="60">
        <v>223.72</v>
      </c>
      <c r="AU141" s="60">
        <v>152.32</v>
      </c>
      <c r="AV141" s="60">
        <v>9.4700000000000006</v>
      </c>
      <c r="AW141" s="60">
        <v>96</v>
      </c>
      <c r="AX141" s="60"/>
      <c r="AY141" s="60">
        <v>23.8</v>
      </c>
      <c r="AZ141" s="60">
        <v>505.31</v>
      </c>
      <c r="BA141" s="60">
        <v>0</v>
      </c>
      <c r="BB141" s="60">
        <v>476</v>
      </c>
    </row>
    <row r="142" spans="1:54" s="62" customFormat="1" ht="12">
      <c r="A142" s="26" t="s">
        <v>46</v>
      </c>
      <c r="B142" s="57">
        <v>7</v>
      </c>
      <c r="C142" s="53" t="s">
        <v>178</v>
      </c>
      <c r="D142" s="267" t="s">
        <v>179</v>
      </c>
      <c r="E142" s="267" t="s">
        <v>180</v>
      </c>
      <c r="F142" s="53" t="s">
        <v>181</v>
      </c>
      <c r="G142" s="53"/>
      <c r="H142" s="87">
        <v>3</v>
      </c>
      <c r="I142" s="87">
        <v>10</v>
      </c>
      <c r="J142" s="87">
        <v>1965</v>
      </c>
      <c r="K142" s="87">
        <v>46</v>
      </c>
      <c r="L142" s="270" t="s">
        <v>1964</v>
      </c>
      <c r="M142" s="270"/>
      <c r="N142" s="74"/>
      <c r="O142" s="74"/>
      <c r="P142" s="53"/>
      <c r="Q142" s="53">
        <v>1475</v>
      </c>
      <c r="R142" s="53"/>
      <c r="S142" s="53" t="s">
        <v>69</v>
      </c>
      <c r="T142" s="53">
        <v>11030020</v>
      </c>
      <c r="U142" s="65" t="s">
        <v>1979</v>
      </c>
      <c r="V142" s="66"/>
      <c r="W142" s="66"/>
      <c r="X142" s="66"/>
      <c r="Y142" s="66"/>
      <c r="Z142" s="66"/>
      <c r="AA142" s="66"/>
      <c r="AB142" s="66"/>
      <c r="AC142" s="66"/>
      <c r="AD142" s="66"/>
      <c r="AE142" s="66"/>
      <c r="AF142" s="87">
        <v>24</v>
      </c>
      <c r="AG142" s="87">
        <v>10</v>
      </c>
      <c r="AH142" s="306">
        <v>2011</v>
      </c>
      <c r="AI142" s="67">
        <v>0.66666666666666663</v>
      </c>
      <c r="AJ142" s="87"/>
      <c r="AK142" s="87"/>
      <c r="AL142" s="87"/>
      <c r="AM142" s="67"/>
      <c r="AN142" s="87">
        <v>19</v>
      </c>
      <c r="AO142" s="87">
        <v>1</v>
      </c>
      <c r="AP142" s="87">
        <v>2012</v>
      </c>
      <c r="AQ142" s="67"/>
      <c r="AR142" s="87">
        <v>18</v>
      </c>
      <c r="AS142" s="302" t="s">
        <v>71</v>
      </c>
      <c r="AT142" s="60">
        <v>236.88</v>
      </c>
      <c r="AU142" s="60">
        <v>161.28</v>
      </c>
      <c r="AV142" s="60">
        <v>76.209999999999994</v>
      </c>
      <c r="AW142" s="60">
        <v>62</v>
      </c>
      <c r="AX142" s="60"/>
      <c r="AY142" s="60">
        <v>25.200000000000003</v>
      </c>
      <c r="AZ142" s="60">
        <v>561.56999999999994</v>
      </c>
      <c r="BA142" s="60">
        <v>0</v>
      </c>
      <c r="BB142" s="60">
        <v>504</v>
      </c>
    </row>
    <row r="143" spans="1:54" s="62" customFormat="1" ht="12">
      <c r="A143" s="26" t="s">
        <v>46</v>
      </c>
      <c r="B143" s="57">
        <v>8</v>
      </c>
      <c r="C143" s="53" t="s">
        <v>192</v>
      </c>
      <c r="D143" s="267" t="s">
        <v>193</v>
      </c>
      <c r="E143" s="267" t="s">
        <v>194</v>
      </c>
      <c r="F143" s="53" t="s">
        <v>195</v>
      </c>
      <c r="G143" s="53"/>
      <c r="H143" s="87">
        <v>11</v>
      </c>
      <c r="I143" s="87">
        <v>6</v>
      </c>
      <c r="J143" s="87">
        <v>1974</v>
      </c>
      <c r="K143" s="87">
        <v>37</v>
      </c>
      <c r="L143" s="270" t="s">
        <v>100</v>
      </c>
      <c r="M143" s="270"/>
      <c r="N143" s="74"/>
      <c r="O143" s="74"/>
      <c r="P143" s="53"/>
      <c r="Q143" s="53">
        <v>1461</v>
      </c>
      <c r="R143" s="53"/>
      <c r="S143" s="53" t="s">
        <v>58</v>
      </c>
      <c r="T143" s="53">
        <v>11030020</v>
      </c>
      <c r="U143" s="65" t="s">
        <v>3876</v>
      </c>
      <c r="V143" s="66"/>
      <c r="W143" s="66"/>
      <c r="X143" s="66"/>
      <c r="Y143" s="66"/>
      <c r="Z143" s="66"/>
      <c r="AA143" s="66"/>
      <c r="AB143" s="66"/>
      <c r="AC143" s="66"/>
      <c r="AD143" s="66"/>
      <c r="AE143" s="66"/>
      <c r="AF143" s="87">
        <v>21</v>
      </c>
      <c r="AG143" s="87">
        <v>10</v>
      </c>
      <c r="AH143" s="306">
        <v>2011</v>
      </c>
      <c r="AI143" s="67">
        <v>0.74305555555555547</v>
      </c>
      <c r="AJ143" s="87"/>
      <c r="AK143" s="87"/>
      <c r="AL143" s="87"/>
      <c r="AM143" s="67"/>
      <c r="AN143" s="87">
        <v>23</v>
      </c>
      <c r="AO143" s="87">
        <v>1</v>
      </c>
      <c r="AP143" s="87">
        <v>2012</v>
      </c>
      <c r="AQ143" s="67"/>
      <c r="AR143" s="87">
        <v>22</v>
      </c>
      <c r="AS143" s="302" t="s">
        <v>71</v>
      </c>
      <c r="AT143" s="60">
        <v>289.52</v>
      </c>
      <c r="AU143" s="60">
        <v>197.12</v>
      </c>
      <c r="AV143" s="60">
        <v>13.12</v>
      </c>
      <c r="AW143" s="60">
        <v>62</v>
      </c>
      <c r="AX143" s="60"/>
      <c r="AY143" s="60">
        <v>30.8</v>
      </c>
      <c r="AZ143" s="60">
        <v>592.55999999999995</v>
      </c>
      <c r="BA143" s="60">
        <v>0</v>
      </c>
      <c r="BB143" s="60">
        <v>592.55999999999995</v>
      </c>
    </row>
    <row r="144" spans="1:54" s="62" customFormat="1" ht="12">
      <c r="A144" s="26" t="s">
        <v>46</v>
      </c>
      <c r="B144" s="57">
        <v>9</v>
      </c>
      <c r="C144" s="53" t="s">
        <v>196</v>
      </c>
      <c r="D144" s="267" t="s">
        <v>123</v>
      </c>
      <c r="E144" s="267" t="s">
        <v>197</v>
      </c>
      <c r="F144" s="53" t="s">
        <v>198</v>
      </c>
      <c r="G144" s="53"/>
      <c r="H144" s="87">
        <v>4</v>
      </c>
      <c r="I144" s="87">
        <v>7</v>
      </c>
      <c r="J144" s="87">
        <v>1960</v>
      </c>
      <c r="K144" s="87">
        <v>51</v>
      </c>
      <c r="L144" s="270" t="s">
        <v>1964</v>
      </c>
      <c r="M144" s="270"/>
      <c r="N144" s="74"/>
      <c r="O144" s="74"/>
      <c r="P144" s="53"/>
      <c r="Q144" s="53">
        <v>1507</v>
      </c>
      <c r="R144" s="53"/>
      <c r="S144" s="53" t="s">
        <v>58</v>
      </c>
      <c r="T144" s="53">
        <v>11030020</v>
      </c>
      <c r="U144" s="65" t="s">
        <v>3875</v>
      </c>
      <c r="V144" s="66"/>
      <c r="W144" s="66"/>
      <c r="X144" s="66"/>
      <c r="Y144" s="66"/>
      <c r="Z144" s="66"/>
      <c r="AA144" s="66"/>
      <c r="AB144" s="66"/>
      <c r="AC144" s="66"/>
      <c r="AD144" s="66"/>
      <c r="AE144" s="66"/>
      <c r="AF144" s="87">
        <v>31</v>
      </c>
      <c r="AG144" s="87">
        <v>10</v>
      </c>
      <c r="AH144" s="306">
        <v>2011</v>
      </c>
      <c r="AI144" s="67">
        <v>0.5625</v>
      </c>
      <c r="AJ144" s="87"/>
      <c r="AK144" s="87"/>
      <c r="AL144" s="87"/>
      <c r="AM144" s="67"/>
      <c r="AN144" s="87">
        <v>30</v>
      </c>
      <c r="AO144" s="87">
        <v>1</v>
      </c>
      <c r="AP144" s="87">
        <v>2012</v>
      </c>
      <c r="AQ144" s="67"/>
      <c r="AR144" s="87">
        <v>29</v>
      </c>
      <c r="AS144" s="302" t="s">
        <v>71</v>
      </c>
      <c r="AT144" s="60">
        <v>381.64</v>
      </c>
      <c r="AU144" s="60">
        <v>259.84000000000003</v>
      </c>
      <c r="AV144" s="60">
        <v>6.9</v>
      </c>
      <c r="AW144" s="60">
        <v>92</v>
      </c>
      <c r="AX144" s="60"/>
      <c r="AY144" s="60">
        <v>40.6</v>
      </c>
      <c r="AZ144" s="60">
        <v>780.98</v>
      </c>
      <c r="BA144" s="60">
        <v>0</v>
      </c>
      <c r="BB144" s="60">
        <v>780.98</v>
      </c>
    </row>
    <row r="145" spans="1:54" s="62" customFormat="1" ht="12">
      <c r="A145" s="26" t="s">
        <v>46</v>
      </c>
      <c r="B145" s="57">
        <v>10</v>
      </c>
      <c r="C145" s="53" t="s">
        <v>199</v>
      </c>
      <c r="D145" s="267" t="s">
        <v>200</v>
      </c>
      <c r="E145" s="267" t="s">
        <v>201</v>
      </c>
      <c r="F145" s="53" t="s">
        <v>202</v>
      </c>
      <c r="G145" s="53"/>
      <c r="H145" s="87">
        <v>22</v>
      </c>
      <c r="I145" s="87">
        <v>10</v>
      </c>
      <c r="J145" s="87">
        <v>1950</v>
      </c>
      <c r="K145" s="87">
        <v>61</v>
      </c>
      <c r="L145" s="270" t="s">
        <v>1964</v>
      </c>
      <c r="M145" s="270"/>
      <c r="N145" s="74"/>
      <c r="O145" s="74"/>
      <c r="P145" s="53"/>
      <c r="Q145" s="53">
        <v>1510</v>
      </c>
      <c r="R145" s="53"/>
      <c r="S145" s="53" t="s">
        <v>69</v>
      </c>
      <c r="T145" s="53">
        <v>11030020</v>
      </c>
      <c r="U145" s="65" t="s">
        <v>211</v>
      </c>
      <c r="V145" s="66" t="s">
        <v>90</v>
      </c>
      <c r="W145" s="66"/>
      <c r="X145" s="66"/>
      <c r="Y145" s="66"/>
      <c r="Z145" s="66"/>
      <c r="AA145" s="66"/>
      <c r="AB145" s="66"/>
      <c r="AC145" s="66"/>
      <c r="AD145" s="66"/>
      <c r="AE145" s="66"/>
      <c r="AF145" s="87">
        <v>1</v>
      </c>
      <c r="AG145" s="87">
        <v>11</v>
      </c>
      <c r="AH145" s="306">
        <v>2011</v>
      </c>
      <c r="AI145" s="67">
        <v>0.49652777777777773</v>
      </c>
      <c r="AJ145" s="87"/>
      <c r="AK145" s="87"/>
      <c r="AL145" s="87"/>
      <c r="AM145" s="67"/>
      <c r="AN145" s="87">
        <v>31</v>
      </c>
      <c r="AO145" s="87">
        <v>1</v>
      </c>
      <c r="AP145" s="87">
        <v>2012</v>
      </c>
      <c r="AQ145" s="67"/>
      <c r="AR145" s="87">
        <v>30</v>
      </c>
      <c r="AS145" s="302" t="s">
        <v>71</v>
      </c>
      <c r="AT145" s="60">
        <v>394.79999999999995</v>
      </c>
      <c r="AU145" s="60">
        <v>268.8</v>
      </c>
      <c r="AV145" s="60">
        <v>84.38</v>
      </c>
      <c r="AW145" s="60">
        <v>84</v>
      </c>
      <c r="AX145" s="60"/>
      <c r="AY145" s="60">
        <v>42</v>
      </c>
      <c r="AZ145" s="60">
        <v>873.9799999999999</v>
      </c>
      <c r="BA145" s="60">
        <v>0</v>
      </c>
      <c r="BB145" s="60">
        <v>840</v>
      </c>
    </row>
    <row r="146" spans="1:54" s="62" customFormat="1" ht="12">
      <c r="A146" s="26" t="s">
        <v>46</v>
      </c>
      <c r="B146" s="57">
        <v>11</v>
      </c>
      <c r="C146" s="53" t="s">
        <v>212</v>
      </c>
      <c r="D146" s="267" t="s">
        <v>213</v>
      </c>
      <c r="E146" s="267" t="s">
        <v>214</v>
      </c>
      <c r="F146" s="53" t="s">
        <v>215</v>
      </c>
      <c r="G146" s="53"/>
      <c r="H146" s="87">
        <v>9</v>
      </c>
      <c r="I146" s="87">
        <v>4</v>
      </c>
      <c r="J146" s="87">
        <v>1972</v>
      </c>
      <c r="K146" s="87">
        <v>39</v>
      </c>
      <c r="L146" s="270" t="s">
        <v>1964</v>
      </c>
      <c r="M146" s="270"/>
      <c r="N146" s="74"/>
      <c r="O146" s="74"/>
      <c r="P146" s="53"/>
      <c r="Q146" s="53">
        <v>1520</v>
      </c>
      <c r="R146" s="53"/>
      <c r="S146" s="53" t="s">
        <v>51</v>
      </c>
      <c r="T146" s="53">
        <v>11030020</v>
      </c>
      <c r="U146" s="65" t="s">
        <v>52</v>
      </c>
      <c r="V146" s="66"/>
      <c r="W146" s="66"/>
      <c r="X146" s="66"/>
      <c r="Y146" s="66"/>
      <c r="Z146" s="66"/>
      <c r="AA146" s="66"/>
      <c r="AB146" s="66"/>
      <c r="AC146" s="66"/>
      <c r="AD146" s="66"/>
      <c r="AE146" s="66"/>
      <c r="AF146" s="87">
        <v>2</v>
      </c>
      <c r="AG146" s="87">
        <v>11</v>
      </c>
      <c r="AH146" s="306">
        <v>2011</v>
      </c>
      <c r="AI146" s="67">
        <v>0.64583333333333337</v>
      </c>
      <c r="AJ146" s="87"/>
      <c r="AK146" s="87"/>
      <c r="AL146" s="87"/>
      <c r="AM146" s="67"/>
      <c r="AN146" s="87">
        <v>12</v>
      </c>
      <c r="AO146" s="87">
        <v>1</v>
      </c>
      <c r="AP146" s="87">
        <v>2012</v>
      </c>
      <c r="AQ146" s="67"/>
      <c r="AR146" s="87">
        <v>11</v>
      </c>
      <c r="AS146" s="302" t="s">
        <v>71</v>
      </c>
      <c r="AT146" s="60">
        <v>144.76</v>
      </c>
      <c r="AU146" s="60">
        <v>98.56</v>
      </c>
      <c r="AV146" s="60">
        <v>23.67</v>
      </c>
      <c r="AW146" s="60">
        <v>92</v>
      </c>
      <c r="AX146" s="60"/>
      <c r="AY146" s="60">
        <v>15.4</v>
      </c>
      <c r="AZ146" s="60">
        <v>374.39</v>
      </c>
      <c r="BA146" s="60">
        <v>0</v>
      </c>
      <c r="BB146" s="60">
        <v>308</v>
      </c>
    </row>
    <row r="147" spans="1:54" s="62" customFormat="1" ht="12">
      <c r="A147" s="26" t="s">
        <v>46</v>
      </c>
      <c r="B147" s="57">
        <v>12</v>
      </c>
      <c r="C147" s="53" t="s">
        <v>273</v>
      </c>
      <c r="D147" s="267" t="s">
        <v>274</v>
      </c>
      <c r="E147" s="267" t="s">
        <v>275</v>
      </c>
      <c r="F147" s="53" t="s">
        <v>276</v>
      </c>
      <c r="G147" s="53"/>
      <c r="H147" s="87">
        <v>16</v>
      </c>
      <c r="I147" s="87">
        <v>1</v>
      </c>
      <c r="J147" s="87">
        <v>1993</v>
      </c>
      <c r="K147" s="87">
        <v>18</v>
      </c>
      <c r="L147" s="270" t="s">
        <v>100</v>
      </c>
      <c r="M147" s="270"/>
      <c r="N147" s="74"/>
      <c r="O147" s="74"/>
      <c r="P147" s="53"/>
      <c r="Q147" s="53">
        <v>1567</v>
      </c>
      <c r="R147" s="53"/>
      <c r="S147" s="53" t="s">
        <v>58</v>
      </c>
      <c r="T147" s="53">
        <v>11030020</v>
      </c>
      <c r="U147" s="65" t="s">
        <v>3874</v>
      </c>
      <c r="V147" s="66" t="s">
        <v>51</v>
      </c>
      <c r="W147" s="66"/>
      <c r="X147" s="66"/>
      <c r="Y147" s="66"/>
      <c r="Z147" s="66"/>
      <c r="AA147" s="66"/>
      <c r="AB147" s="66"/>
      <c r="AC147" s="66"/>
      <c r="AD147" s="66"/>
      <c r="AE147" s="66"/>
      <c r="AF147" s="87">
        <v>14</v>
      </c>
      <c r="AG147" s="87">
        <v>11</v>
      </c>
      <c r="AH147" s="306">
        <v>2011</v>
      </c>
      <c r="AI147" s="67">
        <v>0.55902777777777779</v>
      </c>
      <c r="AJ147" s="87"/>
      <c r="AK147" s="87"/>
      <c r="AL147" s="87">
        <v>2011</v>
      </c>
      <c r="AM147" s="67"/>
      <c r="AN147" s="87">
        <v>13</v>
      </c>
      <c r="AO147" s="87">
        <v>1</v>
      </c>
      <c r="AP147" s="87">
        <v>2012</v>
      </c>
      <c r="AQ147" s="67"/>
      <c r="AR147" s="87">
        <v>12</v>
      </c>
      <c r="AS147" s="302" t="s">
        <v>71</v>
      </c>
      <c r="AT147" s="60">
        <v>157.91999999999999</v>
      </c>
      <c r="AU147" s="60">
        <v>107.52</v>
      </c>
      <c r="AV147" s="60">
        <v>5.55</v>
      </c>
      <c r="AW147" s="60">
        <v>56</v>
      </c>
      <c r="AX147" s="60"/>
      <c r="AY147" s="60">
        <v>16.8</v>
      </c>
      <c r="AZ147" s="60">
        <v>343.79</v>
      </c>
      <c r="BA147" s="60">
        <v>0</v>
      </c>
      <c r="BB147" s="60">
        <v>336</v>
      </c>
    </row>
    <row r="148" spans="1:54" s="62" customFormat="1" ht="12">
      <c r="A148" s="26" t="s">
        <v>46</v>
      </c>
      <c r="B148" s="57">
        <v>13</v>
      </c>
      <c r="C148" s="53" t="s">
        <v>278</v>
      </c>
      <c r="D148" s="267" t="s">
        <v>279</v>
      </c>
      <c r="E148" s="267" t="s">
        <v>280</v>
      </c>
      <c r="F148" s="53" t="s">
        <v>281</v>
      </c>
      <c r="G148" s="53"/>
      <c r="H148" s="87">
        <v>26</v>
      </c>
      <c r="I148" s="87">
        <v>4</v>
      </c>
      <c r="J148" s="87">
        <v>2009</v>
      </c>
      <c r="K148" s="87">
        <v>2</v>
      </c>
      <c r="L148" s="270" t="s">
        <v>1964</v>
      </c>
      <c r="M148" s="270"/>
      <c r="N148" s="74"/>
      <c r="O148" s="74"/>
      <c r="P148" s="53"/>
      <c r="Q148" s="53">
        <v>1580</v>
      </c>
      <c r="R148" s="53"/>
      <c r="S148" s="53" t="s">
        <v>169</v>
      </c>
      <c r="T148" s="53">
        <v>11030020</v>
      </c>
      <c r="U148" s="65" t="s">
        <v>1089</v>
      </c>
      <c r="V148" s="66"/>
      <c r="W148" s="66"/>
      <c r="X148" s="66"/>
      <c r="Y148" s="66"/>
      <c r="Z148" s="66"/>
      <c r="AA148" s="66"/>
      <c r="AB148" s="66"/>
      <c r="AC148" s="66"/>
      <c r="AD148" s="66"/>
      <c r="AE148" s="66"/>
      <c r="AF148" s="87">
        <v>16</v>
      </c>
      <c r="AG148" s="87">
        <v>11</v>
      </c>
      <c r="AH148" s="306">
        <v>2011</v>
      </c>
      <c r="AI148" s="67">
        <v>0.61805555555555558</v>
      </c>
      <c r="AJ148" s="87"/>
      <c r="AK148" s="87"/>
      <c r="AL148" s="87"/>
      <c r="AM148" s="67"/>
      <c r="AN148" s="87">
        <v>17</v>
      </c>
      <c r="AO148" s="87">
        <v>1</v>
      </c>
      <c r="AP148" s="87">
        <v>2012</v>
      </c>
      <c r="AQ148" s="67"/>
      <c r="AR148" s="87">
        <v>16</v>
      </c>
      <c r="AS148" s="302" t="s">
        <v>71</v>
      </c>
      <c r="AT148" s="60">
        <v>210.56</v>
      </c>
      <c r="AU148" s="60">
        <v>143.36000000000001</v>
      </c>
      <c r="AV148" s="60">
        <v>56.31</v>
      </c>
      <c r="AW148" s="60">
        <v>86</v>
      </c>
      <c r="AX148" s="60"/>
      <c r="AY148" s="60">
        <v>22.400000000000002</v>
      </c>
      <c r="AZ148" s="60">
        <v>518.63</v>
      </c>
      <c r="BA148" s="60">
        <v>0</v>
      </c>
      <c r="BB148" s="60">
        <v>448</v>
      </c>
    </row>
    <row r="149" spans="1:54" s="62" customFormat="1" ht="12">
      <c r="A149" s="26" t="s">
        <v>46</v>
      </c>
      <c r="B149" s="57">
        <v>14</v>
      </c>
      <c r="C149" s="53" t="s">
        <v>303</v>
      </c>
      <c r="D149" s="267" t="s">
        <v>304</v>
      </c>
      <c r="E149" s="267" t="s">
        <v>280</v>
      </c>
      <c r="F149" s="53" t="s">
        <v>305</v>
      </c>
      <c r="G149" s="53"/>
      <c r="H149" s="87">
        <v>20</v>
      </c>
      <c r="I149" s="87">
        <v>10</v>
      </c>
      <c r="J149" s="87">
        <v>2007</v>
      </c>
      <c r="K149" s="87">
        <v>4</v>
      </c>
      <c r="L149" s="270" t="s">
        <v>1964</v>
      </c>
      <c r="M149" s="270"/>
      <c r="N149" s="74"/>
      <c r="O149" s="74"/>
      <c r="P149" s="53"/>
      <c r="Q149" s="53">
        <v>1602</v>
      </c>
      <c r="R149" s="53"/>
      <c r="S149" s="53" t="s">
        <v>169</v>
      </c>
      <c r="T149" s="53">
        <v>11030020</v>
      </c>
      <c r="U149" s="65" t="s">
        <v>1089</v>
      </c>
      <c r="V149" s="66"/>
      <c r="W149" s="66"/>
      <c r="X149" s="66"/>
      <c r="Y149" s="66"/>
      <c r="Z149" s="66"/>
      <c r="AA149" s="66"/>
      <c r="AB149" s="66"/>
      <c r="AC149" s="66"/>
      <c r="AD149" s="66"/>
      <c r="AE149" s="66"/>
      <c r="AF149" s="87">
        <v>21</v>
      </c>
      <c r="AG149" s="87">
        <v>11</v>
      </c>
      <c r="AH149" s="306">
        <v>2011</v>
      </c>
      <c r="AI149" s="67">
        <v>0.60416666666666663</v>
      </c>
      <c r="AJ149" s="87"/>
      <c r="AK149" s="87"/>
      <c r="AL149" s="87"/>
      <c r="AM149" s="67"/>
      <c r="AN149" s="87">
        <v>18</v>
      </c>
      <c r="AO149" s="87">
        <v>1</v>
      </c>
      <c r="AP149" s="87">
        <v>2012</v>
      </c>
      <c r="AQ149" s="67"/>
      <c r="AR149" s="87">
        <v>17</v>
      </c>
      <c r="AS149" s="302" t="s">
        <v>71</v>
      </c>
      <c r="AT149" s="60">
        <v>223.72</v>
      </c>
      <c r="AU149" s="60">
        <v>152.32</v>
      </c>
      <c r="AV149" s="60">
        <v>72.44</v>
      </c>
      <c r="AW149" s="60">
        <v>76</v>
      </c>
      <c r="AX149" s="60"/>
      <c r="AY149" s="60">
        <v>23.8</v>
      </c>
      <c r="AZ149" s="60">
        <v>548.28</v>
      </c>
      <c r="BA149" s="60">
        <v>0</v>
      </c>
      <c r="BB149" s="60">
        <v>476</v>
      </c>
    </row>
    <row r="150" spans="1:54" s="62" customFormat="1" ht="12">
      <c r="A150" s="26" t="s">
        <v>46</v>
      </c>
      <c r="B150" s="57">
        <v>15</v>
      </c>
      <c r="C150" s="53" t="s">
        <v>306</v>
      </c>
      <c r="D150" s="267" t="s">
        <v>307</v>
      </c>
      <c r="E150" s="267" t="s">
        <v>308</v>
      </c>
      <c r="F150" s="53" t="s">
        <v>309</v>
      </c>
      <c r="G150" s="53"/>
      <c r="H150" s="87">
        <v>21</v>
      </c>
      <c r="I150" s="87">
        <v>7</v>
      </c>
      <c r="J150" s="87">
        <v>1959</v>
      </c>
      <c r="K150" s="87">
        <v>52</v>
      </c>
      <c r="L150" s="270" t="s">
        <v>1964</v>
      </c>
      <c r="M150" s="270"/>
      <c r="N150" s="307"/>
      <c r="O150" s="307"/>
      <c r="P150" s="53"/>
      <c r="Q150" s="53">
        <v>1603</v>
      </c>
      <c r="R150" s="53"/>
      <c r="S150" s="53" t="s">
        <v>69</v>
      </c>
      <c r="T150" s="53">
        <v>11030020</v>
      </c>
      <c r="U150" s="65" t="s">
        <v>2048</v>
      </c>
      <c r="V150" s="66"/>
      <c r="W150" s="66"/>
      <c r="X150" s="66"/>
      <c r="Y150" s="66"/>
      <c r="Z150" s="66"/>
      <c r="AA150" s="66"/>
      <c r="AB150" s="66"/>
      <c r="AC150" s="66"/>
      <c r="AD150" s="66"/>
      <c r="AE150" s="66"/>
      <c r="AF150" s="87">
        <v>21</v>
      </c>
      <c r="AG150" s="87">
        <v>11</v>
      </c>
      <c r="AH150" s="87">
        <v>2011</v>
      </c>
      <c r="AI150" s="67">
        <v>0.61111111111111105</v>
      </c>
      <c r="AJ150" s="87"/>
      <c r="AK150" s="87"/>
      <c r="AL150" s="87"/>
      <c r="AM150" s="67"/>
      <c r="AN150" s="87">
        <v>6</v>
      </c>
      <c r="AO150" s="87">
        <v>1</v>
      </c>
      <c r="AP150" s="87">
        <v>2012</v>
      </c>
      <c r="AQ150" s="67"/>
      <c r="AR150" s="87">
        <v>5</v>
      </c>
      <c r="AS150" s="302" t="s">
        <v>71</v>
      </c>
      <c r="AT150" s="60">
        <v>65.8</v>
      </c>
      <c r="AU150" s="60">
        <v>44.800000000000004</v>
      </c>
      <c r="AV150" s="60">
        <v>31.2</v>
      </c>
      <c r="AW150" s="60">
        <v>54</v>
      </c>
      <c r="AX150" s="60"/>
      <c r="AY150" s="60">
        <v>7</v>
      </c>
      <c r="AZ150" s="60">
        <v>202.79999999999998</v>
      </c>
      <c r="BA150" s="60">
        <v>0</v>
      </c>
      <c r="BB150" s="60">
        <v>140</v>
      </c>
    </row>
    <row r="151" spans="1:54" s="62" customFormat="1" ht="12">
      <c r="A151" s="26" t="s">
        <v>46</v>
      </c>
      <c r="B151" s="57">
        <v>16</v>
      </c>
      <c r="C151" s="53" t="s">
        <v>311</v>
      </c>
      <c r="D151" s="267" t="s">
        <v>312</v>
      </c>
      <c r="E151" s="267" t="s">
        <v>313</v>
      </c>
      <c r="F151" s="53" t="s">
        <v>314</v>
      </c>
      <c r="G151" s="53"/>
      <c r="H151" s="87">
        <v>17</v>
      </c>
      <c r="I151" s="87">
        <v>5</v>
      </c>
      <c r="J151" s="87">
        <v>1972</v>
      </c>
      <c r="K151" s="87">
        <v>39</v>
      </c>
      <c r="L151" s="270" t="s">
        <v>1964</v>
      </c>
      <c r="M151" s="270"/>
      <c r="N151" s="307"/>
      <c r="O151" s="307"/>
      <c r="P151" s="53"/>
      <c r="Q151" s="53">
        <v>1604</v>
      </c>
      <c r="R151" s="53"/>
      <c r="S151" s="53" t="s">
        <v>69</v>
      </c>
      <c r="T151" s="53">
        <v>11030020</v>
      </c>
      <c r="U151" s="65" t="s">
        <v>2048</v>
      </c>
      <c r="V151" s="66" t="s">
        <v>316</v>
      </c>
      <c r="W151" s="66"/>
      <c r="X151" s="66"/>
      <c r="Y151" s="66"/>
      <c r="Z151" s="66"/>
      <c r="AA151" s="66"/>
      <c r="AB151" s="66"/>
      <c r="AC151" s="66"/>
      <c r="AD151" s="66"/>
      <c r="AE151" s="66"/>
      <c r="AF151" s="87">
        <v>21</v>
      </c>
      <c r="AG151" s="87">
        <v>11</v>
      </c>
      <c r="AH151" s="87">
        <v>2011</v>
      </c>
      <c r="AI151" s="67">
        <v>0.61805555555555558</v>
      </c>
      <c r="AJ151" s="87"/>
      <c r="AK151" s="87"/>
      <c r="AL151" s="87"/>
      <c r="AM151" s="67"/>
      <c r="AN151" s="87">
        <v>20</v>
      </c>
      <c r="AO151" s="87">
        <v>1</v>
      </c>
      <c r="AP151" s="87">
        <v>2012</v>
      </c>
      <c r="AQ151" s="67"/>
      <c r="AR151" s="87">
        <v>19</v>
      </c>
      <c r="AS151" s="302" t="s">
        <v>71</v>
      </c>
      <c r="AT151" s="60">
        <v>250.04</v>
      </c>
      <c r="AU151" s="60">
        <v>170.24</v>
      </c>
      <c r="AV151" s="60">
        <v>54.69</v>
      </c>
      <c r="AW151" s="60">
        <v>96</v>
      </c>
      <c r="AX151" s="60"/>
      <c r="AY151" s="60">
        <v>26.6</v>
      </c>
      <c r="AZ151" s="60">
        <v>597.56999999999994</v>
      </c>
      <c r="BA151" s="60">
        <v>0</v>
      </c>
      <c r="BB151" s="60">
        <v>532</v>
      </c>
    </row>
    <row r="152" spans="1:54" s="62" customFormat="1" ht="12">
      <c r="A152" s="26" t="s">
        <v>46</v>
      </c>
      <c r="B152" s="57">
        <v>17</v>
      </c>
      <c r="C152" s="53" t="s">
        <v>321</v>
      </c>
      <c r="D152" s="267" t="s">
        <v>322</v>
      </c>
      <c r="E152" s="267" t="s">
        <v>280</v>
      </c>
      <c r="F152" s="53" t="s">
        <v>323</v>
      </c>
      <c r="G152" s="53"/>
      <c r="H152" s="87">
        <v>20</v>
      </c>
      <c r="I152" s="87">
        <v>10</v>
      </c>
      <c r="J152" s="87">
        <v>2010</v>
      </c>
      <c r="K152" s="87">
        <v>1</v>
      </c>
      <c r="L152" s="270" t="s">
        <v>1964</v>
      </c>
      <c r="M152" s="270"/>
      <c r="N152" s="307"/>
      <c r="O152" s="307"/>
      <c r="P152" s="53"/>
      <c r="Q152" s="53">
        <v>1607</v>
      </c>
      <c r="R152" s="53"/>
      <c r="S152" s="53" t="s">
        <v>169</v>
      </c>
      <c r="T152" s="53">
        <v>11030020</v>
      </c>
      <c r="U152" s="65" t="s">
        <v>1089</v>
      </c>
      <c r="V152" s="66"/>
      <c r="W152" s="66"/>
      <c r="X152" s="66"/>
      <c r="Y152" s="66"/>
      <c r="Z152" s="66"/>
      <c r="AA152" s="66"/>
      <c r="AB152" s="66"/>
      <c r="AC152" s="66"/>
      <c r="AD152" s="66"/>
      <c r="AE152" s="66"/>
      <c r="AF152" s="87">
        <v>22</v>
      </c>
      <c r="AG152" s="87">
        <v>11</v>
      </c>
      <c r="AH152" s="87">
        <v>2011</v>
      </c>
      <c r="AI152" s="67">
        <v>0.46527777777777773</v>
      </c>
      <c r="AJ152" s="87"/>
      <c r="AK152" s="87"/>
      <c r="AL152" s="87"/>
      <c r="AM152" s="67"/>
      <c r="AN152" s="87">
        <v>17</v>
      </c>
      <c r="AO152" s="87">
        <v>1</v>
      </c>
      <c r="AP152" s="87">
        <v>2012</v>
      </c>
      <c r="AQ152" s="67"/>
      <c r="AR152" s="87">
        <v>16</v>
      </c>
      <c r="AS152" s="302" t="s">
        <v>71</v>
      </c>
      <c r="AT152" s="60">
        <v>210.56</v>
      </c>
      <c r="AU152" s="60">
        <v>143.36000000000001</v>
      </c>
      <c r="AV152" s="60">
        <v>86.95</v>
      </c>
      <c r="AW152" s="60">
        <v>72</v>
      </c>
      <c r="AX152" s="60"/>
      <c r="AY152" s="60">
        <v>22.400000000000002</v>
      </c>
      <c r="AZ152" s="60">
        <v>535.27</v>
      </c>
      <c r="BA152" s="60">
        <v>0</v>
      </c>
      <c r="BB152" s="60">
        <v>448</v>
      </c>
    </row>
    <row r="153" spans="1:54" s="62" customFormat="1" ht="12">
      <c r="A153" s="26" t="s">
        <v>46</v>
      </c>
      <c r="B153" s="57">
        <v>18</v>
      </c>
      <c r="C153" s="53" t="s">
        <v>330</v>
      </c>
      <c r="D153" s="267" t="s">
        <v>161</v>
      </c>
      <c r="E153" s="267" t="s">
        <v>331</v>
      </c>
      <c r="F153" s="53" t="s">
        <v>332</v>
      </c>
      <c r="G153" s="53"/>
      <c r="H153" s="87">
        <v>20</v>
      </c>
      <c r="I153" s="87">
        <v>3</v>
      </c>
      <c r="J153" s="87">
        <v>1960</v>
      </c>
      <c r="K153" s="87">
        <v>51</v>
      </c>
      <c r="L153" s="270" t="s">
        <v>1964</v>
      </c>
      <c r="M153" s="270"/>
      <c r="N153" s="307"/>
      <c r="O153" s="307"/>
      <c r="P153" s="53"/>
      <c r="Q153" s="53">
        <v>1610</v>
      </c>
      <c r="R153" s="53"/>
      <c r="S153" s="53" t="s">
        <v>69</v>
      </c>
      <c r="T153" s="53">
        <v>11030020</v>
      </c>
      <c r="U153" s="65" t="s">
        <v>3873</v>
      </c>
      <c r="V153" s="66"/>
      <c r="W153" s="66"/>
      <c r="X153" s="66"/>
      <c r="Y153" s="66"/>
      <c r="Z153" s="66"/>
      <c r="AA153" s="66"/>
      <c r="AB153" s="66"/>
      <c r="AC153" s="66"/>
      <c r="AD153" s="66"/>
      <c r="AE153" s="66"/>
      <c r="AF153" s="87">
        <v>22</v>
      </c>
      <c r="AG153" s="87">
        <v>11</v>
      </c>
      <c r="AH153" s="87">
        <v>2011</v>
      </c>
      <c r="AI153" s="67">
        <v>0.58333333333333337</v>
      </c>
      <c r="AJ153" s="87"/>
      <c r="AK153" s="87"/>
      <c r="AL153" s="87"/>
      <c r="AM153" s="67"/>
      <c r="AN153" s="87">
        <v>31</v>
      </c>
      <c r="AO153" s="87">
        <v>1</v>
      </c>
      <c r="AP153" s="87">
        <v>2012</v>
      </c>
      <c r="AQ153" s="67"/>
      <c r="AR153" s="87">
        <v>31</v>
      </c>
      <c r="AS153" s="302" t="s">
        <v>53</v>
      </c>
      <c r="AT153" s="60">
        <v>407.96</v>
      </c>
      <c r="AU153" s="60">
        <v>277.76</v>
      </c>
      <c r="AV153" s="60">
        <v>95.68</v>
      </c>
      <c r="AW153" s="60">
        <v>92</v>
      </c>
      <c r="AX153" s="60"/>
      <c r="AY153" s="60">
        <v>43.400000000000006</v>
      </c>
      <c r="AZ153" s="60">
        <v>916.8</v>
      </c>
      <c r="BA153" s="60">
        <v>0</v>
      </c>
      <c r="BB153" s="60">
        <v>868</v>
      </c>
    </row>
    <row r="154" spans="1:54" s="62" customFormat="1" ht="12">
      <c r="A154" s="26" t="s">
        <v>46</v>
      </c>
      <c r="B154" s="57">
        <v>19</v>
      </c>
      <c r="C154" s="53" t="s">
        <v>339</v>
      </c>
      <c r="D154" s="267" t="s">
        <v>340</v>
      </c>
      <c r="E154" s="267" t="s">
        <v>341</v>
      </c>
      <c r="F154" s="53" t="s">
        <v>342</v>
      </c>
      <c r="G154" s="53"/>
      <c r="H154" s="87">
        <v>13</v>
      </c>
      <c r="I154" s="87">
        <v>10</v>
      </c>
      <c r="J154" s="87">
        <v>1929</v>
      </c>
      <c r="K154" s="87">
        <v>82</v>
      </c>
      <c r="L154" s="270" t="s">
        <v>1964</v>
      </c>
      <c r="M154" s="270"/>
      <c r="N154" s="307"/>
      <c r="O154" s="307"/>
      <c r="P154" s="53"/>
      <c r="Q154" s="53">
        <v>1618</v>
      </c>
      <c r="R154" s="53"/>
      <c r="S154" s="53" t="s">
        <v>58</v>
      </c>
      <c r="T154" s="53">
        <v>11030020</v>
      </c>
      <c r="U154" s="65" t="s">
        <v>3872</v>
      </c>
      <c r="V154" s="66"/>
      <c r="W154" s="66"/>
      <c r="X154" s="66"/>
      <c r="Y154" s="66"/>
      <c r="Z154" s="66"/>
      <c r="AA154" s="66"/>
      <c r="AB154" s="66"/>
      <c r="AC154" s="66"/>
      <c r="AD154" s="66"/>
      <c r="AE154" s="66"/>
      <c r="AF154" s="87">
        <v>24</v>
      </c>
      <c r="AG154" s="87">
        <v>11</v>
      </c>
      <c r="AH154" s="87">
        <v>2011</v>
      </c>
      <c r="AI154" s="67">
        <v>0.55902777777777779</v>
      </c>
      <c r="AJ154" s="87"/>
      <c r="AK154" s="87"/>
      <c r="AL154" s="87"/>
      <c r="AM154" s="67"/>
      <c r="AN154" s="87">
        <v>31</v>
      </c>
      <c r="AO154" s="87">
        <v>1</v>
      </c>
      <c r="AP154" s="87">
        <v>2012</v>
      </c>
      <c r="AQ154" s="67"/>
      <c r="AR154" s="87">
        <v>31</v>
      </c>
      <c r="AS154" s="302" t="s">
        <v>53</v>
      </c>
      <c r="AT154" s="60">
        <v>407.96</v>
      </c>
      <c r="AU154" s="60">
        <v>277.76</v>
      </c>
      <c r="AV154" s="60">
        <v>41.09</v>
      </c>
      <c r="AW154" s="60">
        <v>94</v>
      </c>
      <c r="AX154" s="60"/>
      <c r="AY154" s="60">
        <v>43.400000000000006</v>
      </c>
      <c r="AZ154" s="60">
        <v>864.21</v>
      </c>
      <c r="BA154" s="60">
        <v>0</v>
      </c>
      <c r="BB154" s="60">
        <v>864.21</v>
      </c>
    </row>
    <row r="155" spans="1:54" s="62" customFormat="1" ht="12">
      <c r="A155" s="26" t="s">
        <v>46</v>
      </c>
      <c r="B155" s="57">
        <v>20</v>
      </c>
      <c r="C155" s="53" t="s">
        <v>347</v>
      </c>
      <c r="D155" s="267" t="s">
        <v>348</v>
      </c>
      <c r="E155" s="267" t="s">
        <v>349</v>
      </c>
      <c r="F155" s="53" t="s">
        <v>350</v>
      </c>
      <c r="G155" s="53"/>
      <c r="H155" s="87">
        <v>3</v>
      </c>
      <c r="I155" s="87">
        <v>1</v>
      </c>
      <c r="J155" s="87">
        <v>1980</v>
      </c>
      <c r="K155" s="87">
        <v>31</v>
      </c>
      <c r="L155" s="270" t="s">
        <v>100</v>
      </c>
      <c r="M155" s="270"/>
      <c r="N155" s="307"/>
      <c r="O155" s="307"/>
      <c r="P155" s="53"/>
      <c r="Q155" s="53">
        <v>1620</v>
      </c>
      <c r="R155" s="53"/>
      <c r="S155" s="53" t="s">
        <v>58</v>
      </c>
      <c r="T155" s="53">
        <v>11030020</v>
      </c>
      <c r="U155" s="65" t="s">
        <v>3871</v>
      </c>
      <c r="V155" s="66"/>
      <c r="W155" s="66"/>
      <c r="X155" s="66"/>
      <c r="Y155" s="66"/>
      <c r="Z155" s="66"/>
      <c r="AA155" s="66"/>
      <c r="AB155" s="66"/>
      <c r="AC155" s="66"/>
      <c r="AD155" s="66"/>
      <c r="AE155" s="66"/>
      <c r="AF155" s="87">
        <v>24</v>
      </c>
      <c r="AG155" s="87">
        <v>11</v>
      </c>
      <c r="AH155" s="87">
        <v>2011</v>
      </c>
      <c r="AI155" s="67">
        <v>0.61458333333333337</v>
      </c>
      <c r="AJ155" s="87"/>
      <c r="AK155" s="87"/>
      <c r="AL155" s="87"/>
      <c r="AM155" s="67"/>
      <c r="AN155" s="87">
        <v>23</v>
      </c>
      <c r="AO155" s="87">
        <v>1</v>
      </c>
      <c r="AP155" s="87">
        <v>2012</v>
      </c>
      <c r="AQ155" s="67"/>
      <c r="AR155" s="87">
        <v>22</v>
      </c>
      <c r="AS155" s="302" t="s">
        <v>71</v>
      </c>
      <c r="AT155" s="60">
        <v>289.52</v>
      </c>
      <c r="AU155" s="60">
        <v>197.12</v>
      </c>
      <c r="AV155" s="60">
        <v>22.06</v>
      </c>
      <c r="AW155" s="60">
        <v>82</v>
      </c>
      <c r="AX155" s="60"/>
      <c r="AY155" s="60">
        <v>30.8</v>
      </c>
      <c r="AZ155" s="60">
        <v>621.49999999999989</v>
      </c>
      <c r="BA155" s="60">
        <v>0</v>
      </c>
      <c r="BB155" s="60">
        <v>616</v>
      </c>
    </row>
    <row r="156" spans="1:54" s="62" customFormat="1" ht="12">
      <c r="A156" s="26" t="s">
        <v>46</v>
      </c>
      <c r="B156" s="57">
        <v>21</v>
      </c>
      <c r="C156" s="53" t="s">
        <v>352</v>
      </c>
      <c r="D156" s="267" t="s">
        <v>55</v>
      </c>
      <c r="E156" s="267" t="s">
        <v>353</v>
      </c>
      <c r="F156" s="53" t="s">
        <v>354</v>
      </c>
      <c r="G156" s="53"/>
      <c r="H156" s="87">
        <v>28</v>
      </c>
      <c r="I156" s="87">
        <v>9</v>
      </c>
      <c r="J156" s="87">
        <v>1995</v>
      </c>
      <c r="K156" s="87">
        <v>16</v>
      </c>
      <c r="L156" s="270" t="s">
        <v>1964</v>
      </c>
      <c r="M156" s="270"/>
      <c r="N156" s="307"/>
      <c r="O156" s="307"/>
      <c r="P156" s="53"/>
      <c r="Q156" s="53">
        <v>1626</v>
      </c>
      <c r="R156" s="53"/>
      <c r="S156" s="53" t="s">
        <v>169</v>
      </c>
      <c r="T156" s="53">
        <v>11030020</v>
      </c>
      <c r="U156" s="65" t="s">
        <v>389</v>
      </c>
      <c r="V156" s="66"/>
      <c r="W156" s="66"/>
      <c r="X156" s="66"/>
      <c r="Y156" s="66"/>
      <c r="Z156" s="66"/>
      <c r="AA156" s="66"/>
      <c r="AB156" s="66"/>
      <c r="AC156" s="66"/>
      <c r="AD156" s="66"/>
      <c r="AE156" s="66"/>
      <c r="AF156" s="87">
        <v>25</v>
      </c>
      <c r="AG156" s="87">
        <v>11</v>
      </c>
      <c r="AH156" s="87">
        <v>2011</v>
      </c>
      <c r="AI156" s="67">
        <v>0.58333333333333337</v>
      </c>
      <c r="AJ156" s="87"/>
      <c r="AK156" s="87"/>
      <c r="AL156" s="87"/>
      <c r="AM156" s="67"/>
      <c r="AN156" s="87">
        <v>20</v>
      </c>
      <c r="AO156" s="87">
        <v>1</v>
      </c>
      <c r="AP156" s="87">
        <v>2012</v>
      </c>
      <c r="AQ156" s="67"/>
      <c r="AR156" s="87">
        <v>19</v>
      </c>
      <c r="AS156" s="302" t="s">
        <v>71</v>
      </c>
      <c r="AT156" s="60">
        <v>250.04</v>
      </c>
      <c r="AU156" s="60">
        <v>170.24</v>
      </c>
      <c r="AV156" s="60">
        <v>86.31</v>
      </c>
      <c r="AW156" s="60">
        <v>96</v>
      </c>
      <c r="AX156" s="60"/>
      <c r="AY156" s="60">
        <v>26.6</v>
      </c>
      <c r="AZ156" s="60">
        <v>629.19000000000005</v>
      </c>
      <c r="BA156" s="60">
        <v>0</v>
      </c>
      <c r="BB156" s="60">
        <v>532</v>
      </c>
    </row>
    <row r="157" spans="1:54" s="62" customFormat="1" ht="12">
      <c r="A157" s="26" t="s">
        <v>46</v>
      </c>
      <c r="B157" s="57">
        <v>22</v>
      </c>
      <c r="C157" s="53" t="s">
        <v>355</v>
      </c>
      <c r="D157" s="267" t="s">
        <v>356</v>
      </c>
      <c r="E157" s="267" t="s">
        <v>357</v>
      </c>
      <c r="F157" s="53" t="s">
        <v>358</v>
      </c>
      <c r="G157" s="53"/>
      <c r="H157" s="87">
        <v>3</v>
      </c>
      <c r="I157" s="87">
        <v>8</v>
      </c>
      <c r="J157" s="87">
        <v>1973</v>
      </c>
      <c r="K157" s="87">
        <v>38</v>
      </c>
      <c r="L157" s="270" t="s">
        <v>1964</v>
      </c>
      <c r="M157" s="270"/>
      <c r="N157" s="307"/>
      <c r="O157" s="307"/>
      <c r="P157" s="53"/>
      <c r="Q157" s="53">
        <v>1627</v>
      </c>
      <c r="R157" s="53"/>
      <c r="S157" s="53" t="s">
        <v>58</v>
      </c>
      <c r="T157" s="53">
        <v>11030020</v>
      </c>
      <c r="U157" s="65" t="s">
        <v>3870</v>
      </c>
      <c r="V157" s="66" t="s">
        <v>51</v>
      </c>
      <c r="W157" s="66"/>
      <c r="X157" s="66"/>
      <c r="Y157" s="66"/>
      <c r="Z157" s="66"/>
      <c r="AA157" s="66"/>
      <c r="AB157" s="66"/>
      <c r="AC157" s="66"/>
      <c r="AD157" s="66"/>
      <c r="AE157" s="66"/>
      <c r="AF157" s="87">
        <v>25</v>
      </c>
      <c r="AG157" s="87">
        <v>11</v>
      </c>
      <c r="AH157" s="87">
        <v>2011</v>
      </c>
      <c r="AI157" s="67">
        <v>0.95833333333333337</v>
      </c>
      <c r="AJ157" s="87"/>
      <c r="AK157" s="87"/>
      <c r="AL157" s="87">
        <v>2011</v>
      </c>
      <c r="AM157" s="67"/>
      <c r="AN157" s="87">
        <v>31</v>
      </c>
      <c r="AO157" s="87">
        <v>1</v>
      </c>
      <c r="AP157" s="87">
        <v>2012</v>
      </c>
      <c r="AQ157" s="67"/>
      <c r="AR157" s="87">
        <v>31</v>
      </c>
      <c r="AS157" s="302" t="s">
        <v>53</v>
      </c>
      <c r="AT157" s="60">
        <v>407.96</v>
      </c>
      <c r="AU157" s="60">
        <v>277.76</v>
      </c>
      <c r="AV157" s="60">
        <v>329.53</v>
      </c>
      <c r="AW157" s="60">
        <v>96</v>
      </c>
      <c r="AX157" s="60"/>
      <c r="AY157" s="60">
        <v>43.400000000000006</v>
      </c>
      <c r="AZ157" s="60">
        <v>1154.6500000000001</v>
      </c>
      <c r="BA157" s="60">
        <v>0</v>
      </c>
      <c r="BB157" s="60">
        <v>868</v>
      </c>
    </row>
    <row r="158" spans="1:54" s="62" customFormat="1" ht="12">
      <c r="A158" s="26" t="s">
        <v>46</v>
      </c>
      <c r="B158" s="57">
        <v>23</v>
      </c>
      <c r="C158" s="53" t="s">
        <v>360</v>
      </c>
      <c r="D158" s="267" t="s">
        <v>361</v>
      </c>
      <c r="E158" s="267" t="s">
        <v>362</v>
      </c>
      <c r="F158" s="53" t="s">
        <v>363</v>
      </c>
      <c r="G158" s="53"/>
      <c r="H158" s="87">
        <v>18</v>
      </c>
      <c r="I158" s="87">
        <v>11</v>
      </c>
      <c r="J158" s="87">
        <v>1989</v>
      </c>
      <c r="K158" s="87">
        <v>22</v>
      </c>
      <c r="L158" s="270" t="s">
        <v>1964</v>
      </c>
      <c r="M158" s="270"/>
      <c r="N158" s="307"/>
      <c r="O158" s="307"/>
      <c r="P158" s="53"/>
      <c r="Q158" s="53">
        <v>1628</v>
      </c>
      <c r="R158" s="53"/>
      <c r="S158" s="53" t="s">
        <v>69</v>
      </c>
      <c r="T158" s="53">
        <v>11030020</v>
      </c>
      <c r="U158" s="65" t="s">
        <v>1089</v>
      </c>
      <c r="V158" s="66"/>
      <c r="W158" s="66"/>
      <c r="X158" s="66"/>
      <c r="Y158" s="66"/>
      <c r="Z158" s="66"/>
      <c r="AA158" s="66"/>
      <c r="AB158" s="66"/>
      <c r="AC158" s="66"/>
      <c r="AD158" s="66"/>
      <c r="AE158" s="66"/>
      <c r="AF158" s="87">
        <v>27</v>
      </c>
      <c r="AG158" s="87">
        <v>11</v>
      </c>
      <c r="AH158" s="87">
        <v>2011</v>
      </c>
      <c r="AI158" s="67">
        <v>0.65625</v>
      </c>
      <c r="AJ158" s="87"/>
      <c r="AK158" s="87"/>
      <c r="AL158" s="87"/>
      <c r="AM158" s="67"/>
      <c r="AN158" s="87">
        <v>3</v>
      </c>
      <c r="AO158" s="87">
        <v>1</v>
      </c>
      <c r="AP158" s="87">
        <v>2012</v>
      </c>
      <c r="AQ158" s="67"/>
      <c r="AR158" s="87">
        <v>2</v>
      </c>
      <c r="AS158" s="302" t="s">
        <v>71</v>
      </c>
      <c r="AT158" s="60">
        <v>26.32</v>
      </c>
      <c r="AU158" s="60">
        <v>17.920000000000002</v>
      </c>
      <c r="AV158" s="60">
        <v>22.28</v>
      </c>
      <c r="AW158" s="60">
        <v>34</v>
      </c>
      <c r="AX158" s="60"/>
      <c r="AY158" s="60">
        <v>2.8000000000000003</v>
      </c>
      <c r="AZ158" s="60">
        <v>103.32</v>
      </c>
      <c r="BA158" s="60">
        <v>0</v>
      </c>
      <c r="BB158" s="60">
        <v>56</v>
      </c>
    </row>
    <row r="159" spans="1:54" s="62" customFormat="1" ht="12">
      <c r="A159" s="26" t="s">
        <v>46</v>
      </c>
      <c r="B159" s="57">
        <v>24</v>
      </c>
      <c r="C159" s="53" t="s">
        <v>365</v>
      </c>
      <c r="D159" s="267" t="s">
        <v>366</v>
      </c>
      <c r="E159" s="267" t="s">
        <v>120</v>
      </c>
      <c r="F159" s="53" t="s">
        <v>367</v>
      </c>
      <c r="G159" s="53"/>
      <c r="H159" s="87">
        <v>16</v>
      </c>
      <c r="I159" s="87">
        <v>4</v>
      </c>
      <c r="J159" s="87">
        <v>1949</v>
      </c>
      <c r="K159" s="87">
        <v>62</v>
      </c>
      <c r="L159" s="270" t="s">
        <v>100</v>
      </c>
      <c r="M159" s="270"/>
      <c r="N159" s="307"/>
      <c r="O159" s="307"/>
      <c r="P159" s="53"/>
      <c r="Q159" s="53">
        <v>1629</v>
      </c>
      <c r="R159" s="53"/>
      <c r="S159" s="53" t="s">
        <v>368</v>
      </c>
      <c r="T159" s="53">
        <v>11030020</v>
      </c>
      <c r="U159" s="65" t="s">
        <v>3869</v>
      </c>
      <c r="V159" s="66"/>
      <c r="W159" s="66"/>
      <c r="X159" s="66"/>
      <c r="Y159" s="66"/>
      <c r="Z159" s="66"/>
      <c r="AA159" s="66"/>
      <c r="AB159" s="66"/>
      <c r="AC159" s="66"/>
      <c r="AD159" s="66"/>
      <c r="AE159" s="66"/>
      <c r="AF159" s="87">
        <v>27</v>
      </c>
      <c r="AG159" s="87">
        <v>11</v>
      </c>
      <c r="AH159" s="87">
        <v>2011</v>
      </c>
      <c r="AI159" s="67">
        <v>0.77083333333333337</v>
      </c>
      <c r="AJ159" s="87"/>
      <c r="AK159" s="87"/>
      <c r="AL159" s="87">
        <v>2011</v>
      </c>
      <c r="AM159" s="67"/>
      <c r="AN159" s="87">
        <v>6</v>
      </c>
      <c r="AO159" s="87">
        <v>1</v>
      </c>
      <c r="AP159" s="87">
        <v>2012</v>
      </c>
      <c r="AQ159" s="67"/>
      <c r="AR159" s="87">
        <v>5</v>
      </c>
      <c r="AS159" s="302" t="s">
        <v>71</v>
      </c>
      <c r="AT159" s="60">
        <v>65.8</v>
      </c>
      <c r="AU159" s="60">
        <v>44.800000000000004</v>
      </c>
      <c r="AV159" s="60">
        <v>28.69</v>
      </c>
      <c r="AW159" s="60">
        <v>54</v>
      </c>
      <c r="AX159" s="60"/>
      <c r="AY159" s="60">
        <v>7</v>
      </c>
      <c r="AZ159" s="60">
        <v>200.29</v>
      </c>
      <c r="BA159" s="60">
        <v>0</v>
      </c>
      <c r="BB159" s="60">
        <v>140</v>
      </c>
    </row>
    <row r="160" spans="1:54" s="62" customFormat="1" ht="12">
      <c r="A160" s="26" t="s">
        <v>46</v>
      </c>
      <c r="B160" s="57">
        <v>25</v>
      </c>
      <c r="C160" s="53" t="s">
        <v>396</v>
      </c>
      <c r="D160" s="267" t="s">
        <v>397</v>
      </c>
      <c r="E160" s="267" t="s">
        <v>74</v>
      </c>
      <c r="F160" s="53" t="s">
        <v>398</v>
      </c>
      <c r="G160" s="53"/>
      <c r="H160" s="87">
        <v>1</v>
      </c>
      <c r="I160" s="87">
        <v>6</v>
      </c>
      <c r="J160" s="87">
        <v>2011</v>
      </c>
      <c r="K160" s="87">
        <v>0</v>
      </c>
      <c r="L160" s="270" t="s">
        <v>1964</v>
      </c>
      <c r="M160" s="270"/>
      <c r="N160" s="307"/>
      <c r="O160" s="307"/>
      <c r="P160" s="53"/>
      <c r="Q160" s="53">
        <v>1643</v>
      </c>
      <c r="R160" s="53"/>
      <c r="S160" s="53" t="s">
        <v>117</v>
      </c>
      <c r="T160" s="53">
        <v>11030020</v>
      </c>
      <c r="U160" s="65" t="s">
        <v>135</v>
      </c>
      <c r="V160" s="66"/>
      <c r="W160" s="66"/>
      <c r="X160" s="66"/>
      <c r="Y160" s="66"/>
      <c r="Z160" s="66"/>
      <c r="AA160" s="66"/>
      <c r="AB160" s="66"/>
      <c r="AC160" s="66"/>
      <c r="AD160" s="66"/>
      <c r="AE160" s="66"/>
      <c r="AF160" s="87">
        <v>30</v>
      </c>
      <c r="AG160" s="87">
        <v>11</v>
      </c>
      <c r="AH160" s="87">
        <v>2011</v>
      </c>
      <c r="AI160" s="67">
        <v>0.4861111111111111</v>
      </c>
      <c r="AJ160" s="87"/>
      <c r="AK160" s="87"/>
      <c r="AL160" s="87"/>
      <c r="AM160" s="67"/>
      <c r="AN160" s="87">
        <v>26</v>
      </c>
      <c r="AO160" s="87">
        <v>1</v>
      </c>
      <c r="AP160" s="87">
        <v>2012</v>
      </c>
      <c r="AQ160" s="67"/>
      <c r="AR160" s="87">
        <v>25</v>
      </c>
      <c r="AS160" s="302" t="s">
        <v>71</v>
      </c>
      <c r="AT160" s="60">
        <v>329</v>
      </c>
      <c r="AU160" s="60">
        <v>224</v>
      </c>
      <c r="AV160" s="60">
        <v>100.21</v>
      </c>
      <c r="AW160" s="60">
        <v>82</v>
      </c>
      <c r="AX160" s="60"/>
      <c r="AY160" s="60">
        <v>35</v>
      </c>
      <c r="AZ160" s="60">
        <v>770.21</v>
      </c>
      <c r="BA160" s="60">
        <v>0</v>
      </c>
      <c r="BB160" s="60">
        <v>700</v>
      </c>
    </row>
    <row r="161" spans="1:54" s="62" customFormat="1" ht="12">
      <c r="A161" s="26" t="s">
        <v>46</v>
      </c>
      <c r="B161" s="57">
        <v>26</v>
      </c>
      <c r="C161" s="53" t="s">
        <v>431</v>
      </c>
      <c r="D161" s="267" t="s">
        <v>179</v>
      </c>
      <c r="E161" s="267" t="s">
        <v>432</v>
      </c>
      <c r="F161" s="53" t="s">
        <v>433</v>
      </c>
      <c r="G161" s="53"/>
      <c r="H161" s="87">
        <v>19</v>
      </c>
      <c r="I161" s="87">
        <v>12</v>
      </c>
      <c r="J161" s="87">
        <v>2002</v>
      </c>
      <c r="K161" s="87">
        <v>9</v>
      </c>
      <c r="L161" s="270" t="s">
        <v>1964</v>
      </c>
      <c r="M161" s="270"/>
      <c r="N161" s="270"/>
      <c r="O161" s="270"/>
      <c r="P161" s="53"/>
      <c r="Q161" s="53">
        <v>1649</v>
      </c>
      <c r="R161" s="53"/>
      <c r="S161" s="53" t="s">
        <v>169</v>
      </c>
      <c r="T161" s="66">
        <v>11030020</v>
      </c>
      <c r="U161" s="65" t="s">
        <v>135</v>
      </c>
      <c r="V161" s="66"/>
      <c r="W161" s="66"/>
      <c r="X161" s="66"/>
      <c r="Y161" s="66"/>
      <c r="Z161" s="66"/>
      <c r="AA161" s="66"/>
      <c r="AB161" s="66"/>
      <c r="AC161" s="66"/>
      <c r="AD161" s="66"/>
      <c r="AE161" s="66"/>
      <c r="AF161" s="87">
        <v>1</v>
      </c>
      <c r="AG161" s="87">
        <v>12</v>
      </c>
      <c r="AH161" s="87">
        <v>2011</v>
      </c>
      <c r="AI161" s="67">
        <v>0.60416666666666663</v>
      </c>
      <c r="AJ161" s="87"/>
      <c r="AK161" s="87"/>
      <c r="AL161" s="87"/>
      <c r="AM161" s="67"/>
      <c r="AN161" s="87">
        <v>30</v>
      </c>
      <c r="AO161" s="87">
        <v>1</v>
      </c>
      <c r="AP161" s="87">
        <v>2012</v>
      </c>
      <c r="AQ161" s="67"/>
      <c r="AR161" s="87">
        <v>29</v>
      </c>
      <c r="AS161" s="302" t="s">
        <v>71</v>
      </c>
      <c r="AT161" s="60">
        <v>381.64</v>
      </c>
      <c r="AU161" s="60">
        <v>259.84000000000003</v>
      </c>
      <c r="AV161" s="60">
        <v>64.28</v>
      </c>
      <c r="AW161" s="60">
        <v>88</v>
      </c>
      <c r="AX161" s="60"/>
      <c r="AY161" s="60">
        <v>40.6</v>
      </c>
      <c r="AZ161" s="60">
        <v>834.36</v>
      </c>
      <c r="BA161" s="60">
        <v>0</v>
      </c>
      <c r="BB161" s="60">
        <v>812</v>
      </c>
    </row>
    <row r="162" spans="1:54" s="62" customFormat="1" ht="12">
      <c r="A162" s="26" t="s">
        <v>46</v>
      </c>
      <c r="B162" s="57">
        <v>27</v>
      </c>
      <c r="C162" s="53" t="s">
        <v>452</v>
      </c>
      <c r="D162" s="267" t="s">
        <v>453</v>
      </c>
      <c r="E162" s="267" t="s">
        <v>454</v>
      </c>
      <c r="F162" s="53" t="s">
        <v>455</v>
      </c>
      <c r="G162" s="53"/>
      <c r="H162" s="87">
        <v>2</v>
      </c>
      <c r="I162" s="87">
        <v>9</v>
      </c>
      <c r="J162" s="87">
        <v>1989</v>
      </c>
      <c r="K162" s="87">
        <v>22</v>
      </c>
      <c r="L162" s="270" t="s">
        <v>1964</v>
      </c>
      <c r="M162" s="270"/>
      <c r="N162" s="270"/>
      <c r="O162" s="270"/>
      <c r="P162" s="53"/>
      <c r="Q162" s="53">
        <v>1656</v>
      </c>
      <c r="R162" s="53"/>
      <c r="S162" s="53" t="s">
        <v>58</v>
      </c>
      <c r="T162" s="66">
        <v>11030020</v>
      </c>
      <c r="U162" s="65" t="s">
        <v>3868</v>
      </c>
      <c r="V162" s="66"/>
      <c r="W162" s="66"/>
      <c r="X162" s="66"/>
      <c r="Y162" s="66"/>
      <c r="Z162" s="66"/>
      <c r="AA162" s="66"/>
      <c r="AB162" s="66"/>
      <c r="AC162" s="66"/>
      <c r="AD162" s="66"/>
      <c r="AE162" s="66"/>
      <c r="AF162" s="87">
        <v>2</v>
      </c>
      <c r="AG162" s="87">
        <v>12</v>
      </c>
      <c r="AH162" s="87">
        <v>2011</v>
      </c>
      <c r="AI162" s="67">
        <v>0.72916666666666663</v>
      </c>
      <c r="AJ162" s="87"/>
      <c r="AK162" s="87"/>
      <c r="AL162" s="87"/>
      <c r="AM162" s="67"/>
      <c r="AN162" s="87">
        <v>31</v>
      </c>
      <c r="AO162" s="87">
        <v>1</v>
      </c>
      <c r="AP162" s="87">
        <v>2012</v>
      </c>
      <c r="AQ162" s="67"/>
      <c r="AR162" s="87">
        <v>31</v>
      </c>
      <c r="AS162" s="302" t="s">
        <v>53</v>
      </c>
      <c r="AT162" s="60">
        <v>407.96</v>
      </c>
      <c r="AU162" s="60">
        <v>277.76</v>
      </c>
      <c r="AV162" s="60">
        <v>16.66</v>
      </c>
      <c r="AW162" s="60">
        <v>92</v>
      </c>
      <c r="AX162" s="60"/>
      <c r="AY162" s="60">
        <v>43.400000000000006</v>
      </c>
      <c r="AZ162" s="60">
        <v>837.78</v>
      </c>
      <c r="BA162" s="60">
        <v>0</v>
      </c>
      <c r="BB162" s="60">
        <v>837.78</v>
      </c>
    </row>
    <row r="163" spans="1:54" s="62" customFormat="1" ht="15" customHeight="1">
      <c r="A163" s="26" t="s">
        <v>46</v>
      </c>
      <c r="B163" s="57">
        <v>28</v>
      </c>
      <c r="C163" s="53" t="s">
        <v>476</v>
      </c>
      <c r="D163" s="267" t="s">
        <v>307</v>
      </c>
      <c r="E163" s="267" t="s">
        <v>477</v>
      </c>
      <c r="F163" s="53" t="s">
        <v>478</v>
      </c>
      <c r="G163" s="53"/>
      <c r="H163" s="87">
        <v>27</v>
      </c>
      <c r="I163" s="87">
        <v>5</v>
      </c>
      <c r="J163" s="87">
        <v>1978</v>
      </c>
      <c r="K163" s="87">
        <v>33</v>
      </c>
      <c r="L163" s="270" t="s">
        <v>1964</v>
      </c>
      <c r="M163" s="270"/>
      <c r="N163" s="270"/>
      <c r="O163" s="270"/>
      <c r="P163" s="53"/>
      <c r="Q163" s="53">
        <v>1663</v>
      </c>
      <c r="R163" s="53"/>
      <c r="S163" s="53" t="s">
        <v>58</v>
      </c>
      <c r="T163" s="66">
        <v>11030020</v>
      </c>
      <c r="U163" s="65" t="s">
        <v>3867</v>
      </c>
      <c r="V163" s="66"/>
      <c r="W163" s="66"/>
      <c r="X163" s="66"/>
      <c r="Y163" s="66"/>
      <c r="Z163" s="66"/>
      <c r="AA163" s="66"/>
      <c r="AB163" s="66"/>
      <c r="AC163" s="66"/>
      <c r="AD163" s="308"/>
      <c r="AE163" s="66"/>
      <c r="AF163" s="87">
        <v>5</v>
      </c>
      <c r="AG163" s="87">
        <v>12</v>
      </c>
      <c r="AH163" s="87">
        <v>2011</v>
      </c>
      <c r="AI163" s="67">
        <v>0.55555555555555558</v>
      </c>
      <c r="AJ163" s="87"/>
      <c r="AK163" s="87"/>
      <c r="AL163" s="87"/>
      <c r="AM163" s="67"/>
      <c r="AN163" s="87">
        <v>31</v>
      </c>
      <c r="AO163" s="87">
        <v>1</v>
      </c>
      <c r="AP163" s="87">
        <v>2012</v>
      </c>
      <c r="AQ163" s="67"/>
      <c r="AR163" s="87">
        <v>31</v>
      </c>
      <c r="AS163" s="302" t="s">
        <v>53</v>
      </c>
      <c r="AT163" s="60">
        <v>407.96</v>
      </c>
      <c r="AU163" s="60">
        <v>277.76</v>
      </c>
      <c r="AV163" s="60">
        <v>487.3</v>
      </c>
      <c r="AW163" s="60">
        <v>94</v>
      </c>
      <c r="AX163" s="60"/>
      <c r="AY163" s="60">
        <v>43.400000000000006</v>
      </c>
      <c r="AZ163" s="60">
        <v>1310.42</v>
      </c>
      <c r="BA163" s="60">
        <v>0</v>
      </c>
      <c r="BB163" s="60">
        <v>868</v>
      </c>
    </row>
    <row r="164" spans="1:54" s="62" customFormat="1" ht="15" customHeight="1">
      <c r="A164" s="26" t="s">
        <v>46</v>
      </c>
      <c r="B164" s="57">
        <v>29</v>
      </c>
      <c r="C164" s="53" t="s">
        <v>498</v>
      </c>
      <c r="D164" s="267" t="s">
        <v>142</v>
      </c>
      <c r="E164" s="267" t="s">
        <v>499</v>
      </c>
      <c r="F164" s="53" t="s">
        <v>500</v>
      </c>
      <c r="G164" s="53"/>
      <c r="H164" s="87">
        <v>28</v>
      </c>
      <c r="I164" s="87">
        <v>6</v>
      </c>
      <c r="J164" s="87">
        <v>1989</v>
      </c>
      <c r="K164" s="87">
        <v>22</v>
      </c>
      <c r="L164" s="270" t="s">
        <v>100</v>
      </c>
      <c r="M164" s="270"/>
      <c r="N164" s="270"/>
      <c r="O164" s="270"/>
      <c r="P164" s="53"/>
      <c r="Q164" s="53">
        <v>1670</v>
      </c>
      <c r="R164" s="53"/>
      <c r="S164" s="53" t="s">
        <v>69</v>
      </c>
      <c r="T164" s="66">
        <v>11030020</v>
      </c>
      <c r="U164" s="65" t="s">
        <v>207</v>
      </c>
      <c r="V164" s="66"/>
      <c r="W164" s="66"/>
      <c r="X164" s="66"/>
      <c r="Y164" s="66"/>
      <c r="Z164" s="66"/>
      <c r="AA164" s="66"/>
      <c r="AB164" s="66"/>
      <c r="AC164" s="66"/>
      <c r="AD164" s="308"/>
      <c r="AE164" s="66"/>
      <c r="AF164" s="87">
        <v>6</v>
      </c>
      <c r="AG164" s="87">
        <v>12</v>
      </c>
      <c r="AH164" s="87">
        <v>2011</v>
      </c>
      <c r="AI164" s="67">
        <v>0.51041666666666663</v>
      </c>
      <c r="AJ164" s="87"/>
      <c r="AK164" s="87"/>
      <c r="AL164" s="87"/>
      <c r="AM164" s="67"/>
      <c r="AN164" s="87">
        <v>20</v>
      </c>
      <c r="AO164" s="87">
        <v>1</v>
      </c>
      <c r="AP164" s="87">
        <v>2012</v>
      </c>
      <c r="AQ164" s="67"/>
      <c r="AR164" s="87">
        <v>19</v>
      </c>
      <c r="AS164" s="302" t="s">
        <v>71</v>
      </c>
      <c r="AT164" s="60">
        <v>250.04</v>
      </c>
      <c r="AU164" s="60">
        <v>170.24</v>
      </c>
      <c r="AV164" s="60">
        <v>52.26</v>
      </c>
      <c r="AW164" s="60">
        <v>68</v>
      </c>
      <c r="AX164" s="60"/>
      <c r="AY164" s="60">
        <v>26.6</v>
      </c>
      <c r="AZ164" s="60">
        <v>567.14</v>
      </c>
      <c r="BA164" s="60">
        <v>0</v>
      </c>
      <c r="BB164" s="60">
        <v>532</v>
      </c>
    </row>
    <row r="165" spans="1:54" s="62" customFormat="1" ht="15" customHeight="1">
      <c r="A165" s="26" t="s">
        <v>46</v>
      </c>
      <c r="B165" s="57">
        <v>30</v>
      </c>
      <c r="C165" s="53" t="s">
        <v>507</v>
      </c>
      <c r="D165" s="267" t="s">
        <v>508</v>
      </c>
      <c r="E165" s="267" t="s">
        <v>509</v>
      </c>
      <c r="F165" s="53" t="s">
        <v>510</v>
      </c>
      <c r="G165" s="53"/>
      <c r="H165" s="87">
        <v>20</v>
      </c>
      <c r="I165" s="87">
        <v>12</v>
      </c>
      <c r="J165" s="87">
        <v>1986</v>
      </c>
      <c r="K165" s="87">
        <v>25</v>
      </c>
      <c r="L165" s="270" t="s">
        <v>1964</v>
      </c>
      <c r="M165" s="270"/>
      <c r="N165" s="270"/>
      <c r="O165" s="270"/>
      <c r="P165" s="53"/>
      <c r="Q165" s="53">
        <v>1673</v>
      </c>
      <c r="R165" s="53"/>
      <c r="S165" s="53" t="s">
        <v>69</v>
      </c>
      <c r="T165" s="66">
        <v>11030020</v>
      </c>
      <c r="U165" s="65" t="s">
        <v>251</v>
      </c>
      <c r="V165" s="66"/>
      <c r="W165" s="66"/>
      <c r="X165" s="66"/>
      <c r="Y165" s="66"/>
      <c r="Z165" s="66"/>
      <c r="AA165" s="66"/>
      <c r="AB165" s="66"/>
      <c r="AC165" s="66"/>
      <c r="AD165" s="308"/>
      <c r="AE165" s="66"/>
      <c r="AF165" s="87">
        <v>6</v>
      </c>
      <c r="AG165" s="87">
        <v>12</v>
      </c>
      <c r="AH165" s="87">
        <v>2011</v>
      </c>
      <c r="AI165" s="67">
        <v>0.54166666666666663</v>
      </c>
      <c r="AJ165" s="87"/>
      <c r="AK165" s="87"/>
      <c r="AL165" s="87"/>
      <c r="AM165" s="67"/>
      <c r="AN165" s="87">
        <v>31</v>
      </c>
      <c r="AO165" s="87">
        <v>1</v>
      </c>
      <c r="AP165" s="87">
        <v>2012</v>
      </c>
      <c r="AQ165" s="67"/>
      <c r="AR165" s="87">
        <v>31</v>
      </c>
      <c r="AS165" s="302" t="s">
        <v>53</v>
      </c>
      <c r="AT165" s="60">
        <v>407.96</v>
      </c>
      <c r="AU165" s="60">
        <v>277.76</v>
      </c>
      <c r="AV165" s="60">
        <v>98.84</v>
      </c>
      <c r="AW165" s="60">
        <v>44</v>
      </c>
      <c r="AX165" s="60"/>
      <c r="AY165" s="60">
        <v>43.400000000000006</v>
      </c>
      <c r="AZ165" s="60">
        <v>871.96</v>
      </c>
      <c r="BA165" s="60">
        <v>0</v>
      </c>
      <c r="BB165" s="60">
        <v>868</v>
      </c>
    </row>
    <row r="166" spans="1:54" s="62" customFormat="1" ht="15" customHeight="1">
      <c r="A166" s="26" t="s">
        <v>46</v>
      </c>
      <c r="B166" s="57">
        <v>31</v>
      </c>
      <c r="C166" s="53" t="s">
        <v>512</v>
      </c>
      <c r="D166" s="267" t="s">
        <v>513</v>
      </c>
      <c r="E166" s="267" t="s">
        <v>514</v>
      </c>
      <c r="F166" s="53" t="s">
        <v>515</v>
      </c>
      <c r="G166" s="53"/>
      <c r="H166" s="87">
        <v>10</v>
      </c>
      <c r="I166" s="87">
        <v>3</v>
      </c>
      <c r="J166" s="87">
        <v>1962</v>
      </c>
      <c r="K166" s="87">
        <v>49</v>
      </c>
      <c r="L166" s="270" t="s">
        <v>1964</v>
      </c>
      <c r="M166" s="270"/>
      <c r="N166" s="270"/>
      <c r="O166" s="270"/>
      <c r="P166" s="53"/>
      <c r="Q166" s="53">
        <v>1675</v>
      </c>
      <c r="R166" s="53"/>
      <c r="S166" s="53" t="s">
        <v>69</v>
      </c>
      <c r="T166" s="66">
        <v>11030020</v>
      </c>
      <c r="U166" s="65" t="s">
        <v>3866</v>
      </c>
      <c r="V166" s="66"/>
      <c r="W166" s="66"/>
      <c r="X166" s="66"/>
      <c r="Y166" s="66"/>
      <c r="Z166" s="66"/>
      <c r="AA166" s="66"/>
      <c r="AB166" s="66"/>
      <c r="AC166" s="66"/>
      <c r="AD166" s="308"/>
      <c r="AE166" s="66"/>
      <c r="AF166" s="87">
        <v>6</v>
      </c>
      <c r="AG166" s="87">
        <v>12</v>
      </c>
      <c r="AH166" s="87">
        <v>2011</v>
      </c>
      <c r="AI166" s="67">
        <v>0.60763888888888895</v>
      </c>
      <c r="AJ166" s="87"/>
      <c r="AK166" s="87"/>
      <c r="AL166" s="87"/>
      <c r="AM166" s="67"/>
      <c r="AN166" s="87">
        <v>31</v>
      </c>
      <c r="AO166" s="87">
        <v>1</v>
      </c>
      <c r="AP166" s="87">
        <v>2012</v>
      </c>
      <c r="AQ166" s="67"/>
      <c r="AR166" s="87">
        <v>31</v>
      </c>
      <c r="AS166" s="302" t="s">
        <v>53</v>
      </c>
      <c r="AT166" s="60">
        <v>407.96</v>
      </c>
      <c r="AU166" s="60">
        <v>277.76</v>
      </c>
      <c r="AV166" s="60">
        <v>76.989999999999995</v>
      </c>
      <c r="AW166" s="60">
        <v>78</v>
      </c>
      <c r="AX166" s="60"/>
      <c r="AY166" s="60">
        <v>43.400000000000006</v>
      </c>
      <c r="AZ166" s="60">
        <v>884.11</v>
      </c>
      <c r="BA166" s="60">
        <v>0</v>
      </c>
      <c r="BB166" s="60">
        <v>868</v>
      </c>
    </row>
    <row r="167" spans="1:54" s="62" customFormat="1" ht="15" customHeight="1">
      <c r="A167" s="26" t="s">
        <v>46</v>
      </c>
      <c r="B167" s="57">
        <v>32</v>
      </c>
      <c r="C167" s="53" t="s">
        <v>553</v>
      </c>
      <c r="D167" s="267" t="s">
        <v>554</v>
      </c>
      <c r="E167" s="267" t="s">
        <v>74</v>
      </c>
      <c r="F167" s="53" t="s">
        <v>555</v>
      </c>
      <c r="G167" s="53"/>
      <c r="H167" s="87">
        <v>26</v>
      </c>
      <c r="I167" s="87">
        <v>1</v>
      </c>
      <c r="J167" s="87">
        <v>2007</v>
      </c>
      <c r="K167" s="87">
        <v>4</v>
      </c>
      <c r="L167" s="270" t="s">
        <v>100</v>
      </c>
      <c r="M167" s="270"/>
      <c r="N167" s="270"/>
      <c r="O167" s="270"/>
      <c r="P167" s="53"/>
      <c r="Q167" s="53">
        <v>1688</v>
      </c>
      <c r="R167" s="53"/>
      <c r="S167" s="53" t="s">
        <v>117</v>
      </c>
      <c r="T167" s="66">
        <v>11030020</v>
      </c>
      <c r="U167" s="65" t="s">
        <v>135</v>
      </c>
      <c r="V167" s="66"/>
      <c r="W167" s="66"/>
      <c r="X167" s="66"/>
      <c r="Y167" s="66"/>
      <c r="Z167" s="66"/>
      <c r="AA167" s="66"/>
      <c r="AB167" s="66"/>
      <c r="AC167" s="66"/>
      <c r="AD167" s="308"/>
      <c r="AE167" s="66"/>
      <c r="AF167" s="87">
        <v>8</v>
      </c>
      <c r="AG167" s="87">
        <v>12</v>
      </c>
      <c r="AH167" s="87">
        <v>2011</v>
      </c>
      <c r="AI167" s="67">
        <v>0.42708333333333331</v>
      </c>
      <c r="AJ167" s="87"/>
      <c r="AK167" s="87"/>
      <c r="AL167" s="87"/>
      <c r="AM167" s="67"/>
      <c r="AN167" s="87">
        <v>26</v>
      </c>
      <c r="AO167" s="87">
        <v>1</v>
      </c>
      <c r="AP167" s="87">
        <v>2012</v>
      </c>
      <c r="AQ167" s="67"/>
      <c r="AR167" s="87">
        <v>25</v>
      </c>
      <c r="AS167" s="302" t="s">
        <v>71</v>
      </c>
      <c r="AT167" s="60">
        <v>329</v>
      </c>
      <c r="AU167" s="60">
        <v>224</v>
      </c>
      <c r="AV167" s="60">
        <v>68.819999999999993</v>
      </c>
      <c r="AW167" s="60">
        <v>92</v>
      </c>
      <c r="AX167" s="60"/>
      <c r="AY167" s="60">
        <v>35</v>
      </c>
      <c r="AZ167" s="60">
        <v>748.81999999999994</v>
      </c>
      <c r="BA167" s="60">
        <v>0</v>
      </c>
      <c r="BB167" s="60">
        <v>700</v>
      </c>
    </row>
    <row r="168" spans="1:54" s="62" customFormat="1" ht="15" customHeight="1">
      <c r="A168" s="26" t="s">
        <v>46</v>
      </c>
      <c r="B168" s="57">
        <v>33</v>
      </c>
      <c r="C168" s="53" t="s">
        <v>557</v>
      </c>
      <c r="D168" s="267" t="s">
        <v>558</v>
      </c>
      <c r="E168" s="267" t="s">
        <v>559</v>
      </c>
      <c r="F168" s="53" t="s">
        <v>560</v>
      </c>
      <c r="G168" s="53"/>
      <c r="H168" s="87">
        <v>28</v>
      </c>
      <c r="I168" s="87">
        <v>12</v>
      </c>
      <c r="J168" s="87">
        <v>1955</v>
      </c>
      <c r="K168" s="87">
        <v>56</v>
      </c>
      <c r="L168" s="270" t="s">
        <v>1964</v>
      </c>
      <c r="M168" s="270"/>
      <c r="N168" s="270"/>
      <c r="O168" s="270"/>
      <c r="P168" s="53"/>
      <c r="Q168" s="53">
        <v>1689</v>
      </c>
      <c r="R168" s="53"/>
      <c r="S168" s="53" t="s">
        <v>3865</v>
      </c>
      <c r="T168" s="66">
        <v>11030020</v>
      </c>
      <c r="U168" s="65" t="s">
        <v>3864</v>
      </c>
      <c r="V168" s="66"/>
      <c r="W168" s="66"/>
      <c r="X168" s="66"/>
      <c r="Y168" s="66"/>
      <c r="Z168" s="66"/>
      <c r="AA168" s="66"/>
      <c r="AB168" s="66"/>
      <c r="AC168" s="66"/>
      <c r="AD168" s="308"/>
      <c r="AE168" s="66"/>
      <c r="AF168" s="87">
        <v>8</v>
      </c>
      <c r="AG168" s="87">
        <v>12</v>
      </c>
      <c r="AH168" s="87">
        <v>2011</v>
      </c>
      <c r="AI168" s="67">
        <v>0.67013888888888884</v>
      </c>
      <c r="AJ168" s="87"/>
      <c r="AK168" s="87"/>
      <c r="AL168" s="87"/>
      <c r="AM168" s="67"/>
      <c r="AN168" s="87">
        <v>9</v>
      </c>
      <c r="AO168" s="87">
        <v>1</v>
      </c>
      <c r="AP168" s="87">
        <v>2012</v>
      </c>
      <c r="AQ168" s="67"/>
      <c r="AR168" s="87">
        <v>8</v>
      </c>
      <c r="AS168" s="302" t="s">
        <v>71</v>
      </c>
      <c r="AT168" s="60">
        <v>105.28</v>
      </c>
      <c r="AU168" s="60">
        <v>71.680000000000007</v>
      </c>
      <c r="AV168" s="60">
        <v>17.32</v>
      </c>
      <c r="AW168" s="60">
        <v>64</v>
      </c>
      <c r="AX168" s="60"/>
      <c r="AY168" s="60">
        <v>11.200000000000001</v>
      </c>
      <c r="AZ168" s="60">
        <v>269.48</v>
      </c>
      <c r="BA168" s="60">
        <v>0</v>
      </c>
      <c r="BB168" s="60">
        <v>224</v>
      </c>
    </row>
    <row r="169" spans="1:54" s="62" customFormat="1" ht="15" customHeight="1">
      <c r="A169" s="26" t="s">
        <v>46</v>
      </c>
      <c r="B169" s="57">
        <v>34</v>
      </c>
      <c r="C169" s="53" t="s">
        <v>567</v>
      </c>
      <c r="D169" s="267" t="s">
        <v>568</v>
      </c>
      <c r="E169" s="267" t="s">
        <v>569</v>
      </c>
      <c r="F169" s="53" t="s">
        <v>570</v>
      </c>
      <c r="G169" s="53"/>
      <c r="H169" s="87">
        <v>18</v>
      </c>
      <c r="I169" s="87">
        <v>6</v>
      </c>
      <c r="J169" s="87">
        <v>1990</v>
      </c>
      <c r="K169" s="87">
        <v>21</v>
      </c>
      <c r="L169" s="270" t="s">
        <v>1964</v>
      </c>
      <c r="M169" s="270"/>
      <c r="N169" s="270"/>
      <c r="O169" s="270"/>
      <c r="P169" s="53"/>
      <c r="Q169" s="53">
        <v>1692</v>
      </c>
      <c r="R169" s="53"/>
      <c r="S169" s="53" t="s">
        <v>69</v>
      </c>
      <c r="T169" s="66">
        <v>11030020</v>
      </c>
      <c r="U169" s="65" t="s">
        <v>3863</v>
      </c>
      <c r="V169" s="66"/>
      <c r="W169" s="66"/>
      <c r="X169" s="66"/>
      <c r="Y169" s="66"/>
      <c r="Z169" s="66"/>
      <c r="AA169" s="66"/>
      <c r="AB169" s="66"/>
      <c r="AC169" s="66"/>
      <c r="AD169" s="308"/>
      <c r="AE169" s="66"/>
      <c r="AF169" s="87">
        <v>9</v>
      </c>
      <c r="AG169" s="87">
        <v>12</v>
      </c>
      <c r="AH169" s="87">
        <v>2011</v>
      </c>
      <c r="AI169" s="67">
        <v>0.61458333333333337</v>
      </c>
      <c r="AJ169" s="87"/>
      <c r="AK169" s="87"/>
      <c r="AL169" s="87"/>
      <c r="AM169" s="67"/>
      <c r="AN169" s="87">
        <v>31</v>
      </c>
      <c r="AO169" s="87">
        <v>1</v>
      </c>
      <c r="AP169" s="87">
        <v>2012</v>
      </c>
      <c r="AQ169" s="67"/>
      <c r="AR169" s="87">
        <v>31</v>
      </c>
      <c r="AS169" s="302" t="s">
        <v>53</v>
      </c>
      <c r="AT169" s="60">
        <v>407.96</v>
      </c>
      <c r="AU169" s="60">
        <v>277.76</v>
      </c>
      <c r="AV169" s="60">
        <v>46.32</v>
      </c>
      <c r="AW169" s="60">
        <v>94</v>
      </c>
      <c r="AX169" s="60"/>
      <c r="AY169" s="60">
        <v>43.400000000000006</v>
      </c>
      <c r="AZ169" s="60">
        <v>869.44</v>
      </c>
      <c r="BA169" s="60">
        <v>0</v>
      </c>
      <c r="BB169" s="60">
        <v>868</v>
      </c>
    </row>
    <row r="170" spans="1:54" s="62" customFormat="1" ht="15" customHeight="1">
      <c r="A170" s="26" t="s">
        <v>46</v>
      </c>
      <c r="B170" s="57">
        <v>35</v>
      </c>
      <c r="C170" s="53" t="s">
        <v>580</v>
      </c>
      <c r="D170" s="267" t="s">
        <v>161</v>
      </c>
      <c r="E170" s="267" t="s">
        <v>581</v>
      </c>
      <c r="F170" s="53" t="s">
        <v>582</v>
      </c>
      <c r="G170" s="53"/>
      <c r="H170" s="87">
        <v>22</v>
      </c>
      <c r="I170" s="87">
        <v>11</v>
      </c>
      <c r="J170" s="87">
        <v>1987</v>
      </c>
      <c r="K170" s="87">
        <v>24</v>
      </c>
      <c r="L170" s="270" t="s">
        <v>1964</v>
      </c>
      <c r="M170" s="270"/>
      <c r="N170" s="270"/>
      <c r="O170" s="270"/>
      <c r="P170" s="53"/>
      <c r="Q170" s="53">
        <v>1701</v>
      </c>
      <c r="R170" s="53"/>
      <c r="S170" s="53" t="s">
        <v>69</v>
      </c>
      <c r="T170" s="66">
        <v>11030020</v>
      </c>
      <c r="U170" s="65" t="s">
        <v>1089</v>
      </c>
      <c r="V170" s="66"/>
      <c r="W170" s="66"/>
      <c r="X170" s="66"/>
      <c r="Y170" s="66"/>
      <c r="Z170" s="66"/>
      <c r="AA170" s="66"/>
      <c r="AB170" s="66"/>
      <c r="AC170" s="66"/>
      <c r="AD170" s="308"/>
      <c r="AE170" s="66"/>
      <c r="AF170" s="87">
        <v>12</v>
      </c>
      <c r="AG170" s="87">
        <v>12</v>
      </c>
      <c r="AH170" s="87">
        <v>2011</v>
      </c>
      <c r="AI170" s="67">
        <v>0.56597222222222221</v>
      </c>
      <c r="AJ170" s="87"/>
      <c r="AK170" s="87"/>
      <c r="AL170" s="87"/>
      <c r="AM170" s="67"/>
      <c r="AN170" s="87">
        <v>31</v>
      </c>
      <c r="AO170" s="87">
        <v>1</v>
      </c>
      <c r="AP170" s="87">
        <v>2012</v>
      </c>
      <c r="AQ170" s="67"/>
      <c r="AR170" s="87">
        <v>31</v>
      </c>
      <c r="AS170" s="302" t="s">
        <v>53</v>
      </c>
      <c r="AT170" s="60">
        <v>407.96</v>
      </c>
      <c r="AU170" s="60">
        <v>277.76</v>
      </c>
      <c r="AV170" s="60">
        <v>78.959999999999994</v>
      </c>
      <c r="AW170" s="60">
        <v>84</v>
      </c>
      <c r="AX170" s="60"/>
      <c r="AY170" s="60">
        <v>43.400000000000006</v>
      </c>
      <c r="AZ170" s="60">
        <v>892.08</v>
      </c>
      <c r="BA170" s="60">
        <v>0</v>
      </c>
      <c r="BB170" s="60">
        <v>868</v>
      </c>
    </row>
    <row r="171" spans="1:54" s="62" customFormat="1" ht="15" customHeight="1">
      <c r="A171" s="26" t="s">
        <v>46</v>
      </c>
      <c r="B171" s="57">
        <v>36</v>
      </c>
      <c r="C171" s="53" t="s">
        <v>604</v>
      </c>
      <c r="D171" s="267" t="s">
        <v>605</v>
      </c>
      <c r="E171" s="267" t="s">
        <v>606</v>
      </c>
      <c r="F171" s="53" t="s">
        <v>607</v>
      </c>
      <c r="G171" s="53"/>
      <c r="H171" s="87">
        <v>5</v>
      </c>
      <c r="I171" s="87">
        <v>3</v>
      </c>
      <c r="J171" s="87">
        <v>1965</v>
      </c>
      <c r="K171" s="87">
        <v>46</v>
      </c>
      <c r="L171" s="270" t="s">
        <v>1964</v>
      </c>
      <c r="M171" s="270"/>
      <c r="N171" s="270"/>
      <c r="O171" s="270"/>
      <c r="P171" s="53"/>
      <c r="Q171" s="53">
        <v>1712</v>
      </c>
      <c r="R171" s="53"/>
      <c r="S171" s="53" t="s">
        <v>58</v>
      </c>
      <c r="T171" s="66">
        <v>11030020</v>
      </c>
      <c r="U171" s="65" t="s">
        <v>1089</v>
      </c>
      <c r="V171" s="66"/>
      <c r="W171" s="66"/>
      <c r="X171" s="66"/>
      <c r="Y171" s="66"/>
      <c r="Z171" s="66"/>
      <c r="AA171" s="66"/>
      <c r="AB171" s="66"/>
      <c r="AC171" s="66"/>
      <c r="AD171" s="308"/>
      <c r="AE171" s="66"/>
      <c r="AF171" s="87">
        <v>13</v>
      </c>
      <c r="AG171" s="87">
        <v>12</v>
      </c>
      <c r="AH171" s="87">
        <v>2011</v>
      </c>
      <c r="AI171" s="67">
        <v>0.61805555555555558</v>
      </c>
      <c r="AJ171" s="87"/>
      <c r="AK171" s="87"/>
      <c r="AL171" s="87"/>
      <c r="AM171" s="67"/>
      <c r="AN171" s="87">
        <v>31</v>
      </c>
      <c r="AO171" s="87">
        <v>1</v>
      </c>
      <c r="AP171" s="87">
        <v>2012</v>
      </c>
      <c r="AQ171" s="67"/>
      <c r="AR171" s="87">
        <v>31</v>
      </c>
      <c r="AS171" s="302" t="s">
        <v>53</v>
      </c>
      <c r="AT171" s="60">
        <v>407.96</v>
      </c>
      <c r="AU171" s="60">
        <v>277.76</v>
      </c>
      <c r="AV171" s="60">
        <v>9.3000000000000007</v>
      </c>
      <c r="AW171" s="60">
        <v>82</v>
      </c>
      <c r="AX171" s="60"/>
      <c r="AY171" s="60">
        <v>43.400000000000006</v>
      </c>
      <c r="AZ171" s="60">
        <v>820.42</v>
      </c>
      <c r="BA171" s="60">
        <v>0</v>
      </c>
      <c r="BB171" s="60">
        <v>820.42</v>
      </c>
    </row>
    <row r="172" spans="1:54" s="62" customFormat="1" ht="15" customHeight="1">
      <c r="A172" s="26" t="s">
        <v>46</v>
      </c>
      <c r="B172" s="57">
        <v>37</v>
      </c>
      <c r="C172" s="53" t="s">
        <v>614</v>
      </c>
      <c r="D172" s="267" t="s">
        <v>588</v>
      </c>
      <c r="E172" s="267" t="s">
        <v>615</v>
      </c>
      <c r="F172" s="53" t="s">
        <v>616</v>
      </c>
      <c r="G172" s="53"/>
      <c r="H172" s="87">
        <v>11</v>
      </c>
      <c r="I172" s="87">
        <v>8</v>
      </c>
      <c r="J172" s="87">
        <v>1977</v>
      </c>
      <c r="K172" s="87">
        <v>34</v>
      </c>
      <c r="L172" s="270" t="s">
        <v>1964</v>
      </c>
      <c r="M172" s="270"/>
      <c r="N172" s="270"/>
      <c r="O172" s="270"/>
      <c r="P172" s="53"/>
      <c r="Q172" s="53">
        <v>1714</v>
      </c>
      <c r="R172" s="53"/>
      <c r="S172" s="53" t="s">
        <v>69</v>
      </c>
      <c r="T172" s="66">
        <v>11030020</v>
      </c>
      <c r="U172" s="65" t="s">
        <v>1089</v>
      </c>
      <c r="V172" s="66"/>
      <c r="W172" s="66"/>
      <c r="X172" s="66"/>
      <c r="Y172" s="66"/>
      <c r="Z172" s="66"/>
      <c r="AA172" s="66"/>
      <c r="AB172" s="66"/>
      <c r="AC172" s="66"/>
      <c r="AD172" s="308"/>
      <c r="AE172" s="66"/>
      <c r="AF172" s="87">
        <v>13</v>
      </c>
      <c r="AG172" s="87">
        <v>12</v>
      </c>
      <c r="AH172" s="87">
        <v>2011</v>
      </c>
      <c r="AI172" s="67">
        <v>0.96527777777777779</v>
      </c>
      <c r="AJ172" s="87"/>
      <c r="AK172" s="87"/>
      <c r="AL172" s="87"/>
      <c r="AM172" s="67"/>
      <c r="AN172" s="87">
        <v>23</v>
      </c>
      <c r="AO172" s="87">
        <v>1</v>
      </c>
      <c r="AP172" s="87">
        <v>2012</v>
      </c>
      <c r="AQ172" s="67"/>
      <c r="AR172" s="87">
        <v>22</v>
      </c>
      <c r="AS172" s="302" t="s">
        <v>71</v>
      </c>
      <c r="AT172" s="60">
        <v>289.52</v>
      </c>
      <c r="AU172" s="60">
        <v>197.12</v>
      </c>
      <c r="AV172" s="60">
        <v>98.36</v>
      </c>
      <c r="AW172" s="60">
        <v>64</v>
      </c>
      <c r="AX172" s="60"/>
      <c r="AY172" s="60">
        <v>30.8</v>
      </c>
      <c r="AZ172" s="60">
        <v>679.8</v>
      </c>
      <c r="BA172" s="60">
        <v>0</v>
      </c>
      <c r="BB172" s="60">
        <v>616</v>
      </c>
    </row>
    <row r="173" spans="1:54" s="62" customFormat="1" ht="15" customHeight="1">
      <c r="A173" s="26" t="s">
        <v>46</v>
      </c>
      <c r="B173" s="57">
        <v>38</v>
      </c>
      <c r="C173" s="53" t="s">
        <v>618</v>
      </c>
      <c r="D173" s="267" t="s">
        <v>619</v>
      </c>
      <c r="E173" s="267" t="s">
        <v>620</v>
      </c>
      <c r="F173" s="53" t="s">
        <v>621</v>
      </c>
      <c r="G173" s="53"/>
      <c r="H173" s="87">
        <v>10</v>
      </c>
      <c r="I173" s="87">
        <v>1</v>
      </c>
      <c r="J173" s="87">
        <v>1940</v>
      </c>
      <c r="K173" s="87">
        <v>71</v>
      </c>
      <c r="L173" s="270" t="s">
        <v>100</v>
      </c>
      <c r="M173" s="270"/>
      <c r="N173" s="270"/>
      <c r="O173" s="270"/>
      <c r="P173" s="53"/>
      <c r="Q173" s="53">
        <v>1716</v>
      </c>
      <c r="R173" s="53"/>
      <c r="S173" s="53" t="s">
        <v>94</v>
      </c>
      <c r="T173" s="66">
        <v>11030020</v>
      </c>
      <c r="U173" s="65" t="s">
        <v>3862</v>
      </c>
      <c r="V173" s="66"/>
      <c r="W173" s="66"/>
      <c r="X173" s="66"/>
      <c r="Y173" s="66"/>
      <c r="Z173" s="66"/>
      <c r="AA173" s="66"/>
      <c r="AB173" s="66"/>
      <c r="AC173" s="66"/>
      <c r="AD173" s="308"/>
      <c r="AE173" s="66"/>
      <c r="AF173" s="87">
        <v>14</v>
      </c>
      <c r="AG173" s="87">
        <v>12</v>
      </c>
      <c r="AH173" s="87">
        <v>2011</v>
      </c>
      <c r="AI173" s="67">
        <v>0.4236111111111111</v>
      </c>
      <c r="AJ173" s="87"/>
      <c r="AK173" s="87"/>
      <c r="AL173" s="87"/>
      <c r="AM173" s="67"/>
      <c r="AN173" s="87">
        <v>31</v>
      </c>
      <c r="AO173" s="87">
        <v>1</v>
      </c>
      <c r="AP173" s="87">
        <v>2012</v>
      </c>
      <c r="AQ173" s="67"/>
      <c r="AR173" s="87">
        <v>31</v>
      </c>
      <c r="AS173" s="302" t="s">
        <v>53</v>
      </c>
      <c r="AT173" s="60">
        <v>407.96</v>
      </c>
      <c r="AU173" s="60">
        <v>277.76</v>
      </c>
      <c r="AV173" s="60">
        <v>97.62</v>
      </c>
      <c r="AW173" s="60">
        <v>66</v>
      </c>
      <c r="AX173" s="60"/>
      <c r="AY173" s="60">
        <v>43.400000000000006</v>
      </c>
      <c r="AZ173" s="60">
        <v>892.74</v>
      </c>
      <c r="BA173" s="60">
        <v>0</v>
      </c>
      <c r="BB173" s="60">
        <v>868</v>
      </c>
    </row>
    <row r="174" spans="1:54" s="62" customFormat="1" ht="15" customHeight="1">
      <c r="A174" s="26" t="s">
        <v>46</v>
      </c>
      <c r="B174" s="57">
        <v>39</v>
      </c>
      <c r="C174" s="53" t="s">
        <v>628</v>
      </c>
      <c r="D174" s="267" t="s">
        <v>629</v>
      </c>
      <c r="E174" s="267" t="s">
        <v>630</v>
      </c>
      <c r="F174" s="53" t="s">
        <v>631</v>
      </c>
      <c r="G174" s="53"/>
      <c r="H174" s="87">
        <v>20</v>
      </c>
      <c r="I174" s="87">
        <v>1</v>
      </c>
      <c r="J174" s="87">
        <v>1969</v>
      </c>
      <c r="K174" s="87">
        <v>42</v>
      </c>
      <c r="L174" s="270" t="s">
        <v>1964</v>
      </c>
      <c r="M174" s="270"/>
      <c r="N174" s="270"/>
      <c r="O174" s="270"/>
      <c r="P174" s="53"/>
      <c r="Q174" s="53">
        <v>1720</v>
      </c>
      <c r="R174" s="53"/>
      <c r="S174" s="53" t="s">
        <v>404</v>
      </c>
      <c r="T174" s="66">
        <v>11030020</v>
      </c>
      <c r="U174" s="65" t="s">
        <v>1089</v>
      </c>
      <c r="V174" s="66"/>
      <c r="W174" s="66"/>
      <c r="X174" s="66"/>
      <c r="Y174" s="66"/>
      <c r="Z174" s="66"/>
      <c r="AA174" s="66"/>
      <c r="AB174" s="66"/>
      <c r="AC174" s="66"/>
      <c r="AD174" s="308"/>
      <c r="AE174" s="66"/>
      <c r="AF174" s="87">
        <v>14</v>
      </c>
      <c r="AG174" s="87">
        <v>12</v>
      </c>
      <c r="AH174" s="87">
        <v>2011</v>
      </c>
      <c r="AI174" s="67">
        <v>0.49305555555555558</v>
      </c>
      <c r="AJ174" s="87"/>
      <c r="AK174" s="87"/>
      <c r="AL174" s="87"/>
      <c r="AM174" s="67"/>
      <c r="AN174" s="87">
        <v>23</v>
      </c>
      <c r="AO174" s="87">
        <v>1</v>
      </c>
      <c r="AP174" s="87">
        <v>2012</v>
      </c>
      <c r="AQ174" s="67"/>
      <c r="AR174" s="87">
        <v>22</v>
      </c>
      <c r="AS174" s="302" t="s">
        <v>71</v>
      </c>
      <c r="AT174" s="60">
        <v>289.52</v>
      </c>
      <c r="AU174" s="60">
        <v>197.12</v>
      </c>
      <c r="AV174" s="60">
        <v>82.45</v>
      </c>
      <c r="AW174" s="60">
        <v>34</v>
      </c>
      <c r="AX174" s="60"/>
      <c r="AY174" s="60">
        <v>30.8</v>
      </c>
      <c r="AZ174" s="60">
        <v>633.89</v>
      </c>
      <c r="BA174" s="60">
        <v>0</v>
      </c>
      <c r="BB174" s="60">
        <v>616</v>
      </c>
    </row>
    <row r="175" spans="1:54" s="62" customFormat="1" ht="15" customHeight="1">
      <c r="A175" s="26" t="s">
        <v>46</v>
      </c>
      <c r="B175" s="57">
        <v>40</v>
      </c>
      <c r="C175" s="53" t="s">
        <v>641</v>
      </c>
      <c r="D175" s="267" t="s">
        <v>55</v>
      </c>
      <c r="E175" s="267" t="s">
        <v>642</v>
      </c>
      <c r="F175" s="53" t="s">
        <v>643</v>
      </c>
      <c r="G175" s="53"/>
      <c r="H175" s="87">
        <v>9</v>
      </c>
      <c r="I175" s="87">
        <v>9</v>
      </c>
      <c r="J175" s="87">
        <v>1996</v>
      </c>
      <c r="K175" s="87">
        <v>15</v>
      </c>
      <c r="L175" s="270" t="s">
        <v>1964</v>
      </c>
      <c r="M175" s="270"/>
      <c r="N175" s="270"/>
      <c r="O175" s="270"/>
      <c r="P175" s="53"/>
      <c r="Q175" s="53">
        <v>1726</v>
      </c>
      <c r="R175" s="53"/>
      <c r="S175" s="53" t="s">
        <v>388</v>
      </c>
      <c r="T175" s="66">
        <v>11030020</v>
      </c>
      <c r="U175" s="65" t="s">
        <v>1089</v>
      </c>
      <c r="V175" s="66" t="s">
        <v>645</v>
      </c>
      <c r="W175" s="66"/>
      <c r="X175" s="66"/>
      <c r="Y175" s="66"/>
      <c r="Z175" s="66"/>
      <c r="AA175" s="66"/>
      <c r="AB175" s="66"/>
      <c r="AC175" s="66"/>
      <c r="AD175" s="308"/>
      <c r="AE175" s="66"/>
      <c r="AF175" s="87">
        <v>14</v>
      </c>
      <c r="AG175" s="87">
        <v>12</v>
      </c>
      <c r="AH175" s="87">
        <v>2011</v>
      </c>
      <c r="AI175" s="67">
        <v>0.55208333333333337</v>
      </c>
      <c r="AJ175" s="87"/>
      <c r="AK175" s="87"/>
      <c r="AL175" s="87"/>
      <c r="AM175" s="67"/>
      <c r="AN175" s="87">
        <v>23</v>
      </c>
      <c r="AO175" s="87">
        <v>1</v>
      </c>
      <c r="AP175" s="87">
        <v>2012</v>
      </c>
      <c r="AQ175" s="67"/>
      <c r="AR175" s="87">
        <v>22</v>
      </c>
      <c r="AS175" s="302" t="s">
        <v>71</v>
      </c>
      <c r="AT175" s="60">
        <v>289.52</v>
      </c>
      <c r="AU175" s="60">
        <v>197.12</v>
      </c>
      <c r="AV175" s="60">
        <v>22.36</v>
      </c>
      <c r="AW175" s="60">
        <v>92</v>
      </c>
      <c r="AX175" s="60"/>
      <c r="AY175" s="60">
        <v>30.8</v>
      </c>
      <c r="AZ175" s="60">
        <v>631.79999999999995</v>
      </c>
      <c r="BA175" s="60">
        <v>0</v>
      </c>
      <c r="BB175" s="60">
        <v>616</v>
      </c>
    </row>
    <row r="176" spans="1:54" s="62" customFormat="1" ht="15" customHeight="1">
      <c r="A176" s="26" t="s">
        <v>46</v>
      </c>
      <c r="B176" s="57">
        <v>41</v>
      </c>
      <c r="C176" s="53" t="s">
        <v>646</v>
      </c>
      <c r="D176" s="267" t="s">
        <v>647</v>
      </c>
      <c r="E176" s="267" t="s">
        <v>648</v>
      </c>
      <c r="F176" s="53" t="s">
        <v>649</v>
      </c>
      <c r="G176" s="53"/>
      <c r="H176" s="87">
        <v>22</v>
      </c>
      <c r="I176" s="87">
        <v>1</v>
      </c>
      <c r="J176" s="87">
        <v>1946</v>
      </c>
      <c r="K176" s="87">
        <v>65</v>
      </c>
      <c r="L176" s="270" t="s">
        <v>1964</v>
      </c>
      <c r="M176" s="270"/>
      <c r="N176" s="270"/>
      <c r="O176" s="270"/>
      <c r="P176" s="53"/>
      <c r="Q176" s="53">
        <v>1727</v>
      </c>
      <c r="R176" s="53"/>
      <c r="S176" s="53" t="s">
        <v>169</v>
      </c>
      <c r="T176" s="66">
        <v>11030020</v>
      </c>
      <c r="U176" s="65" t="s">
        <v>1089</v>
      </c>
      <c r="V176" s="66"/>
      <c r="W176" s="66"/>
      <c r="X176" s="66"/>
      <c r="Y176" s="66"/>
      <c r="Z176" s="66"/>
      <c r="AA176" s="66"/>
      <c r="AB176" s="66"/>
      <c r="AC176" s="66"/>
      <c r="AD176" s="308"/>
      <c r="AE176" s="66"/>
      <c r="AF176" s="87">
        <v>14</v>
      </c>
      <c r="AG176" s="87">
        <v>12</v>
      </c>
      <c r="AH176" s="87">
        <v>2011</v>
      </c>
      <c r="AI176" s="67">
        <v>0.55902777777777779</v>
      </c>
      <c r="AJ176" s="87"/>
      <c r="AK176" s="87"/>
      <c r="AL176" s="87"/>
      <c r="AM176" s="67"/>
      <c r="AN176" s="87">
        <v>5</v>
      </c>
      <c r="AO176" s="87">
        <v>1</v>
      </c>
      <c r="AP176" s="87">
        <v>2012</v>
      </c>
      <c r="AQ176" s="67"/>
      <c r="AR176" s="87">
        <v>4</v>
      </c>
      <c r="AS176" s="302" t="s">
        <v>71</v>
      </c>
      <c r="AT176" s="60">
        <v>52.64</v>
      </c>
      <c r="AU176" s="60">
        <v>35.840000000000003</v>
      </c>
      <c r="AV176" s="60">
        <v>36.25</v>
      </c>
      <c r="AW176" s="60">
        <v>34</v>
      </c>
      <c r="AX176" s="60"/>
      <c r="AY176" s="60">
        <v>5.6000000000000005</v>
      </c>
      <c r="AZ176" s="60">
        <v>164.32999999999998</v>
      </c>
      <c r="BA176" s="60">
        <v>0</v>
      </c>
      <c r="BB176" s="60">
        <v>112</v>
      </c>
    </row>
    <row r="177" spans="1:54" s="62" customFormat="1" ht="15" customHeight="1">
      <c r="A177" s="26" t="s">
        <v>46</v>
      </c>
      <c r="B177" s="57">
        <v>42</v>
      </c>
      <c r="C177" s="53" t="s">
        <v>657</v>
      </c>
      <c r="D177" s="267" t="s">
        <v>107</v>
      </c>
      <c r="E177" s="267" t="s">
        <v>658</v>
      </c>
      <c r="F177" s="53" t="s">
        <v>659</v>
      </c>
      <c r="G177" s="53"/>
      <c r="H177" s="87">
        <v>1</v>
      </c>
      <c r="I177" s="87">
        <v>11</v>
      </c>
      <c r="J177" s="87">
        <v>1981</v>
      </c>
      <c r="K177" s="87">
        <v>30</v>
      </c>
      <c r="L177" s="270" t="s">
        <v>1964</v>
      </c>
      <c r="M177" s="270"/>
      <c r="N177" s="270"/>
      <c r="O177" s="270"/>
      <c r="P177" s="53"/>
      <c r="Q177" s="53">
        <v>1729</v>
      </c>
      <c r="R177" s="53"/>
      <c r="S177" s="53" t="s">
        <v>58</v>
      </c>
      <c r="T177" s="66">
        <v>11030020</v>
      </c>
      <c r="U177" s="65" t="s">
        <v>3861</v>
      </c>
      <c r="V177" s="66"/>
      <c r="W177" s="66"/>
      <c r="X177" s="66"/>
      <c r="Y177" s="66"/>
      <c r="Z177" s="66"/>
      <c r="AA177" s="66"/>
      <c r="AB177" s="66"/>
      <c r="AC177" s="66"/>
      <c r="AD177" s="308"/>
      <c r="AE177" s="66"/>
      <c r="AF177" s="87">
        <v>15</v>
      </c>
      <c r="AG177" s="87">
        <v>12</v>
      </c>
      <c r="AH177" s="87">
        <v>2011</v>
      </c>
      <c r="AI177" s="67">
        <v>0.42708333333333331</v>
      </c>
      <c r="AJ177" s="87"/>
      <c r="AK177" s="87"/>
      <c r="AL177" s="87"/>
      <c r="AM177" s="67"/>
      <c r="AN177" s="87">
        <v>31</v>
      </c>
      <c r="AO177" s="87">
        <v>1</v>
      </c>
      <c r="AP177" s="87">
        <v>2012</v>
      </c>
      <c r="AQ177" s="67"/>
      <c r="AR177" s="87">
        <v>31</v>
      </c>
      <c r="AS177" s="302" t="s">
        <v>53</v>
      </c>
      <c r="AT177" s="60">
        <v>407.96</v>
      </c>
      <c r="AU177" s="60">
        <v>277.76</v>
      </c>
      <c r="AV177" s="60">
        <v>9.57</v>
      </c>
      <c r="AW177" s="60">
        <v>82</v>
      </c>
      <c r="AX177" s="60"/>
      <c r="AY177" s="60">
        <v>43.400000000000006</v>
      </c>
      <c r="AZ177" s="60">
        <v>820.69</v>
      </c>
      <c r="BA177" s="60">
        <v>0</v>
      </c>
      <c r="BB177" s="60">
        <v>820.69</v>
      </c>
    </row>
    <row r="178" spans="1:54" s="62" customFormat="1" ht="15" customHeight="1">
      <c r="A178" s="26" t="s">
        <v>46</v>
      </c>
      <c r="B178" s="57">
        <v>43</v>
      </c>
      <c r="C178" s="53" t="s">
        <v>668</v>
      </c>
      <c r="D178" s="267" t="s">
        <v>55</v>
      </c>
      <c r="E178" s="267" t="s">
        <v>669</v>
      </c>
      <c r="F178" s="53" t="s">
        <v>670</v>
      </c>
      <c r="G178" s="53"/>
      <c r="H178" s="87">
        <v>28</v>
      </c>
      <c r="I178" s="87">
        <v>10</v>
      </c>
      <c r="J178" s="87">
        <v>2008</v>
      </c>
      <c r="K178" s="87">
        <v>3</v>
      </c>
      <c r="L178" s="270" t="s">
        <v>1964</v>
      </c>
      <c r="M178" s="270"/>
      <c r="N178" s="270"/>
      <c r="O178" s="270"/>
      <c r="P178" s="53"/>
      <c r="Q178" s="53">
        <v>1734</v>
      </c>
      <c r="R178" s="53"/>
      <c r="S178" s="53" t="s">
        <v>117</v>
      </c>
      <c r="T178" s="66">
        <v>11030020</v>
      </c>
      <c r="U178" s="65" t="s">
        <v>1089</v>
      </c>
      <c r="V178" s="66" t="s">
        <v>528</v>
      </c>
      <c r="W178" s="66"/>
      <c r="X178" s="66"/>
      <c r="Y178" s="66"/>
      <c r="Z178" s="66"/>
      <c r="AA178" s="66"/>
      <c r="AB178" s="66"/>
      <c r="AC178" s="66"/>
      <c r="AD178" s="308"/>
      <c r="AE178" s="66"/>
      <c r="AF178" s="87">
        <v>16</v>
      </c>
      <c r="AG178" s="87">
        <v>12</v>
      </c>
      <c r="AH178" s="87">
        <v>2011</v>
      </c>
      <c r="AI178" s="67">
        <v>0.57986111111111105</v>
      </c>
      <c r="AJ178" s="87"/>
      <c r="AK178" s="87"/>
      <c r="AL178" s="87"/>
      <c r="AM178" s="67"/>
      <c r="AN178" s="87">
        <v>31</v>
      </c>
      <c r="AO178" s="87">
        <v>1</v>
      </c>
      <c r="AP178" s="87">
        <v>2012</v>
      </c>
      <c r="AQ178" s="67"/>
      <c r="AR178" s="87">
        <v>31</v>
      </c>
      <c r="AS178" s="302" t="s">
        <v>53</v>
      </c>
      <c r="AT178" s="60">
        <v>407.96</v>
      </c>
      <c r="AU178" s="60">
        <v>277.76</v>
      </c>
      <c r="AV178" s="60">
        <v>94.62</v>
      </c>
      <c r="AW178" s="60">
        <v>98</v>
      </c>
      <c r="AX178" s="60"/>
      <c r="AY178" s="60">
        <v>43.400000000000006</v>
      </c>
      <c r="AZ178" s="60">
        <v>921.74</v>
      </c>
      <c r="BA178" s="60">
        <v>0</v>
      </c>
      <c r="BB178" s="60">
        <v>868</v>
      </c>
    </row>
    <row r="179" spans="1:54" s="62" customFormat="1" ht="15" customHeight="1">
      <c r="A179" s="26" t="s">
        <v>46</v>
      </c>
      <c r="B179" s="57">
        <v>44</v>
      </c>
      <c r="C179" s="53" t="s">
        <v>672</v>
      </c>
      <c r="D179" s="267" t="s">
        <v>673</v>
      </c>
      <c r="E179" s="267" t="s">
        <v>674</v>
      </c>
      <c r="F179" s="53" t="s">
        <v>675</v>
      </c>
      <c r="G179" s="53"/>
      <c r="H179" s="87">
        <v>7</v>
      </c>
      <c r="I179" s="87">
        <v>6</v>
      </c>
      <c r="J179" s="87">
        <v>1983</v>
      </c>
      <c r="K179" s="87">
        <v>28</v>
      </c>
      <c r="L179" s="270" t="s">
        <v>1964</v>
      </c>
      <c r="M179" s="270"/>
      <c r="N179" s="270"/>
      <c r="O179" s="270"/>
      <c r="P179" s="53"/>
      <c r="Q179" s="53">
        <v>1735</v>
      </c>
      <c r="R179" s="53"/>
      <c r="S179" s="53" t="s">
        <v>58</v>
      </c>
      <c r="T179" s="66">
        <v>11030020</v>
      </c>
      <c r="U179" s="65" t="s">
        <v>3860</v>
      </c>
      <c r="V179" s="66"/>
      <c r="W179" s="66"/>
      <c r="X179" s="66"/>
      <c r="Y179" s="66"/>
      <c r="Z179" s="66"/>
      <c r="AA179" s="66"/>
      <c r="AB179" s="66"/>
      <c r="AC179" s="66"/>
      <c r="AD179" s="308"/>
      <c r="AE179" s="66"/>
      <c r="AF179" s="87">
        <v>16</v>
      </c>
      <c r="AG179" s="87">
        <v>12</v>
      </c>
      <c r="AH179" s="87">
        <v>2011</v>
      </c>
      <c r="AI179" s="67">
        <v>0.63541666666666663</v>
      </c>
      <c r="AJ179" s="87"/>
      <c r="AK179" s="87"/>
      <c r="AL179" s="87"/>
      <c r="AM179" s="67"/>
      <c r="AN179" s="87">
        <v>31</v>
      </c>
      <c r="AO179" s="87">
        <v>1</v>
      </c>
      <c r="AP179" s="87">
        <v>2012</v>
      </c>
      <c r="AQ179" s="67"/>
      <c r="AR179" s="87">
        <v>31</v>
      </c>
      <c r="AS179" s="302" t="s">
        <v>53</v>
      </c>
      <c r="AT179" s="60">
        <v>407.96</v>
      </c>
      <c r="AU179" s="60">
        <v>277.76</v>
      </c>
      <c r="AV179" s="60">
        <v>11.84</v>
      </c>
      <c r="AW179" s="60">
        <v>62</v>
      </c>
      <c r="AX179" s="60"/>
      <c r="AY179" s="60">
        <v>43.400000000000006</v>
      </c>
      <c r="AZ179" s="60">
        <v>802.96</v>
      </c>
      <c r="BA179" s="60">
        <v>0</v>
      </c>
      <c r="BB179" s="60">
        <v>802.96</v>
      </c>
    </row>
    <row r="180" spans="1:54" s="62" customFormat="1" ht="15" customHeight="1">
      <c r="A180" s="26" t="s">
        <v>46</v>
      </c>
      <c r="B180" s="57">
        <v>45</v>
      </c>
      <c r="C180" s="53" t="s">
        <v>677</v>
      </c>
      <c r="D180" s="267" t="s">
        <v>678</v>
      </c>
      <c r="E180" s="267" t="s">
        <v>679</v>
      </c>
      <c r="F180" s="53" t="s">
        <v>680</v>
      </c>
      <c r="G180" s="53"/>
      <c r="H180" s="87">
        <v>15</v>
      </c>
      <c r="I180" s="87">
        <v>9</v>
      </c>
      <c r="J180" s="87">
        <v>2008</v>
      </c>
      <c r="K180" s="87">
        <v>3</v>
      </c>
      <c r="L180" s="270" t="s">
        <v>100</v>
      </c>
      <c r="M180" s="270"/>
      <c r="N180" s="270"/>
      <c r="O180" s="270"/>
      <c r="P180" s="53"/>
      <c r="Q180" s="53">
        <v>1736</v>
      </c>
      <c r="R180" s="53"/>
      <c r="S180" s="53" t="s">
        <v>115</v>
      </c>
      <c r="T180" s="66">
        <v>11030020</v>
      </c>
      <c r="U180" s="65" t="s">
        <v>116</v>
      </c>
      <c r="V180" s="66"/>
      <c r="W180" s="66"/>
      <c r="X180" s="66"/>
      <c r="Y180" s="66"/>
      <c r="Z180" s="66"/>
      <c r="AA180" s="66"/>
      <c r="AB180" s="66"/>
      <c r="AC180" s="66"/>
      <c r="AD180" s="308"/>
      <c r="AE180" s="66"/>
      <c r="AF180" s="87">
        <v>16</v>
      </c>
      <c r="AG180" s="87">
        <v>12</v>
      </c>
      <c r="AH180" s="87">
        <v>2011</v>
      </c>
      <c r="AI180" s="67">
        <v>0.66319444444444442</v>
      </c>
      <c r="AJ180" s="87"/>
      <c r="AK180" s="87"/>
      <c r="AL180" s="87"/>
      <c r="AM180" s="67"/>
      <c r="AN180" s="87">
        <v>31</v>
      </c>
      <c r="AO180" s="87">
        <v>1</v>
      </c>
      <c r="AP180" s="87">
        <v>2012</v>
      </c>
      <c r="AQ180" s="67"/>
      <c r="AR180" s="87">
        <v>31</v>
      </c>
      <c r="AS180" s="302" t="s">
        <v>53</v>
      </c>
      <c r="AT180" s="60">
        <v>407.96</v>
      </c>
      <c r="AU180" s="60">
        <v>277.76</v>
      </c>
      <c r="AV180" s="60">
        <v>100.94</v>
      </c>
      <c r="AW180" s="60">
        <v>84</v>
      </c>
      <c r="AX180" s="60"/>
      <c r="AY180" s="60">
        <v>43.400000000000006</v>
      </c>
      <c r="AZ180" s="60">
        <v>914.06</v>
      </c>
      <c r="BA180" s="60">
        <v>0</v>
      </c>
      <c r="BB180" s="60">
        <v>868</v>
      </c>
    </row>
    <row r="181" spans="1:54" s="62" customFormat="1" ht="15" customHeight="1">
      <c r="A181" s="26" t="s">
        <v>46</v>
      </c>
      <c r="B181" s="57">
        <v>46</v>
      </c>
      <c r="C181" s="53" t="s">
        <v>686</v>
      </c>
      <c r="D181" s="267" t="s">
        <v>687</v>
      </c>
      <c r="E181" s="267" t="s">
        <v>688</v>
      </c>
      <c r="F181" s="53" t="s">
        <v>689</v>
      </c>
      <c r="G181" s="53"/>
      <c r="H181" s="87">
        <v>28</v>
      </c>
      <c r="I181" s="87">
        <v>7</v>
      </c>
      <c r="J181" s="87">
        <v>1992</v>
      </c>
      <c r="K181" s="301">
        <v>19</v>
      </c>
      <c r="L181" s="270" t="s">
        <v>1964</v>
      </c>
      <c r="M181" s="270"/>
      <c r="N181" s="270"/>
      <c r="O181" s="270"/>
      <c r="P181" s="53"/>
      <c r="Q181" s="53">
        <v>1739</v>
      </c>
      <c r="R181" s="53"/>
      <c r="S181" s="53" t="s">
        <v>645</v>
      </c>
      <c r="T181" s="66">
        <v>11030020</v>
      </c>
      <c r="U181" s="65" t="s">
        <v>3859</v>
      </c>
      <c r="V181" s="66"/>
      <c r="W181" s="66"/>
      <c r="X181" s="66"/>
      <c r="Y181" s="66"/>
      <c r="Z181" s="66"/>
      <c r="AA181" s="66"/>
      <c r="AB181" s="66"/>
      <c r="AC181" s="66"/>
      <c r="AD181" s="308"/>
      <c r="AE181" s="66"/>
      <c r="AF181" s="87">
        <v>17</v>
      </c>
      <c r="AG181" s="87">
        <v>12</v>
      </c>
      <c r="AH181" s="87">
        <v>2011</v>
      </c>
      <c r="AI181" s="67">
        <v>0.375</v>
      </c>
      <c r="AJ181" s="87"/>
      <c r="AK181" s="87"/>
      <c r="AL181" s="87"/>
      <c r="AM181" s="67"/>
      <c r="AN181" s="87">
        <v>5</v>
      </c>
      <c r="AO181" s="87">
        <v>1</v>
      </c>
      <c r="AP181" s="87">
        <v>2012</v>
      </c>
      <c r="AQ181" s="67"/>
      <c r="AR181" s="87">
        <v>4</v>
      </c>
      <c r="AS181" s="302" t="s">
        <v>71</v>
      </c>
      <c r="AT181" s="60">
        <v>52.64</v>
      </c>
      <c r="AU181" s="60">
        <v>35.840000000000003</v>
      </c>
      <c r="AV181" s="60">
        <v>38.22</v>
      </c>
      <c r="AW181" s="60">
        <v>32</v>
      </c>
      <c r="AX181" s="60"/>
      <c r="AY181" s="60">
        <v>5.6000000000000005</v>
      </c>
      <c r="AZ181" s="60">
        <v>164.3</v>
      </c>
      <c r="BA181" s="60">
        <v>0</v>
      </c>
      <c r="BB181" s="60">
        <v>112</v>
      </c>
    </row>
    <row r="182" spans="1:54" s="62" customFormat="1" ht="15" customHeight="1">
      <c r="A182" s="26" t="s">
        <v>46</v>
      </c>
      <c r="B182" s="57">
        <v>47</v>
      </c>
      <c r="C182" s="53" t="s">
        <v>707</v>
      </c>
      <c r="D182" s="267" t="s">
        <v>132</v>
      </c>
      <c r="E182" s="267" t="s">
        <v>708</v>
      </c>
      <c r="F182" s="53" t="s">
        <v>709</v>
      </c>
      <c r="G182" s="53"/>
      <c r="H182" s="87">
        <v>4</v>
      </c>
      <c r="I182" s="87">
        <v>7</v>
      </c>
      <c r="J182" s="87">
        <v>1970</v>
      </c>
      <c r="K182" s="87">
        <v>41</v>
      </c>
      <c r="L182" s="270" t="s">
        <v>1964</v>
      </c>
      <c r="M182" s="270"/>
      <c r="N182" s="270"/>
      <c r="O182" s="270"/>
      <c r="P182" s="53"/>
      <c r="Q182" s="53">
        <v>1745</v>
      </c>
      <c r="R182" s="53"/>
      <c r="S182" s="53" t="s">
        <v>159</v>
      </c>
      <c r="T182" s="66">
        <v>11030020</v>
      </c>
      <c r="U182" s="65" t="s">
        <v>3853</v>
      </c>
      <c r="V182" s="66"/>
      <c r="W182" s="66"/>
      <c r="X182" s="66"/>
      <c r="Y182" s="66"/>
      <c r="Z182" s="66"/>
      <c r="AA182" s="66"/>
      <c r="AB182" s="66"/>
      <c r="AC182" s="66"/>
      <c r="AD182" s="308"/>
      <c r="AE182" s="66"/>
      <c r="AF182" s="87">
        <v>19</v>
      </c>
      <c r="AG182" s="87">
        <v>12</v>
      </c>
      <c r="AH182" s="87">
        <v>2011</v>
      </c>
      <c r="AI182" s="67">
        <v>0.59722222222222221</v>
      </c>
      <c r="AJ182" s="87"/>
      <c r="AK182" s="87"/>
      <c r="AL182" s="87"/>
      <c r="AM182" s="67"/>
      <c r="AN182" s="87">
        <v>6</v>
      </c>
      <c r="AO182" s="87">
        <v>1</v>
      </c>
      <c r="AP182" s="87">
        <v>2012</v>
      </c>
      <c r="AQ182" s="67"/>
      <c r="AR182" s="87">
        <v>5</v>
      </c>
      <c r="AS182" s="302" t="s">
        <v>71</v>
      </c>
      <c r="AT182" s="60">
        <v>65.8</v>
      </c>
      <c r="AU182" s="60">
        <v>44.800000000000004</v>
      </c>
      <c r="AV182" s="60">
        <v>34.86</v>
      </c>
      <c r="AW182" s="60">
        <v>54</v>
      </c>
      <c r="AX182" s="60"/>
      <c r="AY182" s="60">
        <v>7</v>
      </c>
      <c r="AZ182" s="60">
        <v>206.45999999999998</v>
      </c>
      <c r="BA182" s="60">
        <v>0</v>
      </c>
      <c r="BB182" s="60">
        <v>140</v>
      </c>
    </row>
    <row r="183" spans="1:54" s="62" customFormat="1" ht="15" customHeight="1">
      <c r="A183" s="26" t="s">
        <v>46</v>
      </c>
      <c r="B183" s="57">
        <v>48</v>
      </c>
      <c r="C183" s="53" t="s">
        <v>710</v>
      </c>
      <c r="D183" s="267" t="s">
        <v>132</v>
      </c>
      <c r="E183" s="267" t="s">
        <v>711</v>
      </c>
      <c r="F183" s="53" t="s">
        <v>712</v>
      </c>
      <c r="G183" s="53"/>
      <c r="H183" s="87">
        <v>15</v>
      </c>
      <c r="I183" s="87">
        <v>5</v>
      </c>
      <c r="J183" s="87">
        <v>1929</v>
      </c>
      <c r="K183" s="87">
        <v>82</v>
      </c>
      <c r="L183" s="270" t="s">
        <v>1964</v>
      </c>
      <c r="M183" s="270"/>
      <c r="N183" s="270"/>
      <c r="O183" s="270"/>
      <c r="P183" s="53"/>
      <c r="Q183" s="53">
        <v>1746</v>
      </c>
      <c r="R183" s="53"/>
      <c r="S183" s="53" t="s">
        <v>51</v>
      </c>
      <c r="T183" s="66">
        <v>11030020</v>
      </c>
      <c r="U183" s="65" t="s">
        <v>3858</v>
      </c>
      <c r="V183" s="66" t="s">
        <v>714</v>
      </c>
      <c r="W183" s="66"/>
      <c r="X183" s="66"/>
      <c r="Y183" s="66"/>
      <c r="Z183" s="66"/>
      <c r="AA183" s="66"/>
      <c r="AB183" s="66"/>
      <c r="AC183" s="66"/>
      <c r="AD183" s="308"/>
      <c r="AE183" s="66"/>
      <c r="AF183" s="87">
        <v>19</v>
      </c>
      <c r="AG183" s="87">
        <v>12</v>
      </c>
      <c r="AH183" s="87">
        <v>2011</v>
      </c>
      <c r="AI183" s="67">
        <v>0.59375</v>
      </c>
      <c r="AJ183" s="87"/>
      <c r="AK183" s="87"/>
      <c r="AL183" s="87"/>
      <c r="AM183" s="67"/>
      <c r="AN183" s="87">
        <v>31</v>
      </c>
      <c r="AO183" s="87">
        <v>1</v>
      </c>
      <c r="AP183" s="87">
        <v>2012</v>
      </c>
      <c r="AQ183" s="67"/>
      <c r="AR183" s="87">
        <v>31</v>
      </c>
      <c r="AS183" s="302" t="s">
        <v>53</v>
      </c>
      <c r="AT183" s="60">
        <v>407.96</v>
      </c>
      <c r="AU183" s="60">
        <v>277.76</v>
      </c>
      <c r="AV183" s="60">
        <v>78.25</v>
      </c>
      <c r="AW183" s="60">
        <v>72</v>
      </c>
      <c r="AX183" s="60"/>
      <c r="AY183" s="60">
        <v>43.400000000000006</v>
      </c>
      <c r="AZ183" s="60">
        <v>879.37</v>
      </c>
      <c r="BA183" s="60">
        <v>0</v>
      </c>
      <c r="BB183" s="60">
        <v>868</v>
      </c>
    </row>
    <row r="184" spans="1:54" s="62" customFormat="1" ht="15" customHeight="1">
      <c r="A184" s="26" t="s">
        <v>46</v>
      </c>
      <c r="B184" s="57">
        <v>49</v>
      </c>
      <c r="C184" s="53" t="s">
        <v>721</v>
      </c>
      <c r="D184" s="267" t="s">
        <v>97</v>
      </c>
      <c r="E184" s="267" t="s">
        <v>98</v>
      </c>
      <c r="F184" s="53" t="s">
        <v>99</v>
      </c>
      <c r="G184" s="53"/>
      <c r="H184" s="87">
        <v>17</v>
      </c>
      <c r="I184" s="87">
        <v>7</v>
      </c>
      <c r="J184" s="87">
        <v>1969</v>
      </c>
      <c r="K184" s="87">
        <v>42</v>
      </c>
      <c r="L184" s="270" t="s">
        <v>100</v>
      </c>
      <c r="M184" s="270"/>
      <c r="N184" s="270"/>
      <c r="O184" s="270"/>
      <c r="P184" s="53"/>
      <c r="Q184" s="53">
        <v>1748</v>
      </c>
      <c r="R184" s="53"/>
      <c r="S184" s="53" t="s">
        <v>58</v>
      </c>
      <c r="T184" s="66">
        <v>11030020</v>
      </c>
      <c r="U184" s="65" t="s">
        <v>3857</v>
      </c>
      <c r="V184" s="66" t="s">
        <v>955</v>
      </c>
      <c r="W184" s="66"/>
      <c r="X184" s="66"/>
      <c r="Y184" s="66"/>
      <c r="Z184" s="66"/>
      <c r="AA184" s="66"/>
      <c r="AB184" s="66"/>
      <c r="AC184" s="66"/>
      <c r="AD184" s="308"/>
      <c r="AE184" s="66"/>
      <c r="AF184" s="87">
        <v>20</v>
      </c>
      <c r="AG184" s="87">
        <v>12</v>
      </c>
      <c r="AH184" s="87">
        <v>2011</v>
      </c>
      <c r="AI184" s="67">
        <v>0.22222222222222221</v>
      </c>
      <c r="AJ184" s="87"/>
      <c r="AK184" s="87"/>
      <c r="AL184" s="87"/>
      <c r="AM184" s="67"/>
      <c r="AN184" s="87">
        <v>24</v>
      </c>
      <c r="AO184" s="87">
        <v>1</v>
      </c>
      <c r="AP184" s="87">
        <v>2012</v>
      </c>
      <c r="AQ184" s="67"/>
      <c r="AR184" s="87">
        <v>23</v>
      </c>
      <c r="AS184" s="302" t="s">
        <v>71</v>
      </c>
      <c r="AT184" s="60">
        <v>302.68</v>
      </c>
      <c r="AU184" s="60">
        <v>206.08</v>
      </c>
      <c r="AV184" s="60">
        <v>494.69</v>
      </c>
      <c r="AW184" s="60">
        <v>62</v>
      </c>
      <c r="AX184" s="60"/>
      <c r="AY184" s="60">
        <v>32.200000000000003</v>
      </c>
      <c r="AZ184" s="60">
        <v>1097.6500000000001</v>
      </c>
      <c r="BA184" s="60">
        <v>0</v>
      </c>
      <c r="BB184" s="60">
        <v>644</v>
      </c>
    </row>
    <row r="185" spans="1:54" s="62" customFormat="1" ht="15" customHeight="1">
      <c r="A185" s="26" t="s">
        <v>46</v>
      </c>
      <c r="B185" s="57">
        <v>50</v>
      </c>
      <c r="C185" s="53" t="s">
        <v>745</v>
      </c>
      <c r="D185" s="267" t="s">
        <v>733</v>
      </c>
      <c r="E185" s="267" t="s">
        <v>746</v>
      </c>
      <c r="F185" s="53" t="s">
        <v>747</v>
      </c>
      <c r="G185" s="53"/>
      <c r="H185" s="87">
        <v>18</v>
      </c>
      <c r="I185" s="87">
        <v>2</v>
      </c>
      <c r="J185" s="87">
        <v>1976</v>
      </c>
      <c r="K185" s="87">
        <v>35</v>
      </c>
      <c r="L185" s="270" t="s">
        <v>1964</v>
      </c>
      <c r="M185" s="270"/>
      <c r="N185" s="270"/>
      <c r="O185" s="270"/>
      <c r="P185" s="53"/>
      <c r="Q185" s="53">
        <v>1756</v>
      </c>
      <c r="R185" s="53"/>
      <c r="S185" s="53" t="s">
        <v>58</v>
      </c>
      <c r="T185" s="66">
        <v>11030020</v>
      </c>
      <c r="U185" s="65" t="s">
        <v>3856</v>
      </c>
      <c r="V185" s="66"/>
      <c r="W185" s="66"/>
      <c r="X185" s="66"/>
      <c r="Y185" s="66"/>
      <c r="Z185" s="66"/>
      <c r="AA185" s="66"/>
      <c r="AB185" s="66"/>
      <c r="AC185" s="66"/>
      <c r="AD185" s="308"/>
      <c r="AE185" s="66"/>
      <c r="AF185" s="87">
        <v>21</v>
      </c>
      <c r="AG185" s="87">
        <v>12</v>
      </c>
      <c r="AH185" s="87">
        <v>2011</v>
      </c>
      <c r="AI185" s="67">
        <v>0.47222222222222227</v>
      </c>
      <c r="AJ185" s="87"/>
      <c r="AK185" s="87"/>
      <c r="AL185" s="87"/>
      <c r="AM185" s="67"/>
      <c r="AN185" s="87">
        <v>31</v>
      </c>
      <c r="AO185" s="87">
        <v>1</v>
      </c>
      <c r="AP185" s="87">
        <v>2012</v>
      </c>
      <c r="AQ185" s="67"/>
      <c r="AR185" s="87">
        <v>31</v>
      </c>
      <c r="AS185" s="302" t="s">
        <v>53</v>
      </c>
      <c r="AT185" s="60">
        <v>407.96</v>
      </c>
      <c r="AU185" s="60">
        <v>277.76</v>
      </c>
      <c r="AV185" s="60">
        <v>64.010000000000005</v>
      </c>
      <c r="AW185" s="60">
        <v>82</v>
      </c>
      <c r="AX185" s="60"/>
      <c r="AY185" s="60">
        <v>43.400000000000006</v>
      </c>
      <c r="AZ185" s="60">
        <v>875.13</v>
      </c>
      <c r="BA185" s="60">
        <v>0</v>
      </c>
      <c r="BB185" s="60">
        <v>868</v>
      </c>
    </row>
    <row r="186" spans="1:54" s="62" customFormat="1" ht="15" customHeight="1">
      <c r="A186" s="26" t="s">
        <v>46</v>
      </c>
      <c r="B186" s="57">
        <v>51</v>
      </c>
      <c r="C186" s="53" t="s">
        <v>755</v>
      </c>
      <c r="D186" s="267" t="s">
        <v>227</v>
      </c>
      <c r="E186" s="267" t="s">
        <v>756</v>
      </c>
      <c r="F186" s="53" t="s">
        <v>757</v>
      </c>
      <c r="G186" s="53"/>
      <c r="H186" s="87">
        <v>27</v>
      </c>
      <c r="I186" s="87">
        <v>2</v>
      </c>
      <c r="J186" s="87">
        <v>1995</v>
      </c>
      <c r="K186" s="87">
        <v>16</v>
      </c>
      <c r="L186" s="270" t="s">
        <v>100</v>
      </c>
      <c r="M186" s="270"/>
      <c r="N186" s="270"/>
      <c r="O186" s="270"/>
      <c r="P186" s="53"/>
      <c r="Q186" s="53">
        <v>1758</v>
      </c>
      <c r="R186" s="53"/>
      <c r="S186" s="53" t="s">
        <v>169</v>
      </c>
      <c r="T186" s="66">
        <v>11030020</v>
      </c>
      <c r="U186" s="65" t="s">
        <v>3855</v>
      </c>
      <c r="V186" s="66"/>
      <c r="W186" s="66"/>
      <c r="X186" s="66"/>
      <c r="Y186" s="66"/>
      <c r="Z186" s="66"/>
      <c r="AA186" s="66"/>
      <c r="AB186" s="66"/>
      <c r="AC186" s="66"/>
      <c r="AD186" s="308"/>
      <c r="AE186" s="66"/>
      <c r="AF186" s="87">
        <v>21</v>
      </c>
      <c r="AG186" s="87">
        <v>12</v>
      </c>
      <c r="AH186" s="87">
        <v>2011</v>
      </c>
      <c r="AI186" s="67">
        <v>0.4861111111111111</v>
      </c>
      <c r="AJ186" s="87"/>
      <c r="AK186" s="87"/>
      <c r="AL186" s="87"/>
      <c r="AM186" s="67"/>
      <c r="AN186" s="87">
        <v>31</v>
      </c>
      <c r="AO186" s="87">
        <v>1</v>
      </c>
      <c r="AP186" s="87">
        <v>2012</v>
      </c>
      <c r="AQ186" s="67"/>
      <c r="AR186" s="87">
        <v>31</v>
      </c>
      <c r="AS186" s="302" t="s">
        <v>53</v>
      </c>
      <c r="AT186" s="60">
        <v>407.96</v>
      </c>
      <c r="AU186" s="60">
        <v>277.76</v>
      </c>
      <c r="AV186" s="60">
        <v>97.68</v>
      </c>
      <c r="AW186" s="60">
        <v>64</v>
      </c>
      <c r="AX186" s="60"/>
      <c r="AY186" s="60">
        <v>43.400000000000006</v>
      </c>
      <c r="AZ186" s="60">
        <v>890.8</v>
      </c>
      <c r="BA186" s="60">
        <v>0</v>
      </c>
      <c r="BB186" s="60">
        <v>868</v>
      </c>
    </row>
    <row r="187" spans="1:54" s="62" customFormat="1" ht="15" customHeight="1">
      <c r="A187" s="26" t="s">
        <v>46</v>
      </c>
      <c r="B187" s="57">
        <v>52</v>
      </c>
      <c r="C187" s="53" t="s">
        <v>759</v>
      </c>
      <c r="D187" s="267" t="s">
        <v>760</v>
      </c>
      <c r="E187" s="267" t="s">
        <v>761</v>
      </c>
      <c r="F187" s="53" t="s">
        <v>762</v>
      </c>
      <c r="G187" s="53"/>
      <c r="H187" s="87">
        <v>25</v>
      </c>
      <c r="I187" s="87">
        <v>10</v>
      </c>
      <c r="J187" s="87">
        <v>1961</v>
      </c>
      <c r="K187" s="301">
        <v>50</v>
      </c>
      <c r="L187" s="270" t="s">
        <v>1964</v>
      </c>
      <c r="M187" s="270"/>
      <c r="N187" s="270"/>
      <c r="O187" s="270"/>
      <c r="P187" s="53"/>
      <c r="Q187" s="53">
        <v>1760</v>
      </c>
      <c r="R187" s="53"/>
      <c r="S187" s="53" t="s">
        <v>58</v>
      </c>
      <c r="T187" s="66">
        <v>11030020</v>
      </c>
      <c r="U187" s="65" t="s">
        <v>251</v>
      </c>
      <c r="V187" s="66"/>
      <c r="W187" s="66"/>
      <c r="X187" s="66"/>
      <c r="Y187" s="66"/>
      <c r="Z187" s="66"/>
      <c r="AA187" s="66"/>
      <c r="AB187" s="66"/>
      <c r="AC187" s="66"/>
      <c r="AD187" s="308"/>
      <c r="AE187" s="66"/>
      <c r="AF187" s="87">
        <v>21</v>
      </c>
      <c r="AG187" s="87">
        <v>12</v>
      </c>
      <c r="AH187" s="87">
        <v>2011</v>
      </c>
      <c r="AI187" s="67">
        <v>0.54999999999999993</v>
      </c>
      <c r="AJ187" s="87"/>
      <c r="AK187" s="87"/>
      <c r="AL187" s="87"/>
      <c r="AM187" s="67"/>
      <c r="AN187" s="87">
        <v>27</v>
      </c>
      <c r="AO187" s="87">
        <v>1</v>
      </c>
      <c r="AP187" s="87">
        <v>2012</v>
      </c>
      <c r="AQ187" s="67"/>
      <c r="AR187" s="87">
        <v>26</v>
      </c>
      <c r="AS187" s="302" t="s">
        <v>53</v>
      </c>
      <c r="AT187" s="60">
        <v>342.15999999999997</v>
      </c>
      <c r="AU187" s="60">
        <v>232.96</v>
      </c>
      <c r="AV187" s="60">
        <v>24.88</v>
      </c>
      <c r="AW187" s="60">
        <v>34</v>
      </c>
      <c r="AX187" s="60"/>
      <c r="AY187" s="60">
        <v>36.4</v>
      </c>
      <c r="AZ187" s="60">
        <v>670.4</v>
      </c>
      <c r="BA187" s="60">
        <v>0</v>
      </c>
      <c r="BB187" s="60">
        <v>670.4</v>
      </c>
    </row>
    <row r="188" spans="1:54" s="62" customFormat="1" ht="15" customHeight="1">
      <c r="A188" s="26" t="s">
        <v>46</v>
      </c>
      <c r="B188" s="57">
        <v>53</v>
      </c>
      <c r="C188" s="53" t="s">
        <v>773</v>
      </c>
      <c r="D188" s="267" t="s">
        <v>774</v>
      </c>
      <c r="E188" s="267" t="s">
        <v>775</v>
      </c>
      <c r="F188" s="53" t="s">
        <v>776</v>
      </c>
      <c r="G188" s="53"/>
      <c r="H188" s="87">
        <v>4</v>
      </c>
      <c r="I188" s="87">
        <v>1</v>
      </c>
      <c r="J188" s="87">
        <v>1954</v>
      </c>
      <c r="K188" s="87">
        <v>57</v>
      </c>
      <c r="L188" s="270" t="s">
        <v>1964</v>
      </c>
      <c r="M188" s="270"/>
      <c r="N188" s="270"/>
      <c r="O188" s="270"/>
      <c r="P188" s="53"/>
      <c r="Q188" s="53">
        <v>1764</v>
      </c>
      <c r="R188" s="53"/>
      <c r="S188" s="53" t="s">
        <v>94</v>
      </c>
      <c r="T188" s="66">
        <v>11030020</v>
      </c>
      <c r="U188" s="65" t="s">
        <v>1089</v>
      </c>
      <c r="V188" s="66" t="s">
        <v>90</v>
      </c>
      <c r="W188" s="66"/>
      <c r="X188" s="66"/>
      <c r="Y188" s="66"/>
      <c r="Z188" s="66"/>
      <c r="AA188" s="66"/>
      <c r="AB188" s="66"/>
      <c r="AC188" s="66"/>
      <c r="AD188" s="308"/>
      <c r="AE188" s="66"/>
      <c r="AF188" s="87">
        <v>21</v>
      </c>
      <c r="AG188" s="87">
        <v>12</v>
      </c>
      <c r="AH188" s="87">
        <v>2011</v>
      </c>
      <c r="AI188" s="67">
        <v>0.64236111111111105</v>
      </c>
      <c r="AJ188" s="87"/>
      <c r="AK188" s="87"/>
      <c r="AL188" s="87"/>
      <c r="AM188" s="67"/>
      <c r="AN188" s="87">
        <v>2</v>
      </c>
      <c r="AO188" s="87">
        <v>1</v>
      </c>
      <c r="AP188" s="87">
        <v>2012</v>
      </c>
      <c r="AQ188" s="67">
        <v>0.45833333333333331</v>
      </c>
      <c r="AR188" s="87">
        <v>1</v>
      </c>
      <c r="AS188" s="302" t="s">
        <v>956</v>
      </c>
      <c r="AT188" s="60">
        <v>13.16</v>
      </c>
      <c r="AU188" s="60">
        <v>8.9600000000000009</v>
      </c>
      <c r="AV188" s="60">
        <v>20.29</v>
      </c>
      <c r="AW188" s="60">
        <v>25</v>
      </c>
      <c r="AX188" s="60"/>
      <c r="AY188" s="60">
        <v>1.4000000000000001</v>
      </c>
      <c r="AZ188" s="60">
        <v>68.81</v>
      </c>
      <c r="BA188" s="60">
        <v>0</v>
      </c>
      <c r="BB188" s="60">
        <v>28</v>
      </c>
    </row>
    <row r="189" spans="1:54" s="62" customFormat="1" ht="15" customHeight="1">
      <c r="A189" s="26" t="s">
        <v>46</v>
      </c>
      <c r="B189" s="57">
        <v>54</v>
      </c>
      <c r="C189" s="53" t="s">
        <v>779</v>
      </c>
      <c r="D189" s="267" t="s">
        <v>780</v>
      </c>
      <c r="E189" s="267" t="s">
        <v>781</v>
      </c>
      <c r="F189" s="53" t="s">
        <v>782</v>
      </c>
      <c r="G189" s="53"/>
      <c r="H189" s="87">
        <v>3</v>
      </c>
      <c r="I189" s="87">
        <v>2</v>
      </c>
      <c r="J189" s="87">
        <v>1984</v>
      </c>
      <c r="K189" s="301">
        <v>27</v>
      </c>
      <c r="L189" s="270" t="s">
        <v>1964</v>
      </c>
      <c r="M189" s="270"/>
      <c r="N189" s="270"/>
      <c r="O189" s="270"/>
      <c r="P189" s="53"/>
      <c r="Q189" s="53">
        <v>1765</v>
      </c>
      <c r="R189" s="53"/>
      <c r="S189" s="53" t="s">
        <v>159</v>
      </c>
      <c r="T189" s="66">
        <v>11030020</v>
      </c>
      <c r="U189" s="65" t="s">
        <v>1089</v>
      </c>
      <c r="V189" s="66"/>
      <c r="W189" s="66"/>
      <c r="X189" s="66"/>
      <c r="Y189" s="66"/>
      <c r="Z189" s="66"/>
      <c r="AA189" s="66"/>
      <c r="AB189" s="66"/>
      <c r="AC189" s="66"/>
      <c r="AD189" s="308"/>
      <c r="AE189" s="66"/>
      <c r="AF189" s="87">
        <v>21</v>
      </c>
      <c r="AG189" s="87">
        <v>12</v>
      </c>
      <c r="AH189" s="87">
        <v>2011</v>
      </c>
      <c r="AI189" s="67">
        <v>0.625</v>
      </c>
      <c r="AJ189" s="87"/>
      <c r="AK189" s="87"/>
      <c r="AL189" s="87"/>
      <c r="AM189" s="67"/>
      <c r="AN189" s="87">
        <v>6</v>
      </c>
      <c r="AO189" s="87">
        <v>1</v>
      </c>
      <c r="AP189" s="87">
        <v>2012</v>
      </c>
      <c r="AQ189" s="67"/>
      <c r="AR189" s="87">
        <v>5</v>
      </c>
      <c r="AS189" s="302" t="s">
        <v>71</v>
      </c>
      <c r="AT189" s="60">
        <v>65.8</v>
      </c>
      <c r="AU189" s="60">
        <v>44.800000000000004</v>
      </c>
      <c r="AV189" s="60">
        <v>36.32</v>
      </c>
      <c r="AW189" s="60">
        <v>54</v>
      </c>
      <c r="AX189" s="60"/>
      <c r="AY189" s="60">
        <v>7</v>
      </c>
      <c r="AZ189" s="60">
        <v>207.92</v>
      </c>
      <c r="BA189" s="60">
        <v>0</v>
      </c>
      <c r="BB189" s="60">
        <v>140</v>
      </c>
    </row>
    <row r="190" spans="1:54" s="62" customFormat="1" ht="15" customHeight="1">
      <c r="A190" s="26" t="s">
        <v>46</v>
      </c>
      <c r="B190" s="57">
        <v>55</v>
      </c>
      <c r="C190" s="53" t="s">
        <v>784</v>
      </c>
      <c r="D190" s="267" t="s">
        <v>407</v>
      </c>
      <c r="E190" s="267" t="s">
        <v>785</v>
      </c>
      <c r="F190" s="53" t="s">
        <v>786</v>
      </c>
      <c r="G190" s="53"/>
      <c r="H190" s="87">
        <v>7</v>
      </c>
      <c r="I190" s="87">
        <v>9</v>
      </c>
      <c r="J190" s="87">
        <v>1967</v>
      </c>
      <c r="K190" s="87">
        <v>44</v>
      </c>
      <c r="L190" s="270" t="s">
        <v>1964</v>
      </c>
      <c r="M190" s="270"/>
      <c r="N190" s="270"/>
      <c r="O190" s="270"/>
      <c r="P190" s="53"/>
      <c r="Q190" s="53">
        <v>1767</v>
      </c>
      <c r="R190" s="53"/>
      <c r="S190" s="53" t="s">
        <v>388</v>
      </c>
      <c r="T190" s="66">
        <v>11030020</v>
      </c>
      <c r="U190" s="65" t="s">
        <v>3854</v>
      </c>
      <c r="V190" s="66"/>
      <c r="W190" s="66"/>
      <c r="X190" s="66"/>
      <c r="Y190" s="66"/>
      <c r="Z190" s="66"/>
      <c r="AA190" s="66"/>
      <c r="AB190" s="66"/>
      <c r="AC190" s="66"/>
      <c r="AD190" s="308"/>
      <c r="AE190" s="66"/>
      <c r="AF190" s="87">
        <v>22</v>
      </c>
      <c r="AG190" s="87">
        <v>12</v>
      </c>
      <c r="AH190" s="87">
        <v>2011</v>
      </c>
      <c r="AI190" s="67">
        <v>0.46875</v>
      </c>
      <c r="AJ190" s="87"/>
      <c r="AK190" s="87"/>
      <c r="AL190" s="87"/>
      <c r="AM190" s="67"/>
      <c r="AN190" s="87">
        <v>27</v>
      </c>
      <c r="AO190" s="87">
        <v>1</v>
      </c>
      <c r="AP190" s="87">
        <v>2012</v>
      </c>
      <c r="AQ190" s="67"/>
      <c r="AR190" s="87">
        <v>26</v>
      </c>
      <c r="AS190" s="302" t="s">
        <v>71</v>
      </c>
      <c r="AT190" s="60">
        <v>342.15999999999997</v>
      </c>
      <c r="AU190" s="60">
        <v>232.96</v>
      </c>
      <c r="AV190" s="60">
        <v>96.82</v>
      </c>
      <c r="AW190" s="60">
        <v>51</v>
      </c>
      <c r="AX190" s="60"/>
      <c r="AY190" s="60">
        <v>36.4</v>
      </c>
      <c r="AZ190" s="60">
        <v>759.33999999999992</v>
      </c>
      <c r="BA190" s="60">
        <v>0</v>
      </c>
      <c r="BB190" s="60">
        <v>728</v>
      </c>
    </row>
    <row r="191" spans="1:54" s="62" customFormat="1" ht="15" customHeight="1">
      <c r="A191" s="26" t="s">
        <v>46</v>
      </c>
      <c r="B191" s="57">
        <v>56</v>
      </c>
      <c r="C191" s="53" t="s">
        <v>793</v>
      </c>
      <c r="D191" s="267" t="s">
        <v>794</v>
      </c>
      <c r="E191" s="267" t="s">
        <v>795</v>
      </c>
      <c r="F191" s="53" t="s">
        <v>796</v>
      </c>
      <c r="G191" s="53"/>
      <c r="H191" s="87">
        <v>16</v>
      </c>
      <c r="I191" s="87">
        <v>10</v>
      </c>
      <c r="J191" s="87">
        <v>1988</v>
      </c>
      <c r="K191" s="301">
        <v>23</v>
      </c>
      <c r="L191" s="270" t="s">
        <v>1964</v>
      </c>
      <c r="M191" s="270"/>
      <c r="N191" s="270"/>
      <c r="O191" s="270"/>
      <c r="P191" s="53"/>
      <c r="Q191" s="53">
        <v>1769</v>
      </c>
      <c r="R191" s="53"/>
      <c r="S191" s="53" t="s">
        <v>169</v>
      </c>
      <c r="T191" s="66">
        <v>11030020</v>
      </c>
      <c r="U191" s="65" t="s">
        <v>3853</v>
      </c>
      <c r="V191" s="66"/>
      <c r="W191" s="66"/>
      <c r="X191" s="66"/>
      <c r="Y191" s="66"/>
      <c r="Z191" s="66"/>
      <c r="AA191" s="66"/>
      <c r="AB191" s="66"/>
      <c r="AC191" s="66"/>
      <c r="AD191" s="308"/>
      <c r="AE191" s="66"/>
      <c r="AF191" s="87">
        <v>22</v>
      </c>
      <c r="AG191" s="87">
        <v>12</v>
      </c>
      <c r="AH191" s="87">
        <v>2011</v>
      </c>
      <c r="AI191" s="67">
        <v>0.49305555555555558</v>
      </c>
      <c r="AJ191" s="87"/>
      <c r="AK191" s="87"/>
      <c r="AL191" s="87"/>
      <c r="AM191" s="67"/>
      <c r="AN191" s="87">
        <v>5</v>
      </c>
      <c r="AO191" s="87">
        <v>1</v>
      </c>
      <c r="AP191" s="87">
        <v>2012</v>
      </c>
      <c r="AQ191" s="67"/>
      <c r="AR191" s="87">
        <v>4</v>
      </c>
      <c r="AS191" s="302" t="s">
        <v>71</v>
      </c>
      <c r="AT191" s="60">
        <v>52.64</v>
      </c>
      <c r="AU191" s="60">
        <v>35.840000000000003</v>
      </c>
      <c r="AV191" s="60">
        <v>18.82</v>
      </c>
      <c r="AW191" s="60">
        <v>44</v>
      </c>
      <c r="AX191" s="60"/>
      <c r="AY191" s="60">
        <v>5.6000000000000005</v>
      </c>
      <c r="AZ191" s="60">
        <v>156.9</v>
      </c>
      <c r="BA191" s="60">
        <v>0</v>
      </c>
      <c r="BB191" s="60">
        <v>112</v>
      </c>
    </row>
    <row r="192" spans="1:54" s="62" customFormat="1" ht="15" customHeight="1">
      <c r="A192" s="26" t="s">
        <v>46</v>
      </c>
      <c r="B192" s="57">
        <v>57</v>
      </c>
      <c r="C192" s="53" t="s">
        <v>798</v>
      </c>
      <c r="D192" s="267" t="s">
        <v>799</v>
      </c>
      <c r="E192" s="267" t="s">
        <v>800</v>
      </c>
      <c r="F192" s="53" t="s">
        <v>801</v>
      </c>
      <c r="G192" s="53"/>
      <c r="H192" s="87">
        <v>11</v>
      </c>
      <c r="I192" s="87">
        <v>10</v>
      </c>
      <c r="J192" s="87">
        <v>1975</v>
      </c>
      <c r="K192" s="87">
        <v>36</v>
      </c>
      <c r="L192" s="270" t="s">
        <v>100</v>
      </c>
      <c r="M192" s="270"/>
      <c r="N192" s="270"/>
      <c r="O192" s="270"/>
      <c r="P192" s="53"/>
      <c r="Q192" s="53">
        <v>1770</v>
      </c>
      <c r="R192" s="53"/>
      <c r="S192" s="53" t="s">
        <v>94</v>
      </c>
      <c r="T192" s="66">
        <v>11030020</v>
      </c>
      <c r="U192" s="65" t="s">
        <v>3852</v>
      </c>
      <c r="V192" s="66"/>
      <c r="W192" s="66"/>
      <c r="X192" s="66"/>
      <c r="Y192" s="66"/>
      <c r="Z192" s="66"/>
      <c r="AA192" s="66"/>
      <c r="AB192" s="66"/>
      <c r="AC192" s="66"/>
      <c r="AD192" s="308"/>
      <c r="AE192" s="66"/>
      <c r="AF192" s="87">
        <v>22</v>
      </c>
      <c r="AG192" s="87">
        <v>12</v>
      </c>
      <c r="AH192" s="87">
        <v>2011</v>
      </c>
      <c r="AI192" s="67">
        <v>0.55555555555555558</v>
      </c>
      <c r="AJ192" s="87"/>
      <c r="AK192" s="87"/>
      <c r="AL192" s="87"/>
      <c r="AM192" s="67"/>
      <c r="AN192" s="87">
        <v>12</v>
      </c>
      <c r="AO192" s="87">
        <v>1</v>
      </c>
      <c r="AP192" s="87">
        <v>2012</v>
      </c>
      <c r="AQ192" s="67"/>
      <c r="AR192" s="87">
        <v>11</v>
      </c>
      <c r="AS192" s="302" t="s">
        <v>71</v>
      </c>
      <c r="AT192" s="60">
        <v>144.76</v>
      </c>
      <c r="AU192" s="60">
        <v>98.56</v>
      </c>
      <c r="AV192" s="60">
        <v>6.13</v>
      </c>
      <c r="AW192" s="60">
        <v>46</v>
      </c>
      <c r="AX192" s="60"/>
      <c r="AY192" s="60">
        <v>15.4</v>
      </c>
      <c r="AZ192" s="60">
        <v>310.84999999999997</v>
      </c>
      <c r="BA192" s="60">
        <v>0</v>
      </c>
      <c r="BB192" s="60">
        <v>308</v>
      </c>
    </row>
    <row r="193" spans="1:54" s="62" customFormat="1" ht="15" customHeight="1">
      <c r="A193" s="26" t="s">
        <v>46</v>
      </c>
      <c r="B193" s="57">
        <v>58</v>
      </c>
      <c r="C193" s="53" t="s">
        <v>803</v>
      </c>
      <c r="D193" s="267" t="s">
        <v>804</v>
      </c>
      <c r="E193" s="267" t="s">
        <v>805</v>
      </c>
      <c r="F193" s="53" t="s">
        <v>806</v>
      </c>
      <c r="G193" s="53"/>
      <c r="H193" s="87">
        <v>23</v>
      </c>
      <c r="I193" s="87">
        <v>2</v>
      </c>
      <c r="J193" s="87">
        <v>1926</v>
      </c>
      <c r="K193" s="87">
        <v>85</v>
      </c>
      <c r="L193" s="270" t="s">
        <v>1964</v>
      </c>
      <c r="M193" s="270"/>
      <c r="N193" s="270"/>
      <c r="O193" s="270"/>
      <c r="P193" s="53"/>
      <c r="Q193" s="53">
        <v>1771</v>
      </c>
      <c r="R193" s="53"/>
      <c r="S193" s="53" t="s">
        <v>69</v>
      </c>
      <c r="T193" s="66">
        <v>11030020</v>
      </c>
      <c r="U193" s="65" t="s">
        <v>3851</v>
      </c>
      <c r="V193" s="66"/>
      <c r="W193" s="66"/>
      <c r="X193" s="66"/>
      <c r="Y193" s="66"/>
      <c r="Z193" s="66"/>
      <c r="AA193" s="66"/>
      <c r="AB193" s="66"/>
      <c r="AC193" s="66"/>
      <c r="AD193" s="308"/>
      <c r="AE193" s="66"/>
      <c r="AF193" s="87">
        <v>22</v>
      </c>
      <c r="AG193" s="87">
        <v>12</v>
      </c>
      <c r="AH193" s="87">
        <v>2011</v>
      </c>
      <c r="AI193" s="67">
        <v>0.56944444444444442</v>
      </c>
      <c r="AJ193" s="87"/>
      <c r="AK193" s="87"/>
      <c r="AL193" s="87"/>
      <c r="AM193" s="67"/>
      <c r="AN193" s="87">
        <v>31</v>
      </c>
      <c r="AO193" s="87">
        <v>1</v>
      </c>
      <c r="AP193" s="87">
        <v>2012</v>
      </c>
      <c r="AQ193" s="67"/>
      <c r="AR193" s="87">
        <v>31</v>
      </c>
      <c r="AS193" s="302" t="s">
        <v>53</v>
      </c>
      <c r="AT193" s="60">
        <v>407.96</v>
      </c>
      <c r="AU193" s="60">
        <v>277.76</v>
      </c>
      <c r="AV193" s="60">
        <v>98.75</v>
      </c>
      <c r="AW193" s="60">
        <v>88</v>
      </c>
      <c r="AX193" s="60"/>
      <c r="AY193" s="60">
        <v>43.400000000000006</v>
      </c>
      <c r="AZ193" s="60">
        <v>915.87</v>
      </c>
      <c r="BA193" s="60">
        <v>0</v>
      </c>
      <c r="BB193" s="60">
        <v>868</v>
      </c>
    </row>
    <row r="194" spans="1:54" s="62" customFormat="1" ht="15" customHeight="1">
      <c r="A194" s="26" t="s">
        <v>46</v>
      </c>
      <c r="B194" s="57">
        <v>59</v>
      </c>
      <c r="C194" s="53" t="s">
        <v>808</v>
      </c>
      <c r="D194" s="267" t="s">
        <v>678</v>
      </c>
      <c r="E194" s="267" t="s">
        <v>809</v>
      </c>
      <c r="F194" s="53" t="s">
        <v>810</v>
      </c>
      <c r="G194" s="53"/>
      <c r="H194" s="87">
        <v>2</v>
      </c>
      <c r="I194" s="87">
        <v>11</v>
      </c>
      <c r="J194" s="87">
        <v>1992</v>
      </c>
      <c r="K194" s="87">
        <v>19</v>
      </c>
      <c r="L194" s="270" t="s">
        <v>1964</v>
      </c>
      <c r="M194" s="270"/>
      <c r="N194" s="270"/>
      <c r="O194" s="270"/>
      <c r="P194" s="53"/>
      <c r="Q194" s="53">
        <v>1772</v>
      </c>
      <c r="R194" s="53"/>
      <c r="S194" s="53" t="s">
        <v>69</v>
      </c>
      <c r="T194" s="66">
        <v>11030020</v>
      </c>
      <c r="U194" s="65" t="s">
        <v>333</v>
      </c>
      <c r="V194" s="66"/>
      <c r="W194" s="66"/>
      <c r="X194" s="66"/>
      <c r="Y194" s="66"/>
      <c r="Z194" s="66"/>
      <c r="AA194" s="66"/>
      <c r="AB194" s="66"/>
      <c r="AC194" s="66"/>
      <c r="AD194" s="308"/>
      <c r="AE194" s="66"/>
      <c r="AF194" s="87">
        <v>22</v>
      </c>
      <c r="AG194" s="87">
        <v>12</v>
      </c>
      <c r="AH194" s="87">
        <v>2011</v>
      </c>
      <c r="AI194" s="67">
        <v>0.58333333333333337</v>
      </c>
      <c r="AJ194" s="87"/>
      <c r="AK194" s="87"/>
      <c r="AL194" s="87"/>
      <c r="AM194" s="67"/>
      <c r="AN194" s="87">
        <v>31</v>
      </c>
      <c r="AO194" s="87">
        <v>1</v>
      </c>
      <c r="AP194" s="87">
        <v>2012</v>
      </c>
      <c r="AQ194" s="67"/>
      <c r="AR194" s="87">
        <v>31</v>
      </c>
      <c r="AS194" s="302" t="s">
        <v>53</v>
      </c>
      <c r="AT194" s="60">
        <v>407.96</v>
      </c>
      <c r="AU194" s="60">
        <v>277.76</v>
      </c>
      <c r="AV194" s="60">
        <v>86.82</v>
      </c>
      <c r="AW194" s="60">
        <v>92</v>
      </c>
      <c r="AX194" s="60"/>
      <c r="AY194" s="60">
        <v>43.400000000000006</v>
      </c>
      <c r="AZ194" s="60">
        <v>907.94</v>
      </c>
      <c r="BA194" s="60">
        <v>0</v>
      </c>
      <c r="BB194" s="60">
        <v>868</v>
      </c>
    </row>
    <row r="195" spans="1:54" s="62" customFormat="1" ht="15" customHeight="1">
      <c r="A195" s="26" t="s">
        <v>46</v>
      </c>
      <c r="B195" s="57">
        <v>60</v>
      </c>
      <c r="C195" s="53" t="s">
        <v>812</v>
      </c>
      <c r="D195" s="267" t="s">
        <v>407</v>
      </c>
      <c r="E195" s="267" t="s">
        <v>813</v>
      </c>
      <c r="F195" s="53" t="s">
        <v>814</v>
      </c>
      <c r="G195" s="53"/>
      <c r="H195" s="87">
        <v>1</v>
      </c>
      <c r="I195" s="87">
        <v>7</v>
      </c>
      <c r="J195" s="87">
        <v>1969</v>
      </c>
      <c r="K195" s="87">
        <v>42</v>
      </c>
      <c r="L195" s="270" t="s">
        <v>1964</v>
      </c>
      <c r="M195" s="270"/>
      <c r="N195" s="270"/>
      <c r="O195" s="270"/>
      <c r="P195" s="53"/>
      <c r="Q195" s="53">
        <v>1775</v>
      </c>
      <c r="R195" s="53"/>
      <c r="S195" s="53" t="s">
        <v>69</v>
      </c>
      <c r="T195" s="66">
        <v>11030020</v>
      </c>
      <c r="U195" s="65" t="s">
        <v>85</v>
      </c>
      <c r="V195" s="66"/>
      <c r="W195" s="66"/>
      <c r="X195" s="66"/>
      <c r="Y195" s="66"/>
      <c r="Z195" s="66"/>
      <c r="AA195" s="66"/>
      <c r="AB195" s="66"/>
      <c r="AC195" s="66"/>
      <c r="AD195" s="308"/>
      <c r="AE195" s="66"/>
      <c r="AF195" s="87">
        <v>24</v>
      </c>
      <c r="AG195" s="87">
        <v>12</v>
      </c>
      <c r="AH195" s="87">
        <v>2011</v>
      </c>
      <c r="AI195" s="67">
        <v>0.55902777777777779</v>
      </c>
      <c r="AJ195" s="87"/>
      <c r="AK195" s="87"/>
      <c r="AL195" s="87"/>
      <c r="AM195" s="67"/>
      <c r="AN195" s="87">
        <v>31</v>
      </c>
      <c r="AO195" s="87">
        <v>1</v>
      </c>
      <c r="AP195" s="87">
        <v>2012</v>
      </c>
      <c r="AQ195" s="67"/>
      <c r="AR195" s="87">
        <v>31</v>
      </c>
      <c r="AS195" s="302" t="s">
        <v>53</v>
      </c>
      <c r="AT195" s="60">
        <v>407.96</v>
      </c>
      <c r="AU195" s="60">
        <v>277.76</v>
      </c>
      <c r="AV195" s="60">
        <v>69.41</v>
      </c>
      <c r="AW195" s="60">
        <v>84</v>
      </c>
      <c r="AX195" s="60"/>
      <c r="AY195" s="60">
        <v>43.400000000000006</v>
      </c>
      <c r="AZ195" s="60">
        <v>882.53</v>
      </c>
      <c r="BA195" s="60">
        <v>0</v>
      </c>
      <c r="BB195" s="60">
        <v>868</v>
      </c>
    </row>
    <row r="196" spans="1:54" s="62" customFormat="1" ht="15" customHeight="1">
      <c r="A196" s="26" t="s">
        <v>46</v>
      </c>
      <c r="B196" s="57">
        <v>61</v>
      </c>
      <c r="C196" s="53" t="s">
        <v>816</v>
      </c>
      <c r="D196" s="267" t="s">
        <v>817</v>
      </c>
      <c r="E196" s="267" t="s">
        <v>658</v>
      </c>
      <c r="F196" s="53" t="s">
        <v>818</v>
      </c>
      <c r="G196" s="53"/>
      <c r="H196" s="87">
        <v>30</v>
      </c>
      <c r="I196" s="87">
        <v>6</v>
      </c>
      <c r="J196" s="87">
        <v>1985</v>
      </c>
      <c r="K196" s="87">
        <v>26</v>
      </c>
      <c r="L196" s="270" t="s">
        <v>100</v>
      </c>
      <c r="M196" s="270"/>
      <c r="N196" s="270"/>
      <c r="O196" s="270"/>
      <c r="P196" s="53"/>
      <c r="Q196" s="53">
        <v>1776</v>
      </c>
      <c r="R196" s="53"/>
      <c r="S196" s="53" t="s">
        <v>58</v>
      </c>
      <c r="T196" s="66">
        <v>11030020</v>
      </c>
      <c r="U196" s="65" t="s">
        <v>3850</v>
      </c>
      <c r="V196" s="66"/>
      <c r="W196" s="66"/>
      <c r="X196" s="66"/>
      <c r="Y196" s="66"/>
      <c r="Z196" s="66"/>
      <c r="AA196" s="66"/>
      <c r="AB196" s="66"/>
      <c r="AC196" s="66"/>
      <c r="AD196" s="308"/>
      <c r="AE196" s="66"/>
      <c r="AF196" s="87">
        <v>25</v>
      </c>
      <c r="AG196" s="87">
        <v>12</v>
      </c>
      <c r="AH196" s="87">
        <v>2011</v>
      </c>
      <c r="AI196" s="67">
        <v>0.83333333333333337</v>
      </c>
      <c r="AJ196" s="87"/>
      <c r="AK196" s="87"/>
      <c r="AL196" s="87"/>
      <c r="AM196" s="67"/>
      <c r="AN196" s="87">
        <v>31</v>
      </c>
      <c r="AO196" s="87">
        <v>1</v>
      </c>
      <c r="AP196" s="87">
        <v>2012</v>
      </c>
      <c r="AQ196" s="67"/>
      <c r="AR196" s="87">
        <v>31</v>
      </c>
      <c r="AS196" s="302" t="s">
        <v>53</v>
      </c>
      <c r="AT196" s="60">
        <v>407.96</v>
      </c>
      <c r="AU196" s="60">
        <v>277.76</v>
      </c>
      <c r="AV196" s="60">
        <v>20.88</v>
      </c>
      <c r="AW196" s="60">
        <v>66</v>
      </c>
      <c r="AX196" s="60"/>
      <c r="AY196" s="60">
        <v>43.400000000000006</v>
      </c>
      <c r="AZ196" s="60">
        <v>816</v>
      </c>
      <c r="BA196" s="60">
        <v>0</v>
      </c>
      <c r="BB196" s="60">
        <v>816</v>
      </c>
    </row>
    <row r="197" spans="1:54" s="62" customFormat="1" ht="15" customHeight="1">
      <c r="A197" s="26" t="s">
        <v>46</v>
      </c>
      <c r="B197" s="57">
        <v>62</v>
      </c>
      <c r="C197" s="53" t="s">
        <v>857</v>
      </c>
      <c r="D197" s="267" t="s">
        <v>412</v>
      </c>
      <c r="E197" s="267" t="s">
        <v>858</v>
      </c>
      <c r="F197" s="53" t="s">
        <v>859</v>
      </c>
      <c r="G197" s="53"/>
      <c r="H197" s="87">
        <v>26</v>
      </c>
      <c r="I197" s="87">
        <v>2</v>
      </c>
      <c r="J197" s="87">
        <v>1975</v>
      </c>
      <c r="K197" s="87">
        <v>36</v>
      </c>
      <c r="L197" s="270" t="s">
        <v>1964</v>
      </c>
      <c r="M197" s="270"/>
      <c r="N197" s="270"/>
      <c r="O197" s="270"/>
      <c r="P197" s="53"/>
      <c r="Q197" s="53">
        <v>1792</v>
      </c>
      <c r="R197" s="53"/>
      <c r="S197" s="53" t="s">
        <v>58</v>
      </c>
      <c r="T197" s="66">
        <v>11030020</v>
      </c>
      <c r="U197" s="65" t="s">
        <v>3849</v>
      </c>
      <c r="V197" s="66"/>
      <c r="W197" s="66"/>
      <c r="X197" s="66"/>
      <c r="Y197" s="66"/>
      <c r="Z197" s="66"/>
      <c r="AA197" s="66"/>
      <c r="AB197" s="66"/>
      <c r="AC197" s="66"/>
      <c r="AD197" s="308"/>
      <c r="AE197" s="66"/>
      <c r="AF197" s="87">
        <v>27</v>
      </c>
      <c r="AG197" s="87">
        <v>12</v>
      </c>
      <c r="AH197" s="87">
        <v>2011</v>
      </c>
      <c r="AI197" s="67">
        <v>0.58680555555555558</v>
      </c>
      <c r="AJ197" s="87"/>
      <c r="AK197" s="87"/>
      <c r="AL197" s="87"/>
      <c r="AM197" s="67"/>
      <c r="AN197" s="87">
        <v>20</v>
      </c>
      <c r="AO197" s="87">
        <v>1</v>
      </c>
      <c r="AP197" s="87">
        <v>2012</v>
      </c>
      <c r="AQ197" s="67"/>
      <c r="AR197" s="87">
        <v>19</v>
      </c>
      <c r="AS197" s="302" t="s">
        <v>71</v>
      </c>
      <c r="AT197" s="60">
        <v>250.04</v>
      </c>
      <c r="AU197" s="60">
        <v>170.24</v>
      </c>
      <c r="AV197" s="60">
        <v>6.05</v>
      </c>
      <c r="AW197" s="60">
        <v>84</v>
      </c>
      <c r="AX197" s="60"/>
      <c r="AY197" s="60">
        <v>26.6</v>
      </c>
      <c r="AZ197" s="60">
        <v>536.93000000000006</v>
      </c>
      <c r="BA197" s="60">
        <v>0</v>
      </c>
      <c r="BB197" s="60">
        <v>532</v>
      </c>
    </row>
    <row r="198" spans="1:54" s="62" customFormat="1" ht="15" customHeight="1">
      <c r="A198" s="26" t="s">
        <v>46</v>
      </c>
      <c r="B198" s="57">
        <v>63</v>
      </c>
      <c r="C198" s="53" t="s">
        <v>867</v>
      </c>
      <c r="D198" s="267" t="s">
        <v>868</v>
      </c>
      <c r="E198" s="267" t="s">
        <v>869</v>
      </c>
      <c r="F198" s="53" t="s">
        <v>870</v>
      </c>
      <c r="G198" s="53"/>
      <c r="H198" s="87">
        <v>3</v>
      </c>
      <c r="I198" s="87">
        <v>1</v>
      </c>
      <c r="J198" s="87">
        <v>1973</v>
      </c>
      <c r="K198" s="87">
        <v>38</v>
      </c>
      <c r="L198" s="270" t="s">
        <v>1964</v>
      </c>
      <c r="M198" s="270"/>
      <c r="N198" s="270"/>
      <c r="O198" s="270"/>
      <c r="P198" s="53"/>
      <c r="Q198" s="53">
        <v>1795</v>
      </c>
      <c r="R198" s="53"/>
      <c r="S198" s="53" t="s">
        <v>69</v>
      </c>
      <c r="T198" s="66">
        <v>11030020</v>
      </c>
      <c r="U198" s="65" t="s">
        <v>1089</v>
      </c>
      <c r="V198" s="66"/>
      <c r="W198" s="66"/>
      <c r="X198" s="66"/>
      <c r="Y198" s="66"/>
      <c r="Z198" s="66"/>
      <c r="AA198" s="66"/>
      <c r="AB198" s="66"/>
      <c r="AC198" s="66"/>
      <c r="AD198" s="308"/>
      <c r="AE198" s="66"/>
      <c r="AF198" s="87">
        <v>28</v>
      </c>
      <c r="AG198" s="87">
        <v>12</v>
      </c>
      <c r="AH198" s="87">
        <v>2011</v>
      </c>
      <c r="AI198" s="67">
        <v>0.51388888888888895</v>
      </c>
      <c r="AJ198" s="87"/>
      <c r="AK198" s="87"/>
      <c r="AL198" s="87"/>
      <c r="AM198" s="67"/>
      <c r="AN198" s="87">
        <v>31</v>
      </c>
      <c r="AO198" s="87">
        <v>1</v>
      </c>
      <c r="AP198" s="87">
        <v>2012</v>
      </c>
      <c r="AQ198" s="67"/>
      <c r="AR198" s="87">
        <v>31</v>
      </c>
      <c r="AS198" s="302" t="s">
        <v>53</v>
      </c>
      <c r="AT198" s="60">
        <v>407.96</v>
      </c>
      <c r="AU198" s="60">
        <v>277.76</v>
      </c>
      <c r="AV198" s="60">
        <v>86.94</v>
      </c>
      <c r="AW198" s="60">
        <v>68</v>
      </c>
      <c r="AX198" s="60"/>
      <c r="AY198" s="60">
        <v>43.400000000000006</v>
      </c>
      <c r="AZ198" s="60">
        <v>884.06</v>
      </c>
      <c r="BA198" s="60">
        <v>0</v>
      </c>
      <c r="BB198" s="60">
        <v>868</v>
      </c>
    </row>
    <row r="199" spans="1:54" s="62" customFormat="1" ht="15" customHeight="1">
      <c r="A199" s="26" t="s">
        <v>46</v>
      </c>
      <c r="B199" s="57">
        <v>64</v>
      </c>
      <c r="C199" s="53" t="s">
        <v>871</v>
      </c>
      <c r="D199" s="267" t="s">
        <v>872</v>
      </c>
      <c r="E199" s="267" t="s">
        <v>873</v>
      </c>
      <c r="F199" s="53" t="s">
        <v>874</v>
      </c>
      <c r="G199" s="53"/>
      <c r="H199" s="87">
        <v>25</v>
      </c>
      <c r="I199" s="87">
        <v>4</v>
      </c>
      <c r="J199" s="87">
        <v>1983</v>
      </c>
      <c r="K199" s="87">
        <v>28</v>
      </c>
      <c r="L199" s="270" t="s">
        <v>100</v>
      </c>
      <c r="M199" s="270"/>
      <c r="N199" s="270"/>
      <c r="O199" s="270"/>
      <c r="P199" s="53"/>
      <c r="Q199" s="53">
        <v>1796</v>
      </c>
      <c r="R199" s="53"/>
      <c r="S199" s="53" t="s">
        <v>58</v>
      </c>
      <c r="T199" s="66">
        <v>11030020</v>
      </c>
      <c r="U199" s="65" t="s">
        <v>3848</v>
      </c>
      <c r="V199" s="66"/>
      <c r="W199" s="66"/>
      <c r="X199" s="66"/>
      <c r="Y199" s="66"/>
      <c r="Z199" s="66"/>
      <c r="AA199" s="66"/>
      <c r="AB199" s="66"/>
      <c r="AC199" s="66"/>
      <c r="AD199" s="308"/>
      <c r="AE199" s="66"/>
      <c r="AF199" s="87">
        <v>28</v>
      </c>
      <c r="AG199" s="87">
        <v>12</v>
      </c>
      <c r="AH199" s="87">
        <v>2011</v>
      </c>
      <c r="AI199" s="67">
        <v>0.64236111111111105</v>
      </c>
      <c r="AJ199" s="87"/>
      <c r="AK199" s="87"/>
      <c r="AL199" s="87"/>
      <c r="AM199" s="67"/>
      <c r="AN199" s="87">
        <v>31</v>
      </c>
      <c r="AO199" s="87">
        <v>1</v>
      </c>
      <c r="AP199" s="87">
        <v>2012</v>
      </c>
      <c r="AQ199" s="67"/>
      <c r="AR199" s="87">
        <v>31</v>
      </c>
      <c r="AS199" s="302" t="s">
        <v>53</v>
      </c>
      <c r="AT199" s="60">
        <v>407.96</v>
      </c>
      <c r="AU199" s="60">
        <v>277.76</v>
      </c>
      <c r="AV199" s="60">
        <v>32.5</v>
      </c>
      <c r="AW199" s="60">
        <v>62</v>
      </c>
      <c r="AX199" s="60"/>
      <c r="AY199" s="60">
        <v>43.400000000000006</v>
      </c>
      <c r="AZ199" s="60">
        <v>823.62</v>
      </c>
      <c r="BA199" s="60">
        <v>0</v>
      </c>
      <c r="BB199" s="60">
        <v>823.62</v>
      </c>
    </row>
    <row r="200" spans="1:54" s="62" customFormat="1" ht="15" customHeight="1">
      <c r="A200" s="26" t="s">
        <v>46</v>
      </c>
      <c r="B200" s="57">
        <v>65</v>
      </c>
      <c r="C200" s="53" t="s">
        <v>884</v>
      </c>
      <c r="D200" s="267" t="s">
        <v>885</v>
      </c>
      <c r="E200" s="267" t="s">
        <v>756</v>
      </c>
      <c r="F200" s="53" t="s">
        <v>886</v>
      </c>
      <c r="G200" s="53"/>
      <c r="H200" s="87">
        <v>30</v>
      </c>
      <c r="I200" s="87">
        <v>11</v>
      </c>
      <c r="J200" s="87">
        <v>1998</v>
      </c>
      <c r="K200" s="87">
        <v>13</v>
      </c>
      <c r="L200" s="270" t="s">
        <v>1964</v>
      </c>
      <c r="M200" s="270"/>
      <c r="N200" s="270"/>
      <c r="O200" s="270"/>
      <c r="P200" s="53"/>
      <c r="Q200" s="53">
        <v>1799</v>
      </c>
      <c r="R200" s="53"/>
      <c r="S200" s="53" t="s">
        <v>117</v>
      </c>
      <c r="T200" s="66">
        <v>11030020</v>
      </c>
      <c r="U200" s="65" t="s">
        <v>324</v>
      </c>
      <c r="V200" s="66"/>
      <c r="W200" s="66"/>
      <c r="X200" s="66"/>
      <c r="Y200" s="66"/>
      <c r="Z200" s="66"/>
      <c r="AA200" s="66"/>
      <c r="AB200" s="66"/>
      <c r="AC200" s="66"/>
      <c r="AD200" s="308"/>
      <c r="AE200" s="66"/>
      <c r="AF200" s="87">
        <v>30</v>
      </c>
      <c r="AG200" s="87">
        <v>12</v>
      </c>
      <c r="AH200" s="87">
        <v>2011</v>
      </c>
      <c r="AI200" s="67">
        <v>0.52083333333333337</v>
      </c>
      <c r="AJ200" s="87"/>
      <c r="AK200" s="87"/>
      <c r="AL200" s="87"/>
      <c r="AM200" s="67"/>
      <c r="AN200" s="87">
        <v>31</v>
      </c>
      <c r="AO200" s="87">
        <v>1</v>
      </c>
      <c r="AP200" s="87">
        <v>2012</v>
      </c>
      <c r="AQ200" s="67"/>
      <c r="AR200" s="87">
        <v>31</v>
      </c>
      <c r="AS200" s="302" t="s">
        <v>53</v>
      </c>
      <c r="AT200" s="60">
        <v>407.96</v>
      </c>
      <c r="AU200" s="60">
        <v>277.76</v>
      </c>
      <c r="AV200" s="60">
        <v>71.260000000000005</v>
      </c>
      <c r="AW200" s="60">
        <v>72</v>
      </c>
      <c r="AX200" s="60"/>
      <c r="AY200" s="60">
        <v>43.400000000000006</v>
      </c>
      <c r="AZ200" s="60">
        <v>872.38</v>
      </c>
      <c r="BA200" s="60">
        <v>0</v>
      </c>
      <c r="BB200" s="60">
        <v>868</v>
      </c>
    </row>
    <row r="201" spans="1:54" s="62" customFormat="1" ht="15" customHeight="1">
      <c r="A201" s="26" t="s">
        <v>46</v>
      </c>
      <c r="B201" s="57">
        <v>66</v>
      </c>
      <c r="C201" s="53" t="s">
        <v>887</v>
      </c>
      <c r="D201" s="267" t="s">
        <v>888</v>
      </c>
      <c r="E201" s="267" t="s">
        <v>3847</v>
      </c>
      <c r="F201" s="53" t="s">
        <v>3846</v>
      </c>
      <c r="G201" s="53"/>
      <c r="H201" s="87">
        <v>27</v>
      </c>
      <c r="I201" s="87">
        <v>12</v>
      </c>
      <c r="J201" s="87">
        <v>1947</v>
      </c>
      <c r="K201" s="87">
        <v>64</v>
      </c>
      <c r="L201" s="270" t="s">
        <v>1964</v>
      </c>
      <c r="M201" s="270"/>
      <c r="N201" s="270"/>
      <c r="O201" s="270"/>
      <c r="P201" s="53"/>
      <c r="Q201" s="53" t="s">
        <v>891</v>
      </c>
      <c r="R201" s="53"/>
      <c r="S201" s="53" t="s">
        <v>69</v>
      </c>
      <c r="T201" s="66">
        <v>11030020</v>
      </c>
      <c r="U201" s="65" t="s">
        <v>3845</v>
      </c>
      <c r="V201" s="66"/>
      <c r="W201" s="66"/>
      <c r="X201" s="66"/>
      <c r="Y201" s="66"/>
      <c r="Z201" s="66"/>
      <c r="AA201" s="66"/>
      <c r="AB201" s="66"/>
      <c r="AC201" s="66"/>
      <c r="AD201" s="308"/>
      <c r="AE201" s="66"/>
      <c r="AF201" s="87">
        <v>30</v>
      </c>
      <c r="AG201" s="87">
        <v>12</v>
      </c>
      <c r="AH201" s="87">
        <v>2011</v>
      </c>
      <c r="AI201" s="67">
        <v>0.58333333333333337</v>
      </c>
      <c r="AJ201" s="87"/>
      <c r="AK201" s="87"/>
      <c r="AL201" s="87"/>
      <c r="AM201" s="67"/>
      <c r="AN201" s="87">
        <v>12</v>
      </c>
      <c r="AO201" s="87">
        <v>1</v>
      </c>
      <c r="AP201" s="87">
        <v>2012</v>
      </c>
      <c r="AQ201" s="67"/>
      <c r="AR201" s="87">
        <v>11</v>
      </c>
      <c r="AS201" s="302" t="s">
        <v>71</v>
      </c>
      <c r="AT201" s="60">
        <v>144.76</v>
      </c>
      <c r="AU201" s="60">
        <v>98.56</v>
      </c>
      <c r="AV201" s="60">
        <v>78.38</v>
      </c>
      <c r="AW201" s="60">
        <v>66</v>
      </c>
      <c r="AX201" s="60"/>
      <c r="AY201" s="60">
        <v>15.4</v>
      </c>
      <c r="AZ201" s="60">
        <v>403.09999999999997</v>
      </c>
      <c r="BA201" s="60">
        <v>0</v>
      </c>
      <c r="BB201" s="60">
        <v>308</v>
      </c>
    </row>
    <row r="202" spans="1:54" s="62" customFormat="1" ht="15" customHeight="1">
      <c r="A202" s="26" t="s">
        <v>46</v>
      </c>
      <c r="B202" s="57">
        <v>67</v>
      </c>
      <c r="C202" s="53" t="s">
        <v>893</v>
      </c>
      <c r="D202" s="267" t="s">
        <v>563</v>
      </c>
      <c r="E202" s="267" t="s">
        <v>564</v>
      </c>
      <c r="F202" s="53" t="s">
        <v>565</v>
      </c>
      <c r="G202" s="53"/>
      <c r="H202" s="87">
        <v>15</v>
      </c>
      <c r="I202" s="87">
        <v>8</v>
      </c>
      <c r="J202" s="87">
        <v>1954</v>
      </c>
      <c r="K202" s="87">
        <v>57</v>
      </c>
      <c r="L202" s="270" t="s">
        <v>100</v>
      </c>
      <c r="M202" s="270"/>
      <c r="N202" s="270"/>
      <c r="O202" s="270"/>
      <c r="P202" s="53"/>
      <c r="Q202" s="53" t="s">
        <v>894</v>
      </c>
      <c r="R202" s="53"/>
      <c r="S202" s="53" t="s">
        <v>404</v>
      </c>
      <c r="T202" s="66">
        <v>11030020</v>
      </c>
      <c r="U202" s="65" t="s">
        <v>3844</v>
      </c>
      <c r="V202" s="66"/>
      <c r="W202" s="66"/>
      <c r="X202" s="66"/>
      <c r="Y202" s="66"/>
      <c r="Z202" s="66"/>
      <c r="AA202" s="66"/>
      <c r="AB202" s="66"/>
      <c r="AC202" s="66"/>
      <c r="AD202" s="308"/>
      <c r="AE202" s="66"/>
      <c r="AF202" s="87">
        <v>30</v>
      </c>
      <c r="AG202" s="87">
        <v>12</v>
      </c>
      <c r="AH202" s="87">
        <v>2011</v>
      </c>
      <c r="AI202" s="67">
        <v>0.71527777777777779</v>
      </c>
      <c r="AJ202" s="87"/>
      <c r="AK202" s="87"/>
      <c r="AL202" s="87"/>
      <c r="AM202" s="67"/>
      <c r="AN202" s="87">
        <v>31</v>
      </c>
      <c r="AO202" s="87">
        <v>1</v>
      </c>
      <c r="AP202" s="87">
        <v>2012</v>
      </c>
      <c r="AQ202" s="67"/>
      <c r="AR202" s="87">
        <v>31</v>
      </c>
      <c r="AS202" s="302" t="s">
        <v>53</v>
      </c>
      <c r="AT202" s="60">
        <v>407.96</v>
      </c>
      <c r="AU202" s="60">
        <v>277.76</v>
      </c>
      <c r="AV202" s="60">
        <v>97.52</v>
      </c>
      <c r="AW202" s="60">
        <v>86</v>
      </c>
      <c r="AX202" s="60"/>
      <c r="AY202" s="60">
        <v>43.400000000000006</v>
      </c>
      <c r="AZ202" s="60">
        <v>912.64</v>
      </c>
      <c r="BA202" s="60">
        <v>0</v>
      </c>
      <c r="BB202" s="60">
        <v>868</v>
      </c>
    </row>
    <row r="203" spans="1:54" s="62" customFormat="1" ht="15" customHeight="1">
      <c r="A203" s="26" t="s">
        <v>46</v>
      </c>
      <c r="B203" s="57">
        <v>68</v>
      </c>
      <c r="C203" s="53" t="s">
        <v>895</v>
      </c>
      <c r="D203" s="267" t="s">
        <v>896</v>
      </c>
      <c r="E203" s="267" t="s">
        <v>897</v>
      </c>
      <c r="F203" s="53" t="s">
        <v>898</v>
      </c>
      <c r="G203" s="53"/>
      <c r="H203" s="87">
        <v>16</v>
      </c>
      <c r="I203" s="87">
        <v>5</v>
      </c>
      <c r="J203" s="87">
        <v>1999</v>
      </c>
      <c r="K203" s="87">
        <v>12</v>
      </c>
      <c r="L203" s="270" t="s">
        <v>1964</v>
      </c>
      <c r="M203" s="270"/>
      <c r="N203" s="270"/>
      <c r="O203" s="270"/>
      <c r="P203" s="53"/>
      <c r="Q203" s="53" t="s">
        <v>899</v>
      </c>
      <c r="R203" s="53"/>
      <c r="S203" s="53" t="s">
        <v>388</v>
      </c>
      <c r="T203" s="66">
        <v>11030020</v>
      </c>
      <c r="U203" s="65" t="s">
        <v>3843</v>
      </c>
      <c r="V203" s="66"/>
      <c r="W203" s="66"/>
      <c r="X203" s="66"/>
      <c r="Y203" s="66"/>
      <c r="Z203" s="66"/>
      <c r="AA203" s="66"/>
      <c r="AB203" s="66"/>
      <c r="AC203" s="66"/>
      <c r="AD203" s="308"/>
      <c r="AE203" s="66"/>
      <c r="AF203" s="87">
        <v>30</v>
      </c>
      <c r="AG203" s="87">
        <v>12</v>
      </c>
      <c r="AH203" s="87">
        <v>2011</v>
      </c>
      <c r="AI203" s="67">
        <v>0.66666666666666663</v>
      </c>
      <c r="AJ203" s="87"/>
      <c r="AK203" s="87"/>
      <c r="AL203" s="87"/>
      <c r="AM203" s="67"/>
      <c r="AN203" s="87">
        <v>6</v>
      </c>
      <c r="AO203" s="87">
        <v>1</v>
      </c>
      <c r="AP203" s="87">
        <v>2012</v>
      </c>
      <c r="AQ203" s="67"/>
      <c r="AR203" s="87">
        <v>5</v>
      </c>
      <c r="AS203" s="302" t="s">
        <v>71</v>
      </c>
      <c r="AT203" s="60">
        <v>65.8</v>
      </c>
      <c r="AU203" s="60">
        <v>44.800000000000004</v>
      </c>
      <c r="AV203" s="60">
        <v>32.71</v>
      </c>
      <c r="AW203" s="60">
        <v>54</v>
      </c>
      <c r="AX203" s="60"/>
      <c r="AY203" s="60">
        <v>7</v>
      </c>
      <c r="AZ203" s="60">
        <v>204.31</v>
      </c>
      <c r="BA203" s="60">
        <v>0</v>
      </c>
      <c r="BB203" s="60">
        <v>140</v>
      </c>
    </row>
    <row r="204" spans="1:54" s="62" customFormat="1" ht="15" customHeight="1">
      <c r="A204" s="26" t="s">
        <v>46</v>
      </c>
      <c r="B204" s="57">
        <v>69</v>
      </c>
      <c r="C204" s="53" t="s">
        <v>895</v>
      </c>
      <c r="D204" s="267" t="s">
        <v>900</v>
      </c>
      <c r="E204" s="267" t="s">
        <v>901</v>
      </c>
      <c r="F204" s="53" t="s">
        <v>902</v>
      </c>
      <c r="G204" s="53"/>
      <c r="H204" s="87">
        <v>19</v>
      </c>
      <c r="I204" s="87">
        <v>7</v>
      </c>
      <c r="J204" s="87">
        <v>1975</v>
      </c>
      <c r="K204" s="87">
        <v>36</v>
      </c>
      <c r="L204" s="270" t="s">
        <v>1964</v>
      </c>
      <c r="M204" s="270"/>
      <c r="N204" s="270"/>
      <c r="O204" s="270"/>
      <c r="P204" s="53"/>
      <c r="Q204" s="53" t="s">
        <v>903</v>
      </c>
      <c r="R204" s="53"/>
      <c r="S204" s="53" t="s">
        <v>69</v>
      </c>
      <c r="T204" s="66">
        <v>11030020</v>
      </c>
      <c r="U204" s="65" t="s">
        <v>3842</v>
      </c>
      <c r="V204" s="66"/>
      <c r="W204" s="66"/>
      <c r="X204" s="66"/>
      <c r="Y204" s="66"/>
      <c r="Z204" s="66"/>
      <c r="AA204" s="66"/>
      <c r="AB204" s="66"/>
      <c r="AC204" s="66"/>
      <c r="AD204" s="308"/>
      <c r="AE204" s="66"/>
      <c r="AF204" s="87">
        <v>31</v>
      </c>
      <c r="AG204" s="87">
        <v>12</v>
      </c>
      <c r="AH204" s="87">
        <v>2011</v>
      </c>
      <c r="AI204" s="67">
        <v>0.72916666666666663</v>
      </c>
      <c r="AJ204" s="87"/>
      <c r="AK204" s="87"/>
      <c r="AL204" s="87"/>
      <c r="AM204" s="67"/>
      <c r="AN204" s="87">
        <v>31</v>
      </c>
      <c r="AO204" s="87">
        <v>1</v>
      </c>
      <c r="AP204" s="87">
        <v>2012</v>
      </c>
      <c r="AQ204" s="67"/>
      <c r="AR204" s="87">
        <v>30</v>
      </c>
      <c r="AS204" s="302" t="s">
        <v>71</v>
      </c>
      <c r="AT204" s="60">
        <v>394.79999999999995</v>
      </c>
      <c r="AU204" s="60">
        <v>268.8</v>
      </c>
      <c r="AV204" s="60">
        <v>95.23</v>
      </c>
      <c r="AW204" s="60">
        <v>82</v>
      </c>
      <c r="AX204" s="60"/>
      <c r="AY204" s="60">
        <v>42</v>
      </c>
      <c r="AZ204" s="60">
        <v>882.82999999999993</v>
      </c>
      <c r="BA204" s="60">
        <v>0</v>
      </c>
      <c r="BB204" s="60">
        <v>840</v>
      </c>
    </row>
    <row r="205" spans="1:54" s="62" customFormat="1" ht="15" customHeight="1">
      <c r="A205" s="26" t="s">
        <v>46</v>
      </c>
      <c r="B205" s="57">
        <v>70</v>
      </c>
      <c r="C205" s="53" t="s">
        <v>3841</v>
      </c>
      <c r="D205" s="267" t="s">
        <v>3840</v>
      </c>
      <c r="E205" s="267" t="s">
        <v>3839</v>
      </c>
      <c r="F205" s="53" t="s">
        <v>3838</v>
      </c>
      <c r="G205" s="53"/>
      <c r="H205" s="87">
        <v>21</v>
      </c>
      <c r="I205" s="87">
        <v>8</v>
      </c>
      <c r="J205" s="87">
        <v>1970</v>
      </c>
      <c r="K205" s="87">
        <v>41</v>
      </c>
      <c r="L205" s="270" t="s">
        <v>1964</v>
      </c>
      <c r="M205" s="270"/>
      <c r="N205" s="270"/>
      <c r="O205" s="270"/>
      <c r="P205" s="53"/>
      <c r="Q205" s="53" t="s">
        <v>3837</v>
      </c>
      <c r="R205" s="53"/>
      <c r="S205" s="53" t="s">
        <v>169</v>
      </c>
      <c r="T205" s="66">
        <v>11030020</v>
      </c>
      <c r="U205" s="65" t="s">
        <v>3836</v>
      </c>
      <c r="V205" s="66" t="s">
        <v>3835</v>
      </c>
      <c r="W205" s="66"/>
      <c r="X205" s="66" t="s">
        <v>3834</v>
      </c>
      <c r="Y205" s="66"/>
      <c r="Z205" s="66"/>
      <c r="AA205" s="66"/>
      <c r="AB205" s="66"/>
      <c r="AC205" s="66"/>
      <c r="AD205" s="308"/>
      <c r="AE205" s="66"/>
      <c r="AF205" s="87">
        <v>1</v>
      </c>
      <c r="AG205" s="87">
        <v>1</v>
      </c>
      <c r="AH205" s="87">
        <v>2012</v>
      </c>
      <c r="AI205" s="67">
        <v>0.96527777777777779</v>
      </c>
      <c r="AJ205" s="87"/>
      <c r="AK205" s="87"/>
      <c r="AL205" s="87"/>
      <c r="AM205" s="67"/>
      <c r="AN205" s="87">
        <v>2</v>
      </c>
      <c r="AO205" s="87">
        <v>1</v>
      </c>
      <c r="AP205" s="87">
        <v>2012</v>
      </c>
      <c r="AQ205" s="67"/>
      <c r="AR205" s="87">
        <v>1</v>
      </c>
      <c r="AS205" s="302" t="s">
        <v>71</v>
      </c>
      <c r="AT205" s="60">
        <v>13.16</v>
      </c>
      <c r="AU205" s="60">
        <v>8.9600000000000009</v>
      </c>
      <c r="AV205" s="60">
        <v>13.53</v>
      </c>
      <c r="AW205" s="60">
        <v>25</v>
      </c>
      <c r="AX205" s="60"/>
      <c r="AY205" s="60">
        <v>1.4000000000000001</v>
      </c>
      <c r="AZ205" s="60">
        <v>62.05</v>
      </c>
      <c r="BA205" s="60">
        <v>0</v>
      </c>
      <c r="BB205" s="60">
        <v>28</v>
      </c>
    </row>
    <row r="206" spans="1:54" s="62" customFormat="1" ht="15" customHeight="1">
      <c r="A206" s="26" t="s">
        <v>46</v>
      </c>
      <c r="B206" s="57">
        <v>71</v>
      </c>
      <c r="C206" s="53" t="s">
        <v>2005</v>
      </c>
      <c r="D206" s="267" t="s">
        <v>2006</v>
      </c>
      <c r="E206" s="267" t="s">
        <v>1389</v>
      </c>
      <c r="F206" s="53" t="s">
        <v>2007</v>
      </c>
      <c r="G206" s="53"/>
      <c r="H206" s="87">
        <v>8</v>
      </c>
      <c r="I206" s="87">
        <v>7</v>
      </c>
      <c r="J206" s="87">
        <v>1980</v>
      </c>
      <c r="K206" s="87">
        <v>31</v>
      </c>
      <c r="L206" s="270" t="s">
        <v>1964</v>
      </c>
      <c r="M206" s="270"/>
      <c r="N206" s="270"/>
      <c r="O206" s="270"/>
      <c r="P206" s="53"/>
      <c r="Q206" s="53" t="s">
        <v>2008</v>
      </c>
      <c r="R206" s="53"/>
      <c r="S206" s="53" t="s">
        <v>169</v>
      </c>
      <c r="T206" s="66">
        <v>11030020</v>
      </c>
      <c r="U206" s="65" t="s">
        <v>3833</v>
      </c>
      <c r="V206" s="66" t="s">
        <v>388</v>
      </c>
      <c r="W206" s="66"/>
      <c r="X206" s="66" t="s">
        <v>457</v>
      </c>
      <c r="Y206" s="66"/>
      <c r="Z206" s="66"/>
      <c r="AA206" s="66"/>
      <c r="AB206" s="66"/>
      <c r="AC206" s="66"/>
      <c r="AD206" s="308"/>
      <c r="AE206" s="66"/>
      <c r="AF206" s="87">
        <v>3</v>
      </c>
      <c r="AG206" s="87">
        <v>1</v>
      </c>
      <c r="AH206" s="87">
        <v>2012</v>
      </c>
      <c r="AI206" s="67">
        <v>0.44444444444444442</v>
      </c>
      <c r="AJ206" s="87"/>
      <c r="AK206" s="87"/>
      <c r="AL206" s="87"/>
      <c r="AM206" s="67"/>
      <c r="AN206" s="87">
        <v>31</v>
      </c>
      <c r="AO206" s="87">
        <v>1</v>
      </c>
      <c r="AP206" s="87">
        <v>2012</v>
      </c>
      <c r="AQ206" s="67"/>
      <c r="AR206" s="87">
        <v>29</v>
      </c>
      <c r="AS206" s="302" t="s">
        <v>53</v>
      </c>
      <c r="AT206" s="60">
        <v>381.64</v>
      </c>
      <c r="AU206" s="60">
        <v>259.84000000000003</v>
      </c>
      <c r="AV206" s="60">
        <v>14.62</v>
      </c>
      <c r="AW206" s="60">
        <v>84</v>
      </c>
      <c r="AX206" s="60"/>
      <c r="AY206" s="60">
        <v>40.6</v>
      </c>
      <c r="AZ206" s="60">
        <v>780.7</v>
      </c>
      <c r="BA206" s="60">
        <v>0</v>
      </c>
      <c r="BB206" s="60">
        <v>780.7</v>
      </c>
    </row>
    <row r="207" spans="1:54" s="62" customFormat="1" ht="15" customHeight="1">
      <c r="A207" s="26" t="s">
        <v>46</v>
      </c>
      <c r="B207" s="57">
        <v>72</v>
      </c>
      <c r="C207" s="53" t="s">
        <v>2010</v>
      </c>
      <c r="D207" s="267" t="s">
        <v>2011</v>
      </c>
      <c r="E207" s="267" t="s">
        <v>2012</v>
      </c>
      <c r="F207" s="53" t="s">
        <v>2013</v>
      </c>
      <c r="G207" s="53"/>
      <c r="H207" s="87">
        <v>31</v>
      </c>
      <c r="I207" s="87">
        <v>1</v>
      </c>
      <c r="J207" s="87">
        <v>1961</v>
      </c>
      <c r="K207" s="87">
        <v>50</v>
      </c>
      <c r="L207" s="270" t="s">
        <v>1964</v>
      </c>
      <c r="M207" s="270"/>
      <c r="N207" s="270"/>
      <c r="O207" s="270"/>
      <c r="P207" s="53"/>
      <c r="Q207" s="53" t="s">
        <v>2014</v>
      </c>
      <c r="R207" s="53"/>
      <c r="S207" s="53" t="s">
        <v>58</v>
      </c>
      <c r="T207" s="66">
        <v>11030020</v>
      </c>
      <c r="U207" s="65" t="s">
        <v>3832</v>
      </c>
      <c r="V207" s="66"/>
      <c r="W207" s="66"/>
      <c r="X207" s="66"/>
      <c r="Y207" s="66"/>
      <c r="Z207" s="66"/>
      <c r="AA207" s="66"/>
      <c r="AB207" s="66"/>
      <c r="AC207" s="66"/>
      <c r="AD207" s="308"/>
      <c r="AE207" s="66"/>
      <c r="AF207" s="87">
        <v>3</v>
      </c>
      <c r="AG207" s="87">
        <v>1</v>
      </c>
      <c r="AH207" s="87">
        <v>2012</v>
      </c>
      <c r="AI207" s="67">
        <v>0.45833333333333331</v>
      </c>
      <c r="AJ207" s="87"/>
      <c r="AK207" s="87"/>
      <c r="AL207" s="87"/>
      <c r="AM207" s="67"/>
      <c r="AN207" s="87">
        <v>31</v>
      </c>
      <c r="AO207" s="87">
        <v>1</v>
      </c>
      <c r="AP207" s="87">
        <v>2012</v>
      </c>
      <c r="AQ207" s="67"/>
      <c r="AR207" s="87">
        <v>29</v>
      </c>
      <c r="AS207" s="302" t="s">
        <v>53</v>
      </c>
      <c r="AT207" s="60">
        <v>381.64</v>
      </c>
      <c r="AU207" s="60">
        <v>259.84000000000003</v>
      </c>
      <c r="AV207" s="60">
        <v>21.28</v>
      </c>
      <c r="AW207" s="60">
        <v>18</v>
      </c>
      <c r="AX207" s="60"/>
      <c r="AY207" s="60">
        <v>40.6</v>
      </c>
      <c r="AZ207" s="60">
        <v>721.36</v>
      </c>
      <c r="BA207" s="60">
        <v>0</v>
      </c>
      <c r="BB207" s="60">
        <v>721.36</v>
      </c>
    </row>
    <row r="208" spans="1:54" s="62" customFormat="1" ht="15" customHeight="1">
      <c r="A208" s="26" t="s">
        <v>46</v>
      </c>
      <c r="B208" s="57">
        <v>73</v>
      </c>
      <c r="C208" s="53" t="s">
        <v>3831</v>
      </c>
      <c r="D208" s="267" t="s">
        <v>900</v>
      </c>
      <c r="E208" s="267" t="s">
        <v>56</v>
      </c>
      <c r="F208" s="53" t="s">
        <v>3830</v>
      </c>
      <c r="G208" s="53"/>
      <c r="H208" s="87">
        <v>9</v>
      </c>
      <c r="I208" s="87">
        <v>7</v>
      </c>
      <c r="J208" s="87">
        <v>1944</v>
      </c>
      <c r="K208" s="87">
        <v>67</v>
      </c>
      <c r="L208" s="270" t="s">
        <v>1964</v>
      </c>
      <c r="M208" s="270"/>
      <c r="N208" s="270"/>
      <c r="O208" s="270"/>
      <c r="P208" s="53"/>
      <c r="Q208" s="53" t="s">
        <v>3829</v>
      </c>
      <c r="R208" s="53"/>
      <c r="S208" s="53" t="s">
        <v>169</v>
      </c>
      <c r="T208" s="66">
        <v>11030020</v>
      </c>
      <c r="U208" s="65" t="s">
        <v>3828</v>
      </c>
      <c r="V208" s="66"/>
      <c r="W208" s="66"/>
      <c r="X208" s="66"/>
      <c r="Y208" s="66"/>
      <c r="Z208" s="66"/>
      <c r="AA208" s="66"/>
      <c r="AB208" s="66"/>
      <c r="AC208" s="66"/>
      <c r="AD208" s="308"/>
      <c r="AE208" s="66"/>
      <c r="AF208" s="87">
        <v>3</v>
      </c>
      <c r="AG208" s="87">
        <v>1</v>
      </c>
      <c r="AH208" s="87">
        <v>2012</v>
      </c>
      <c r="AI208" s="67">
        <v>0.47569444444444442</v>
      </c>
      <c r="AJ208" s="87"/>
      <c r="AK208" s="87"/>
      <c r="AL208" s="87"/>
      <c r="AM208" s="67"/>
      <c r="AN208" s="87">
        <v>6</v>
      </c>
      <c r="AO208" s="87">
        <v>1</v>
      </c>
      <c r="AP208" s="87">
        <v>2012</v>
      </c>
      <c r="AQ208" s="67"/>
      <c r="AR208" s="87">
        <v>3</v>
      </c>
      <c r="AS208" s="302" t="s">
        <v>71</v>
      </c>
      <c r="AT208" s="60">
        <v>39.479999999999997</v>
      </c>
      <c r="AU208" s="60">
        <v>26.88</v>
      </c>
      <c r="AV208" s="60">
        <v>42.21</v>
      </c>
      <c r="AW208" s="60">
        <v>34</v>
      </c>
      <c r="AX208" s="60"/>
      <c r="AY208" s="60">
        <v>4.2</v>
      </c>
      <c r="AZ208" s="60">
        <v>146.77000000000001</v>
      </c>
      <c r="BA208" s="60">
        <v>0</v>
      </c>
      <c r="BB208" s="60">
        <v>84</v>
      </c>
    </row>
    <row r="209" spans="1:54" s="62" customFormat="1" ht="15" customHeight="1">
      <c r="A209" s="26" t="s">
        <v>46</v>
      </c>
      <c r="B209" s="57">
        <v>74</v>
      </c>
      <c r="C209" s="53" t="s">
        <v>3827</v>
      </c>
      <c r="D209" s="267" t="s">
        <v>624</v>
      </c>
      <c r="E209" s="267" t="s">
        <v>3826</v>
      </c>
      <c r="F209" s="53" t="s">
        <v>3825</v>
      </c>
      <c r="G209" s="53"/>
      <c r="H209" s="87">
        <v>2</v>
      </c>
      <c r="I209" s="87">
        <v>9</v>
      </c>
      <c r="J209" s="87">
        <v>1949</v>
      </c>
      <c r="K209" s="87">
        <v>62</v>
      </c>
      <c r="L209" s="270" t="s">
        <v>1964</v>
      </c>
      <c r="M209" s="270"/>
      <c r="N209" s="270"/>
      <c r="O209" s="270"/>
      <c r="P209" s="53"/>
      <c r="Q209" s="53" t="s">
        <v>3824</v>
      </c>
      <c r="R209" s="53"/>
      <c r="S209" s="53" t="s">
        <v>169</v>
      </c>
      <c r="T209" s="66">
        <v>11030020</v>
      </c>
      <c r="U209" s="65" t="s">
        <v>3823</v>
      </c>
      <c r="V209" s="66"/>
      <c r="W209" s="66"/>
      <c r="X209" s="66"/>
      <c r="Y209" s="66"/>
      <c r="Z209" s="66"/>
      <c r="AA209" s="66"/>
      <c r="AB209" s="66"/>
      <c r="AC209" s="66"/>
      <c r="AD209" s="308"/>
      <c r="AE209" s="66"/>
      <c r="AF209" s="87">
        <v>3</v>
      </c>
      <c r="AG209" s="87">
        <v>1</v>
      </c>
      <c r="AH209" s="87">
        <v>2012</v>
      </c>
      <c r="AI209" s="67">
        <v>0.5625</v>
      </c>
      <c r="AJ209" s="87"/>
      <c r="AK209" s="87"/>
      <c r="AL209" s="87"/>
      <c r="AM209" s="67"/>
      <c r="AN209" s="87">
        <v>7</v>
      </c>
      <c r="AO209" s="87">
        <v>1</v>
      </c>
      <c r="AP209" s="87">
        <v>2012</v>
      </c>
      <c r="AQ209" s="67"/>
      <c r="AR209" s="87">
        <v>4</v>
      </c>
      <c r="AS209" s="302" t="s">
        <v>71</v>
      </c>
      <c r="AT209" s="60">
        <v>52.64</v>
      </c>
      <c r="AU209" s="60">
        <v>35.840000000000003</v>
      </c>
      <c r="AV209" s="60">
        <v>0</v>
      </c>
      <c r="AW209" s="60">
        <v>44</v>
      </c>
      <c r="AX209" s="60"/>
      <c r="AY209" s="60">
        <v>5.6000000000000005</v>
      </c>
      <c r="AZ209" s="60">
        <v>138.07999999999998</v>
      </c>
      <c r="BA209" s="60">
        <v>0</v>
      </c>
      <c r="BB209" s="60">
        <v>112</v>
      </c>
    </row>
    <row r="210" spans="1:54" s="62" customFormat="1" ht="15" customHeight="1">
      <c r="A210" s="26" t="s">
        <v>46</v>
      </c>
      <c r="B210" s="57">
        <v>75</v>
      </c>
      <c r="C210" s="53" t="s">
        <v>3822</v>
      </c>
      <c r="D210" s="267" t="s">
        <v>3821</v>
      </c>
      <c r="E210" s="267" t="s">
        <v>3820</v>
      </c>
      <c r="F210" s="53" t="s">
        <v>3819</v>
      </c>
      <c r="G210" s="53"/>
      <c r="H210" s="87">
        <v>9</v>
      </c>
      <c r="I210" s="87">
        <v>8</v>
      </c>
      <c r="J210" s="87">
        <v>1978</v>
      </c>
      <c r="K210" s="87">
        <v>33</v>
      </c>
      <c r="L210" s="270" t="s">
        <v>100</v>
      </c>
      <c r="M210" s="270"/>
      <c r="N210" s="270"/>
      <c r="O210" s="270"/>
      <c r="P210" s="53"/>
      <c r="Q210" s="53" t="s">
        <v>3818</v>
      </c>
      <c r="R210" s="53"/>
      <c r="S210" s="53" t="s">
        <v>169</v>
      </c>
      <c r="T210" s="66">
        <v>11030020</v>
      </c>
      <c r="U210" s="65" t="s">
        <v>3817</v>
      </c>
      <c r="V210" s="66"/>
      <c r="W210" s="66"/>
      <c r="X210" s="66"/>
      <c r="Y210" s="66"/>
      <c r="Z210" s="66"/>
      <c r="AA210" s="66"/>
      <c r="AB210" s="66"/>
      <c r="AC210" s="66"/>
      <c r="AD210" s="308"/>
      <c r="AE210" s="66"/>
      <c r="AF210" s="87">
        <v>3</v>
      </c>
      <c r="AG210" s="87">
        <v>1</v>
      </c>
      <c r="AH210" s="87">
        <v>2012</v>
      </c>
      <c r="AI210" s="67">
        <v>0.58333333333333337</v>
      </c>
      <c r="AJ210" s="87"/>
      <c r="AK210" s="87"/>
      <c r="AL210" s="87"/>
      <c r="AM210" s="67"/>
      <c r="AN210" s="87">
        <v>6</v>
      </c>
      <c r="AO210" s="87">
        <v>1</v>
      </c>
      <c r="AP210" s="87">
        <v>2012</v>
      </c>
      <c r="AQ210" s="67"/>
      <c r="AR210" s="87">
        <v>3</v>
      </c>
      <c r="AS210" s="302" t="s">
        <v>71</v>
      </c>
      <c r="AT210" s="60">
        <v>39.479999999999997</v>
      </c>
      <c r="AU210" s="60">
        <v>26.88</v>
      </c>
      <c r="AV210" s="60">
        <v>32.200000000000003</v>
      </c>
      <c r="AW210" s="60">
        <v>44</v>
      </c>
      <c r="AX210" s="60"/>
      <c r="AY210" s="60">
        <v>4.2</v>
      </c>
      <c r="AZ210" s="60">
        <v>146.76</v>
      </c>
      <c r="BA210" s="60">
        <v>0</v>
      </c>
      <c r="BB210" s="60">
        <v>84</v>
      </c>
    </row>
    <row r="211" spans="1:54" s="62" customFormat="1" ht="15" customHeight="1">
      <c r="A211" s="26" t="s">
        <v>46</v>
      </c>
      <c r="B211" s="57">
        <v>76</v>
      </c>
      <c r="C211" s="53" t="s">
        <v>2017</v>
      </c>
      <c r="D211" s="267" t="s">
        <v>2018</v>
      </c>
      <c r="E211" s="267" t="s">
        <v>2019</v>
      </c>
      <c r="F211" s="53" t="s">
        <v>2020</v>
      </c>
      <c r="G211" s="53"/>
      <c r="H211" s="87">
        <v>28</v>
      </c>
      <c r="I211" s="87">
        <v>8</v>
      </c>
      <c r="J211" s="87">
        <v>1987</v>
      </c>
      <c r="K211" s="87">
        <v>24</v>
      </c>
      <c r="L211" s="270" t="s">
        <v>1964</v>
      </c>
      <c r="M211" s="270"/>
      <c r="N211" s="270"/>
      <c r="O211" s="270"/>
      <c r="P211" s="53"/>
      <c r="Q211" s="53" t="s">
        <v>2021</v>
      </c>
      <c r="R211" s="53"/>
      <c r="S211" s="53" t="s">
        <v>169</v>
      </c>
      <c r="T211" s="66">
        <v>11030020</v>
      </c>
      <c r="U211" s="65" t="s">
        <v>3816</v>
      </c>
      <c r="V211" s="66" t="s">
        <v>69</v>
      </c>
      <c r="W211" s="66"/>
      <c r="X211" s="66"/>
      <c r="Y211" s="66"/>
      <c r="Z211" s="66"/>
      <c r="AA211" s="66"/>
      <c r="AB211" s="66"/>
      <c r="AC211" s="66"/>
      <c r="AD211" s="308"/>
      <c r="AE211" s="66"/>
      <c r="AF211" s="87">
        <v>3</v>
      </c>
      <c r="AG211" s="87">
        <v>1</v>
      </c>
      <c r="AH211" s="87">
        <v>2012</v>
      </c>
      <c r="AI211" s="67">
        <v>0.61805555555555558</v>
      </c>
      <c r="AJ211" s="87"/>
      <c r="AK211" s="87"/>
      <c r="AL211" s="87"/>
      <c r="AM211" s="67"/>
      <c r="AN211" s="87">
        <v>31</v>
      </c>
      <c r="AO211" s="87">
        <v>1</v>
      </c>
      <c r="AP211" s="87">
        <v>2012</v>
      </c>
      <c r="AQ211" s="67"/>
      <c r="AR211" s="87">
        <v>29</v>
      </c>
      <c r="AS211" s="302" t="s">
        <v>53</v>
      </c>
      <c r="AT211" s="60">
        <v>381.64</v>
      </c>
      <c r="AU211" s="60">
        <v>259.84000000000003</v>
      </c>
      <c r="AV211" s="60">
        <v>84.2</v>
      </c>
      <c r="AW211" s="60">
        <v>72</v>
      </c>
      <c r="AX211" s="60"/>
      <c r="AY211" s="60">
        <v>40.6</v>
      </c>
      <c r="AZ211" s="60">
        <v>838.28000000000009</v>
      </c>
      <c r="BA211" s="60">
        <v>0</v>
      </c>
      <c r="BB211" s="60">
        <v>812</v>
      </c>
    </row>
    <row r="212" spans="1:54" s="62" customFormat="1" ht="15" customHeight="1">
      <c r="A212" s="26" t="s">
        <v>46</v>
      </c>
      <c r="B212" s="57">
        <v>77</v>
      </c>
      <c r="C212" s="53" t="s">
        <v>3815</v>
      </c>
      <c r="D212" s="267" t="s">
        <v>361</v>
      </c>
      <c r="E212" s="267" t="s">
        <v>3814</v>
      </c>
      <c r="F212" s="53" t="s">
        <v>3813</v>
      </c>
      <c r="G212" s="53"/>
      <c r="H212" s="87">
        <v>21</v>
      </c>
      <c r="I212" s="87">
        <v>12</v>
      </c>
      <c r="J212" s="87">
        <v>1957</v>
      </c>
      <c r="K212" s="87">
        <v>54</v>
      </c>
      <c r="L212" s="270" t="s">
        <v>1964</v>
      </c>
      <c r="M212" s="270"/>
      <c r="N212" s="270"/>
      <c r="O212" s="270"/>
      <c r="P212" s="53"/>
      <c r="Q212" s="53" t="s">
        <v>3812</v>
      </c>
      <c r="R212" s="53"/>
      <c r="S212" s="53" t="s">
        <v>169</v>
      </c>
      <c r="T212" s="66">
        <v>11030020</v>
      </c>
      <c r="U212" s="65" t="s">
        <v>3811</v>
      </c>
      <c r="V212" s="66" t="s">
        <v>470</v>
      </c>
      <c r="W212" s="66"/>
      <c r="X212" s="66"/>
      <c r="Y212" s="66"/>
      <c r="Z212" s="66"/>
      <c r="AA212" s="66"/>
      <c r="AB212" s="66"/>
      <c r="AC212" s="66"/>
      <c r="AD212" s="308"/>
      <c r="AE212" s="66"/>
      <c r="AF212" s="87">
        <v>3</v>
      </c>
      <c r="AG212" s="87">
        <v>1</v>
      </c>
      <c r="AH212" s="87">
        <v>2012</v>
      </c>
      <c r="AI212" s="67">
        <v>0.63541666666666663</v>
      </c>
      <c r="AJ212" s="87"/>
      <c r="AK212" s="87"/>
      <c r="AL212" s="87"/>
      <c r="AM212" s="67"/>
      <c r="AN212" s="87">
        <v>6</v>
      </c>
      <c r="AO212" s="87">
        <v>1</v>
      </c>
      <c r="AP212" s="87">
        <v>2012</v>
      </c>
      <c r="AQ212" s="67"/>
      <c r="AR212" s="87">
        <v>3</v>
      </c>
      <c r="AS212" s="302" t="s">
        <v>71</v>
      </c>
      <c r="AT212" s="60">
        <v>39.479999999999997</v>
      </c>
      <c r="AU212" s="60">
        <v>26.88</v>
      </c>
      <c r="AV212" s="60">
        <v>0</v>
      </c>
      <c r="AW212" s="60">
        <v>62</v>
      </c>
      <c r="AX212" s="60"/>
      <c r="AY212" s="60">
        <v>4.2</v>
      </c>
      <c r="AZ212" s="60">
        <v>132.56</v>
      </c>
      <c r="BA212" s="60">
        <v>0</v>
      </c>
      <c r="BB212" s="60">
        <v>84</v>
      </c>
    </row>
    <row r="213" spans="1:54" s="62" customFormat="1" ht="15" customHeight="1">
      <c r="A213" s="26" t="s">
        <v>46</v>
      </c>
      <c r="B213" s="57">
        <v>78</v>
      </c>
      <c r="C213" s="53" t="s">
        <v>3810</v>
      </c>
      <c r="D213" s="267" t="s">
        <v>634</v>
      </c>
      <c r="E213" s="267" t="s">
        <v>666</v>
      </c>
      <c r="F213" s="53" t="s">
        <v>3809</v>
      </c>
      <c r="G213" s="53"/>
      <c r="H213" s="87">
        <v>14</v>
      </c>
      <c r="I213" s="87">
        <v>5</v>
      </c>
      <c r="J213" s="87">
        <v>1975</v>
      </c>
      <c r="K213" s="87">
        <v>36</v>
      </c>
      <c r="L213" s="270" t="s">
        <v>100</v>
      </c>
      <c r="M213" s="270"/>
      <c r="N213" s="270"/>
      <c r="O213" s="270"/>
      <c r="P213" s="53"/>
      <c r="Q213" s="53" t="s">
        <v>3808</v>
      </c>
      <c r="R213" s="53"/>
      <c r="S213" s="53" t="s">
        <v>169</v>
      </c>
      <c r="T213" s="66">
        <v>11030020</v>
      </c>
      <c r="U213" s="65" t="s">
        <v>3807</v>
      </c>
      <c r="V213" s="66" t="s">
        <v>3806</v>
      </c>
      <c r="W213" s="66"/>
      <c r="X213" s="66"/>
      <c r="Y213" s="66"/>
      <c r="Z213" s="66"/>
      <c r="AA213" s="66"/>
      <c r="AB213" s="66"/>
      <c r="AC213" s="66"/>
      <c r="AD213" s="308"/>
      <c r="AE213" s="66"/>
      <c r="AF213" s="87">
        <v>4</v>
      </c>
      <c r="AG213" s="87">
        <v>1</v>
      </c>
      <c r="AH213" s="87">
        <v>2012</v>
      </c>
      <c r="AI213" s="67">
        <v>0.46875</v>
      </c>
      <c r="AJ213" s="87"/>
      <c r="AK213" s="87"/>
      <c r="AL213" s="87"/>
      <c r="AM213" s="67"/>
      <c r="AN213" s="87">
        <v>6</v>
      </c>
      <c r="AO213" s="87">
        <v>1</v>
      </c>
      <c r="AP213" s="87">
        <v>2012</v>
      </c>
      <c r="AQ213" s="67"/>
      <c r="AR213" s="87">
        <v>2</v>
      </c>
      <c r="AS213" s="302" t="s">
        <v>71</v>
      </c>
      <c r="AT213" s="60">
        <v>26.32</v>
      </c>
      <c r="AU213" s="60">
        <v>17.920000000000002</v>
      </c>
      <c r="AV213" s="60">
        <v>16.52</v>
      </c>
      <c r="AW213" s="60">
        <v>25</v>
      </c>
      <c r="AX213" s="60"/>
      <c r="AY213" s="60">
        <v>2.8000000000000003</v>
      </c>
      <c r="AZ213" s="60">
        <v>88.56</v>
      </c>
      <c r="BA213" s="60">
        <v>0</v>
      </c>
      <c r="BB213" s="60">
        <v>56</v>
      </c>
    </row>
    <row r="214" spans="1:54" s="62" customFormat="1" ht="15" customHeight="1">
      <c r="A214" s="26" t="s">
        <v>46</v>
      </c>
      <c r="B214" s="57">
        <v>79</v>
      </c>
      <c r="C214" s="53" t="s">
        <v>3805</v>
      </c>
      <c r="D214" s="267" t="s">
        <v>1718</v>
      </c>
      <c r="E214" s="267" t="s">
        <v>1904</v>
      </c>
      <c r="F214" s="53" t="s">
        <v>2504</v>
      </c>
      <c r="G214" s="53"/>
      <c r="H214" s="87">
        <v>28</v>
      </c>
      <c r="I214" s="87">
        <v>7</v>
      </c>
      <c r="J214" s="87">
        <v>1979</v>
      </c>
      <c r="K214" s="87">
        <v>32</v>
      </c>
      <c r="L214" s="270" t="s">
        <v>1964</v>
      </c>
      <c r="M214" s="270"/>
      <c r="N214" s="270"/>
      <c r="O214" s="270"/>
      <c r="P214" s="53"/>
      <c r="Q214" s="53" t="s">
        <v>3804</v>
      </c>
      <c r="R214" s="53"/>
      <c r="S214" s="53" t="s">
        <v>51</v>
      </c>
      <c r="T214" s="66">
        <v>11030020</v>
      </c>
      <c r="U214" s="65" t="s">
        <v>3803</v>
      </c>
      <c r="V214" s="66" t="s">
        <v>992</v>
      </c>
      <c r="W214" s="66"/>
      <c r="X214" s="66"/>
      <c r="Y214" s="66"/>
      <c r="Z214" s="66"/>
      <c r="AA214" s="66"/>
      <c r="AB214" s="66"/>
      <c r="AC214" s="66"/>
      <c r="AD214" s="308"/>
      <c r="AE214" s="66"/>
      <c r="AF214" s="87">
        <v>4</v>
      </c>
      <c r="AG214" s="87">
        <v>1</v>
      </c>
      <c r="AH214" s="87">
        <v>2012</v>
      </c>
      <c r="AI214" s="67">
        <v>0.51736111111111105</v>
      </c>
      <c r="AJ214" s="87"/>
      <c r="AK214" s="87"/>
      <c r="AL214" s="87"/>
      <c r="AM214" s="67"/>
      <c r="AN214" s="87">
        <v>25</v>
      </c>
      <c r="AO214" s="87">
        <v>1</v>
      </c>
      <c r="AP214" s="87">
        <v>2012</v>
      </c>
      <c r="AQ214" s="67"/>
      <c r="AR214" s="87">
        <v>21</v>
      </c>
      <c r="AS214" s="302" t="s">
        <v>71</v>
      </c>
      <c r="AT214" s="60">
        <v>276.35999999999996</v>
      </c>
      <c r="AU214" s="60">
        <v>188.16</v>
      </c>
      <c r="AV214" s="60">
        <v>248.89</v>
      </c>
      <c r="AW214" s="60">
        <v>25</v>
      </c>
      <c r="AX214" s="60"/>
      <c r="AY214" s="60">
        <v>29.400000000000002</v>
      </c>
      <c r="AZ214" s="60">
        <v>767.81</v>
      </c>
      <c r="BA214" s="60">
        <v>0</v>
      </c>
      <c r="BB214" s="60">
        <v>588</v>
      </c>
    </row>
    <row r="215" spans="1:54" s="62" customFormat="1" ht="15" customHeight="1">
      <c r="A215" s="26" t="s">
        <v>46</v>
      </c>
      <c r="B215" s="57">
        <v>80</v>
      </c>
      <c r="C215" s="53" t="s">
        <v>3461</v>
      </c>
      <c r="D215" s="267" t="s">
        <v>428</v>
      </c>
      <c r="E215" s="267" t="s">
        <v>3460</v>
      </c>
      <c r="F215" s="53" t="s">
        <v>3459</v>
      </c>
      <c r="G215" s="53"/>
      <c r="H215" s="87">
        <v>16</v>
      </c>
      <c r="I215" s="87">
        <v>11</v>
      </c>
      <c r="J215" s="87">
        <v>1985</v>
      </c>
      <c r="K215" s="87">
        <v>26</v>
      </c>
      <c r="L215" s="270" t="s">
        <v>100</v>
      </c>
      <c r="M215" s="270"/>
      <c r="N215" s="270"/>
      <c r="O215" s="270"/>
      <c r="P215" s="53"/>
      <c r="Q215" s="53" t="s">
        <v>3458</v>
      </c>
      <c r="R215" s="53"/>
      <c r="S215" s="53" t="s">
        <v>404</v>
      </c>
      <c r="T215" s="66">
        <v>11030020</v>
      </c>
      <c r="U215" s="65" t="s">
        <v>3802</v>
      </c>
      <c r="V215" s="66"/>
      <c r="W215" s="66"/>
      <c r="X215" s="66"/>
      <c r="Y215" s="66"/>
      <c r="Z215" s="66"/>
      <c r="AA215" s="66"/>
      <c r="AB215" s="66"/>
      <c r="AC215" s="66"/>
      <c r="AD215" s="308"/>
      <c r="AE215" s="66"/>
      <c r="AF215" s="87">
        <v>5</v>
      </c>
      <c r="AG215" s="87">
        <v>1</v>
      </c>
      <c r="AH215" s="87">
        <v>2012</v>
      </c>
      <c r="AI215" s="67">
        <v>0.4236111111111111</v>
      </c>
      <c r="AJ215" s="87"/>
      <c r="AK215" s="87"/>
      <c r="AL215" s="87"/>
      <c r="AM215" s="67"/>
      <c r="AN215" s="87">
        <v>11</v>
      </c>
      <c r="AO215" s="87">
        <v>1</v>
      </c>
      <c r="AP215" s="87">
        <v>2012</v>
      </c>
      <c r="AQ215" s="67"/>
      <c r="AR215" s="87">
        <v>5</v>
      </c>
      <c r="AS215" s="302" t="s">
        <v>71</v>
      </c>
      <c r="AT215" s="60">
        <v>65.8</v>
      </c>
      <c r="AU215" s="60">
        <v>44.800000000000004</v>
      </c>
      <c r="AV215" s="60">
        <v>31.11</v>
      </c>
      <c r="AW215" s="60">
        <v>54</v>
      </c>
      <c r="AX215" s="60"/>
      <c r="AY215" s="60">
        <v>7</v>
      </c>
      <c r="AZ215" s="60">
        <v>202.70999999999998</v>
      </c>
      <c r="BA215" s="60">
        <v>0</v>
      </c>
      <c r="BB215" s="60">
        <v>140</v>
      </c>
    </row>
    <row r="216" spans="1:54" s="62" customFormat="1" ht="15" customHeight="1">
      <c r="A216" s="26" t="s">
        <v>46</v>
      </c>
      <c r="B216" s="57">
        <v>81</v>
      </c>
      <c r="C216" s="53" t="s">
        <v>3456</v>
      </c>
      <c r="D216" s="267" t="s">
        <v>1025</v>
      </c>
      <c r="E216" s="267" t="s">
        <v>2612</v>
      </c>
      <c r="F216" s="53" t="s">
        <v>3455</v>
      </c>
      <c r="G216" s="53"/>
      <c r="H216" s="87">
        <v>21</v>
      </c>
      <c r="I216" s="87">
        <v>12</v>
      </c>
      <c r="J216" s="87">
        <v>1989</v>
      </c>
      <c r="K216" s="87">
        <v>22</v>
      </c>
      <c r="L216" s="270" t="s">
        <v>1964</v>
      </c>
      <c r="M216" s="270"/>
      <c r="N216" s="270"/>
      <c r="O216" s="270"/>
      <c r="P216" s="53"/>
      <c r="Q216" s="53" t="s">
        <v>3454</v>
      </c>
      <c r="R216" s="53"/>
      <c r="S216" s="53" t="s">
        <v>528</v>
      </c>
      <c r="T216" s="66">
        <v>11030020</v>
      </c>
      <c r="U216" s="65" t="s">
        <v>1089</v>
      </c>
      <c r="V216" s="66"/>
      <c r="W216" s="66"/>
      <c r="X216" s="66"/>
      <c r="Y216" s="66"/>
      <c r="Z216" s="66"/>
      <c r="AA216" s="66"/>
      <c r="AB216" s="66"/>
      <c r="AC216" s="66"/>
      <c r="AD216" s="308"/>
      <c r="AE216" s="66"/>
      <c r="AF216" s="87">
        <v>5</v>
      </c>
      <c r="AG216" s="87">
        <v>1</v>
      </c>
      <c r="AH216" s="87">
        <v>2012</v>
      </c>
      <c r="AI216" s="67">
        <v>0.43402777777777773</v>
      </c>
      <c r="AJ216" s="87"/>
      <c r="AK216" s="87"/>
      <c r="AL216" s="87"/>
      <c r="AM216" s="67"/>
      <c r="AN216" s="87">
        <v>12</v>
      </c>
      <c r="AO216" s="87">
        <v>1</v>
      </c>
      <c r="AP216" s="87">
        <v>2012</v>
      </c>
      <c r="AQ216" s="67"/>
      <c r="AR216" s="87">
        <v>6</v>
      </c>
      <c r="AS216" s="302" t="s">
        <v>71</v>
      </c>
      <c r="AT216" s="60">
        <v>78.959999999999994</v>
      </c>
      <c r="AU216" s="60">
        <v>53.76</v>
      </c>
      <c r="AV216" s="60">
        <v>18.62</v>
      </c>
      <c r="AW216" s="60">
        <v>34</v>
      </c>
      <c r="AX216" s="60"/>
      <c r="AY216" s="60">
        <v>8.4</v>
      </c>
      <c r="AZ216" s="60">
        <v>193.74</v>
      </c>
      <c r="BA216" s="60">
        <v>0</v>
      </c>
      <c r="BB216" s="60">
        <v>168</v>
      </c>
    </row>
    <row r="217" spans="1:54" s="62" customFormat="1" ht="15" customHeight="1">
      <c r="A217" s="26" t="s">
        <v>46</v>
      </c>
      <c r="B217" s="57">
        <v>82</v>
      </c>
      <c r="C217" s="53" t="s">
        <v>3801</v>
      </c>
      <c r="D217" s="267" t="s">
        <v>422</v>
      </c>
      <c r="E217" s="267" t="s">
        <v>1873</v>
      </c>
      <c r="F217" s="53" t="s">
        <v>3800</v>
      </c>
      <c r="G217" s="53"/>
      <c r="H217" s="87">
        <v>13</v>
      </c>
      <c r="I217" s="87">
        <v>8</v>
      </c>
      <c r="J217" s="87">
        <v>1970</v>
      </c>
      <c r="K217" s="87">
        <v>41</v>
      </c>
      <c r="L217" s="270" t="s">
        <v>100</v>
      </c>
      <c r="M217" s="270"/>
      <c r="N217" s="270"/>
      <c r="O217" s="270"/>
      <c r="P217" s="53"/>
      <c r="Q217" s="53" t="s">
        <v>3799</v>
      </c>
      <c r="R217" s="53"/>
      <c r="S217" s="53" t="s">
        <v>169</v>
      </c>
      <c r="T217" s="66">
        <v>11030020</v>
      </c>
      <c r="U217" s="65" t="s">
        <v>3798</v>
      </c>
      <c r="V217" s="66"/>
      <c r="W217" s="66"/>
      <c r="X217" s="66"/>
      <c r="Y217" s="66"/>
      <c r="Z217" s="66"/>
      <c r="AA217" s="66"/>
      <c r="AB217" s="66"/>
      <c r="AC217" s="66"/>
      <c r="AD217" s="308"/>
      <c r="AE217" s="66"/>
      <c r="AF217" s="87">
        <v>5</v>
      </c>
      <c r="AG217" s="87">
        <v>1</v>
      </c>
      <c r="AH217" s="87">
        <v>2012</v>
      </c>
      <c r="AI217" s="67">
        <v>0.51736111111111105</v>
      </c>
      <c r="AJ217" s="87"/>
      <c r="AK217" s="87"/>
      <c r="AL217" s="87"/>
      <c r="AM217" s="67"/>
      <c r="AN217" s="87">
        <v>6</v>
      </c>
      <c r="AO217" s="87">
        <v>1</v>
      </c>
      <c r="AP217" s="87">
        <v>2012</v>
      </c>
      <c r="AQ217" s="67"/>
      <c r="AR217" s="87">
        <v>1</v>
      </c>
      <c r="AS217" s="302" t="s">
        <v>71</v>
      </c>
      <c r="AT217" s="60">
        <v>13.16</v>
      </c>
      <c r="AU217" s="60">
        <v>8.9600000000000009</v>
      </c>
      <c r="AV217" s="60">
        <v>14.25</v>
      </c>
      <c r="AW217" s="60">
        <v>25</v>
      </c>
      <c r="AX217" s="60"/>
      <c r="AY217" s="60">
        <v>1.4000000000000001</v>
      </c>
      <c r="AZ217" s="60">
        <v>62.769999999999996</v>
      </c>
      <c r="BA217" s="60">
        <v>0</v>
      </c>
      <c r="BB217" s="60">
        <v>28</v>
      </c>
    </row>
    <row r="218" spans="1:54" s="62" customFormat="1" ht="15" customHeight="1">
      <c r="A218" s="26" t="s">
        <v>46</v>
      </c>
      <c r="B218" s="57">
        <v>83</v>
      </c>
      <c r="C218" s="53" t="s">
        <v>3797</v>
      </c>
      <c r="D218" s="267" t="s">
        <v>3796</v>
      </c>
      <c r="E218" s="267" t="s">
        <v>3795</v>
      </c>
      <c r="F218" s="53" t="s">
        <v>3794</v>
      </c>
      <c r="G218" s="53"/>
      <c r="H218" s="87">
        <v>8</v>
      </c>
      <c r="I218" s="87">
        <v>1</v>
      </c>
      <c r="J218" s="87">
        <v>1979</v>
      </c>
      <c r="K218" s="87">
        <v>32</v>
      </c>
      <c r="L218" s="270" t="s">
        <v>1964</v>
      </c>
      <c r="M218" s="270"/>
      <c r="N218" s="270"/>
      <c r="O218" s="270"/>
      <c r="P218" s="53"/>
      <c r="Q218" s="53" t="s">
        <v>3793</v>
      </c>
      <c r="R218" s="53"/>
      <c r="S218" s="53" t="s">
        <v>169</v>
      </c>
      <c r="T218" s="66">
        <v>11030020</v>
      </c>
      <c r="U218" s="65" t="s">
        <v>3792</v>
      </c>
      <c r="V218" s="66" t="s">
        <v>3791</v>
      </c>
      <c r="W218" s="66"/>
      <c r="X218" s="66"/>
      <c r="Y218" s="66"/>
      <c r="Z218" s="66"/>
      <c r="AA218" s="66"/>
      <c r="AB218" s="66"/>
      <c r="AC218" s="66"/>
      <c r="AD218" s="308"/>
      <c r="AE218" s="66"/>
      <c r="AF218" s="87">
        <v>5</v>
      </c>
      <c r="AG218" s="87">
        <v>1</v>
      </c>
      <c r="AH218" s="87">
        <v>2012</v>
      </c>
      <c r="AI218" s="67">
        <v>0.58333333333333337</v>
      </c>
      <c r="AJ218" s="87"/>
      <c r="AK218" s="87"/>
      <c r="AL218" s="87"/>
      <c r="AM218" s="67"/>
      <c r="AN218" s="87">
        <v>9</v>
      </c>
      <c r="AO218" s="87">
        <v>1</v>
      </c>
      <c r="AP218" s="87">
        <v>2012</v>
      </c>
      <c r="AQ218" s="67"/>
      <c r="AR218" s="87">
        <v>4</v>
      </c>
      <c r="AS218" s="302" t="s">
        <v>71</v>
      </c>
      <c r="AT218" s="60">
        <v>52.64</v>
      </c>
      <c r="AU218" s="60">
        <v>35.840000000000003</v>
      </c>
      <c r="AV218" s="60">
        <v>32.520000000000003</v>
      </c>
      <c r="AW218" s="60">
        <v>44</v>
      </c>
      <c r="AX218" s="60"/>
      <c r="AY218" s="60">
        <v>5.6000000000000005</v>
      </c>
      <c r="AZ218" s="60">
        <v>170.6</v>
      </c>
      <c r="BA218" s="60">
        <v>0</v>
      </c>
      <c r="BB218" s="60">
        <v>112</v>
      </c>
    </row>
    <row r="219" spans="1:54" s="62" customFormat="1" ht="15" customHeight="1">
      <c r="A219" s="26" t="s">
        <v>46</v>
      </c>
      <c r="B219" s="57">
        <v>84</v>
      </c>
      <c r="C219" s="53" t="s">
        <v>2023</v>
      </c>
      <c r="D219" s="267" t="s">
        <v>232</v>
      </c>
      <c r="E219" s="267" t="s">
        <v>611</v>
      </c>
      <c r="F219" s="53" t="s">
        <v>2024</v>
      </c>
      <c r="G219" s="53"/>
      <c r="H219" s="87">
        <v>24</v>
      </c>
      <c r="I219" s="87">
        <v>11</v>
      </c>
      <c r="J219" s="87">
        <v>1974</v>
      </c>
      <c r="K219" s="87">
        <v>37</v>
      </c>
      <c r="L219" s="270" t="s">
        <v>1964</v>
      </c>
      <c r="M219" s="270"/>
      <c r="N219" s="270"/>
      <c r="O219" s="270"/>
      <c r="P219" s="53"/>
      <c r="Q219" s="53" t="s">
        <v>2025</v>
      </c>
      <c r="R219" s="53"/>
      <c r="S219" s="53" t="s">
        <v>69</v>
      </c>
      <c r="T219" s="66">
        <v>11030020</v>
      </c>
      <c r="U219" s="65" t="s">
        <v>3790</v>
      </c>
      <c r="V219" s="66"/>
      <c r="W219" s="66"/>
      <c r="X219" s="66"/>
      <c r="Y219" s="66"/>
      <c r="Z219" s="66"/>
      <c r="AA219" s="66"/>
      <c r="AB219" s="66"/>
      <c r="AC219" s="66"/>
      <c r="AD219" s="308"/>
      <c r="AE219" s="66"/>
      <c r="AF219" s="87">
        <v>5</v>
      </c>
      <c r="AG219" s="87">
        <v>1</v>
      </c>
      <c r="AH219" s="87">
        <v>2012</v>
      </c>
      <c r="AI219" s="67">
        <v>0.75</v>
      </c>
      <c r="AJ219" s="87"/>
      <c r="AK219" s="87"/>
      <c r="AL219" s="87"/>
      <c r="AM219" s="67"/>
      <c r="AN219" s="87">
        <v>31</v>
      </c>
      <c r="AO219" s="87">
        <v>1</v>
      </c>
      <c r="AP219" s="87">
        <v>2012</v>
      </c>
      <c r="AQ219" s="67"/>
      <c r="AR219" s="87">
        <v>27</v>
      </c>
      <c r="AS219" s="302" t="s">
        <v>53</v>
      </c>
      <c r="AT219" s="60">
        <v>355.32</v>
      </c>
      <c r="AU219" s="60">
        <v>241.92000000000002</v>
      </c>
      <c r="AV219" s="60">
        <v>10.210000000000001</v>
      </c>
      <c r="AW219" s="60">
        <v>64</v>
      </c>
      <c r="AX219" s="60"/>
      <c r="AY219" s="60">
        <v>37.800000000000004</v>
      </c>
      <c r="AZ219" s="60">
        <v>709.25</v>
      </c>
      <c r="BA219" s="60">
        <v>0</v>
      </c>
      <c r="BB219" s="60">
        <v>709.25</v>
      </c>
    </row>
    <row r="220" spans="1:54" s="62" customFormat="1" ht="15" customHeight="1">
      <c r="A220" s="26" t="s">
        <v>46</v>
      </c>
      <c r="B220" s="57">
        <v>85</v>
      </c>
      <c r="C220" s="53" t="s">
        <v>2027</v>
      </c>
      <c r="D220" s="267" t="s">
        <v>307</v>
      </c>
      <c r="E220" s="267" t="s">
        <v>2028</v>
      </c>
      <c r="F220" s="53" t="s">
        <v>2029</v>
      </c>
      <c r="G220" s="53"/>
      <c r="H220" s="87">
        <v>6</v>
      </c>
      <c r="I220" s="87">
        <v>6</v>
      </c>
      <c r="J220" s="87">
        <v>1950</v>
      </c>
      <c r="K220" s="87">
        <v>61</v>
      </c>
      <c r="L220" s="270" t="s">
        <v>1964</v>
      </c>
      <c r="M220" s="270"/>
      <c r="N220" s="270"/>
      <c r="O220" s="270"/>
      <c r="P220" s="53"/>
      <c r="Q220" s="53" t="s">
        <v>2030</v>
      </c>
      <c r="R220" s="53"/>
      <c r="S220" s="53" t="s">
        <v>58</v>
      </c>
      <c r="T220" s="66">
        <v>11030020</v>
      </c>
      <c r="U220" s="65" t="s">
        <v>3789</v>
      </c>
      <c r="V220" s="66"/>
      <c r="W220" s="66"/>
      <c r="X220" s="66"/>
      <c r="Y220" s="66"/>
      <c r="Z220" s="66"/>
      <c r="AA220" s="66"/>
      <c r="AB220" s="66"/>
      <c r="AC220" s="66"/>
      <c r="AD220" s="308"/>
      <c r="AE220" s="66"/>
      <c r="AF220" s="87">
        <v>6</v>
      </c>
      <c r="AG220" s="87">
        <v>1</v>
      </c>
      <c r="AH220" s="87">
        <v>2012</v>
      </c>
      <c r="AI220" s="67">
        <v>0.625</v>
      </c>
      <c r="AJ220" s="87"/>
      <c r="AK220" s="87"/>
      <c r="AL220" s="87"/>
      <c r="AM220" s="67"/>
      <c r="AN220" s="87">
        <v>31</v>
      </c>
      <c r="AO220" s="87">
        <v>1</v>
      </c>
      <c r="AP220" s="87">
        <v>2012</v>
      </c>
      <c r="AQ220" s="67"/>
      <c r="AR220" s="87">
        <v>26</v>
      </c>
      <c r="AS220" s="302" t="s">
        <v>53</v>
      </c>
      <c r="AT220" s="60">
        <v>342.15999999999997</v>
      </c>
      <c r="AU220" s="60">
        <v>232.96</v>
      </c>
      <c r="AV220" s="60">
        <v>169.98</v>
      </c>
      <c r="AW220" s="60">
        <v>62</v>
      </c>
      <c r="AX220" s="60"/>
      <c r="AY220" s="60">
        <v>36.4</v>
      </c>
      <c r="AZ220" s="60">
        <v>843.5</v>
      </c>
      <c r="BA220" s="60">
        <v>0</v>
      </c>
      <c r="BB220" s="60">
        <v>728</v>
      </c>
    </row>
    <row r="221" spans="1:54" s="62" customFormat="1" ht="15" customHeight="1">
      <c r="A221" s="26" t="s">
        <v>46</v>
      </c>
      <c r="B221" s="57">
        <v>86</v>
      </c>
      <c r="C221" s="53" t="s">
        <v>3788</v>
      </c>
      <c r="D221" s="267" t="s">
        <v>2437</v>
      </c>
      <c r="E221" s="267" t="s">
        <v>848</v>
      </c>
      <c r="F221" s="53" t="s">
        <v>2438</v>
      </c>
      <c r="G221" s="53"/>
      <c r="H221" s="87">
        <v>3</v>
      </c>
      <c r="I221" s="87">
        <v>1</v>
      </c>
      <c r="J221" s="87">
        <v>1964</v>
      </c>
      <c r="K221" s="87">
        <v>47</v>
      </c>
      <c r="L221" s="270" t="s">
        <v>1964</v>
      </c>
      <c r="M221" s="270"/>
      <c r="N221" s="270"/>
      <c r="O221" s="270"/>
      <c r="P221" s="53"/>
      <c r="Q221" s="53" t="s">
        <v>3787</v>
      </c>
      <c r="R221" s="53"/>
      <c r="S221" s="53" t="s">
        <v>169</v>
      </c>
      <c r="T221" s="66">
        <v>11030020</v>
      </c>
      <c r="U221" s="65" t="s">
        <v>3786</v>
      </c>
      <c r="V221" s="66" t="s">
        <v>2593</v>
      </c>
      <c r="W221" s="66"/>
      <c r="X221" s="66"/>
      <c r="Y221" s="66"/>
      <c r="Z221" s="66"/>
      <c r="AA221" s="66"/>
      <c r="AB221" s="66"/>
      <c r="AC221" s="66"/>
      <c r="AD221" s="308"/>
      <c r="AE221" s="66"/>
      <c r="AF221" s="87">
        <v>9</v>
      </c>
      <c r="AG221" s="87">
        <v>1</v>
      </c>
      <c r="AH221" s="87">
        <v>2012</v>
      </c>
      <c r="AI221" s="67">
        <v>0.41666666666666669</v>
      </c>
      <c r="AJ221" s="87"/>
      <c r="AK221" s="87"/>
      <c r="AL221" s="87"/>
      <c r="AM221" s="67"/>
      <c r="AN221" s="87">
        <v>12</v>
      </c>
      <c r="AO221" s="87">
        <v>1</v>
      </c>
      <c r="AP221" s="87">
        <v>2012</v>
      </c>
      <c r="AQ221" s="67"/>
      <c r="AR221" s="87">
        <v>3</v>
      </c>
      <c r="AS221" s="302" t="s">
        <v>71</v>
      </c>
      <c r="AT221" s="60">
        <v>39.479999999999997</v>
      </c>
      <c r="AU221" s="60">
        <v>26.88</v>
      </c>
      <c r="AV221" s="60">
        <v>42.11</v>
      </c>
      <c r="AW221" s="60">
        <v>42</v>
      </c>
      <c r="AX221" s="60"/>
      <c r="AY221" s="60">
        <v>4.2</v>
      </c>
      <c r="AZ221" s="60">
        <v>154.67000000000002</v>
      </c>
      <c r="BA221" s="60">
        <v>0</v>
      </c>
      <c r="BB221" s="60">
        <v>84</v>
      </c>
    </row>
    <row r="222" spans="1:54" s="62" customFormat="1" ht="15" customHeight="1">
      <c r="A222" s="26" t="s">
        <v>46</v>
      </c>
      <c r="B222" s="57">
        <v>87</v>
      </c>
      <c r="C222" s="53" t="s">
        <v>3785</v>
      </c>
      <c r="D222" s="267" t="s">
        <v>356</v>
      </c>
      <c r="E222" s="267" t="s">
        <v>3784</v>
      </c>
      <c r="F222" s="53" t="s">
        <v>3783</v>
      </c>
      <c r="G222" s="53"/>
      <c r="H222" s="87">
        <v>24</v>
      </c>
      <c r="I222" s="87">
        <v>10</v>
      </c>
      <c r="J222" s="87">
        <v>1966</v>
      </c>
      <c r="K222" s="87">
        <v>45</v>
      </c>
      <c r="L222" s="270" t="s">
        <v>1964</v>
      </c>
      <c r="M222" s="270"/>
      <c r="N222" s="270"/>
      <c r="O222" s="270"/>
      <c r="P222" s="53"/>
      <c r="Q222" s="53" t="s">
        <v>3782</v>
      </c>
      <c r="R222" s="53"/>
      <c r="S222" s="53" t="s">
        <v>169</v>
      </c>
      <c r="T222" s="66">
        <v>11030020</v>
      </c>
      <c r="U222" s="65" t="s">
        <v>3781</v>
      </c>
      <c r="V222" s="66"/>
      <c r="W222" s="66"/>
      <c r="X222" s="66"/>
      <c r="Y222" s="66"/>
      <c r="Z222" s="66"/>
      <c r="AA222" s="66"/>
      <c r="AB222" s="66"/>
      <c r="AC222" s="66"/>
      <c r="AD222" s="308"/>
      <c r="AE222" s="66"/>
      <c r="AF222" s="87">
        <v>9</v>
      </c>
      <c r="AG222" s="87">
        <v>1</v>
      </c>
      <c r="AH222" s="87">
        <v>2012</v>
      </c>
      <c r="AI222" s="67">
        <v>0.42708333333333331</v>
      </c>
      <c r="AJ222" s="87"/>
      <c r="AK222" s="87"/>
      <c r="AL222" s="87"/>
      <c r="AM222" s="67"/>
      <c r="AN222" s="87">
        <v>15</v>
      </c>
      <c r="AO222" s="87">
        <v>1</v>
      </c>
      <c r="AP222" s="87">
        <v>2012</v>
      </c>
      <c r="AQ222" s="67"/>
      <c r="AR222" s="87">
        <v>4</v>
      </c>
      <c r="AS222" s="302" t="s">
        <v>71</v>
      </c>
      <c r="AT222" s="60">
        <v>52.64</v>
      </c>
      <c r="AU222" s="60">
        <v>35.840000000000003</v>
      </c>
      <c r="AV222" s="60">
        <v>36.64</v>
      </c>
      <c r="AW222" s="60">
        <v>44</v>
      </c>
      <c r="AX222" s="60"/>
      <c r="AY222" s="60">
        <v>5.6000000000000005</v>
      </c>
      <c r="AZ222" s="60">
        <v>174.72</v>
      </c>
      <c r="BA222" s="60">
        <v>0</v>
      </c>
      <c r="BB222" s="60">
        <v>112</v>
      </c>
    </row>
    <row r="223" spans="1:54" s="62" customFormat="1" ht="15" customHeight="1">
      <c r="A223" s="26" t="s">
        <v>46</v>
      </c>
      <c r="B223" s="57">
        <v>88</v>
      </c>
      <c r="C223" s="53" t="s">
        <v>3452</v>
      </c>
      <c r="D223" s="267" t="s">
        <v>375</v>
      </c>
      <c r="E223" s="267" t="s">
        <v>3451</v>
      </c>
      <c r="F223" s="53" t="s">
        <v>3450</v>
      </c>
      <c r="G223" s="53"/>
      <c r="H223" s="87">
        <v>6</v>
      </c>
      <c r="I223" s="87">
        <v>8</v>
      </c>
      <c r="J223" s="87">
        <v>1976</v>
      </c>
      <c r="K223" s="87">
        <v>35</v>
      </c>
      <c r="L223" s="270" t="s">
        <v>100</v>
      </c>
      <c r="M223" s="270"/>
      <c r="N223" s="270"/>
      <c r="O223" s="270"/>
      <c r="P223" s="53"/>
      <c r="Q223" s="53" t="s">
        <v>3449</v>
      </c>
      <c r="R223" s="53"/>
      <c r="S223" s="53" t="s">
        <v>69</v>
      </c>
      <c r="T223" s="66">
        <v>11030020</v>
      </c>
      <c r="U223" s="65" t="s">
        <v>135</v>
      </c>
      <c r="V223" s="66"/>
      <c r="W223" s="66"/>
      <c r="X223" s="66"/>
      <c r="Y223" s="66"/>
      <c r="Z223" s="66"/>
      <c r="AA223" s="66"/>
      <c r="AB223" s="66"/>
      <c r="AC223" s="66"/>
      <c r="AD223" s="308"/>
      <c r="AE223" s="66"/>
      <c r="AF223" s="87">
        <v>9</v>
      </c>
      <c r="AG223" s="87">
        <v>1</v>
      </c>
      <c r="AH223" s="87">
        <v>2012</v>
      </c>
      <c r="AI223" s="67">
        <v>0.4375</v>
      </c>
      <c r="AJ223" s="87"/>
      <c r="AK223" s="87"/>
      <c r="AL223" s="87"/>
      <c r="AM223" s="67"/>
      <c r="AN223" s="87">
        <v>20</v>
      </c>
      <c r="AO223" s="87">
        <v>1</v>
      </c>
      <c r="AP223" s="87">
        <v>2012</v>
      </c>
      <c r="AQ223" s="67"/>
      <c r="AR223" s="87">
        <v>9</v>
      </c>
      <c r="AS223" s="302" t="s">
        <v>71</v>
      </c>
      <c r="AT223" s="60">
        <v>118.44</v>
      </c>
      <c r="AU223" s="60">
        <v>80.64</v>
      </c>
      <c r="AV223" s="60">
        <v>78.38</v>
      </c>
      <c r="AW223" s="60">
        <v>44</v>
      </c>
      <c r="AX223" s="60"/>
      <c r="AY223" s="60">
        <v>12.600000000000001</v>
      </c>
      <c r="AZ223" s="60">
        <v>334.05999999999995</v>
      </c>
      <c r="BA223" s="60">
        <v>0</v>
      </c>
      <c r="BB223" s="60">
        <v>252</v>
      </c>
    </row>
    <row r="224" spans="1:54" s="62" customFormat="1" ht="15" customHeight="1">
      <c r="A224" s="26" t="s">
        <v>46</v>
      </c>
      <c r="B224" s="57">
        <v>89</v>
      </c>
      <c r="C224" s="53" t="s">
        <v>3780</v>
      </c>
      <c r="D224" s="267" t="s">
        <v>610</v>
      </c>
      <c r="E224" s="267" t="s">
        <v>3779</v>
      </c>
      <c r="F224" s="53" t="s">
        <v>3778</v>
      </c>
      <c r="G224" s="53"/>
      <c r="H224" s="87">
        <v>3</v>
      </c>
      <c r="I224" s="87">
        <v>9</v>
      </c>
      <c r="J224" s="87">
        <v>1987</v>
      </c>
      <c r="K224" s="87">
        <v>24</v>
      </c>
      <c r="L224" s="270" t="s">
        <v>1964</v>
      </c>
      <c r="M224" s="270"/>
      <c r="N224" s="270"/>
      <c r="O224" s="270"/>
      <c r="P224" s="53"/>
      <c r="Q224" s="53" t="s">
        <v>3777</v>
      </c>
      <c r="R224" s="53"/>
      <c r="S224" s="53" t="s">
        <v>169</v>
      </c>
      <c r="T224" s="66">
        <v>11030020</v>
      </c>
      <c r="U224" s="65" t="s">
        <v>3776</v>
      </c>
      <c r="V224" s="66" t="s">
        <v>3775</v>
      </c>
      <c r="W224" s="66"/>
      <c r="X224" s="66"/>
      <c r="Y224" s="66"/>
      <c r="Z224" s="66"/>
      <c r="AA224" s="66"/>
      <c r="AB224" s="66"/>
      <c r="AC224" s="66"/>
      <c r="AD224" s="308"/>
      <c r="AE224" s="66"/>
      <c r="AF224" s="87">
        <v>9</v>
      </c>
      <c r="AG224" s="87">
        <v>1</v>
      </c>
      <c r="AH224" s="87">
        <v>2012</v>
      </c>
      <c r="AI224" s="67">
        <v>0.44444444444444442</v>
      </c>
      <c r="AJ224" s="87"/>
      <c r="AK224" s="87"/>
      <c r="AL224" s="87"/>
      <c r="AM224" s="67"/>
      <c r="AN224" s="87">
        <v>12</v>
      </c>
      <c r="AO224" s="87">
        <v>1</v>
      </c>
      <c r="AP224" s="87">
        <v>2012</v>
      </c>
      <c r="AQ224" s="67"/>
      <c r="AR224" s="87">
        <v>3</v>
      </c>
      <c r="AS224" s="302" t="s">
        <v>71</v>
      </c>
      <c r="AT224" s="60">
        <v>39.479999999999997</v>
      </c>
      <c r="AU224" s="60">
        <v>26.88</v>
      </c>
      <c r="AV224" s="60">
        <v>12.89</v>
      </c>
      <c r="AW224" s="60">
        <v>34</v>
      </c>
      <c r="AX224" s="60"/>
      <c r="AY224" s="60">
        <v>4.2</v>
      </c>
      <c r="AZ224" s="60">
        <v>117.45</v>
      </c>
      <c r="BA224" s="60">
        <v>0</v>
      </c>
      <c r="BB224" s="60">
        <v>84</v>
      </c>
    </row>
    <row r="225" spans="1:54" s="62" customFormat="1" ht="15" customHeight="1">
      <c r="A225" s="26" t="s">
        <v>46</v>
      </c>
      <c r="B225" s="57">
        <v>90</v>
      </c>
      <c r="C225" s="53" t="s">
        <v>3774</v>
      </c>
      <c r="D225" s="267" t="s">
        <v>3773</v>
      </c>
      <c r="E225" s="267" t="s">
        <v>679</v>
      </c>
      <c r="F225" s="53" t="s">
        <v>3772</v>
      </c>
      <c r="G225" s="53"/>
      <c r="H225" s="87">
        <v>14</v>
      </c>
      <c r="I225" s="87">
        <v>12</v>
      </c>
      <c r="J225" s="87">
        <v>1954</v>
      </c>
      <c r="K225" s="87">
        <v>57</v>
      </c>
      <c r="L225" s="270" t="s">
        <v>1964</v>
      </c>
      <c r="M225" s="270"/>
      <c r="N225" s="270"/>
      <c r="O225" s="270"/>
      <c r="P225" s="53"/>
      <c r="Q225" s="53" t="s">
        <v>3771</v>
      </c>
      <c r="R225" s="53"/>
      <c r="S225" s="53" t="s">
        <v>169</v>
      </c>
      <c r="T225" s="66">
        <v>11030020</v>
      </c>
      <c r="U225" s="65" t="s">
        <v>3770</v>
      </c>
      <c r="V225" s="66" t="s">
        <v>470</v>
      </c>
      <c r="W225" s="66"/>
      <c r="X225" s="66"/>
      <c r="Y225" s="66"/>
      <c r="Z225" s="66"/>
      <c r="AA225" s="66"/>
      <c r="AB225" s="66"/>
      <c r="AC225" s="66"/>
      <c r="AD225" s="308"/>
      <c r="AE225" s="66"/>
      <c r="AF225" s="87">
        <v>9</v>
      </c>
      <c r="AG225" s="87">
        <v>1</v>
      </c>
      <c r="AH225" s="87">
        <v>2012</v>
      </c>
      <c r="AI225" s="67">
        <v>0.46875</v>
      </c>
      <c r="AJ225" s="87"/>
      <c r="AK225" s="87"/>
      <c r="AL225" s="87"/>
      <c r="AM225" s="67"/>
      <c r="AN225" s="87">
        <v>13</v>
      </c>
      <c r="AO225" s="87">
        <v>1</v>
      </c>
      <c r="AP225" s="87">
        <v>2012</v>
      </c>
      <c r="AQ225" s="67"/>
      <c r="AR225" s="87">
        <v>4</v>
      </c>
      <c r="AS225" s="302" t="s">
        <v>71</v>
      </c>
      <c r="AT225" s="60">
        <v>52.64</v>
      </c>
      <c r="AU225" s="60">
        <v>35.840000000000003</v>
      </c>
      <c r="AV225" s="60">
        <v>0</v>
      </c>
      <c r="AW225" s="60">
        <v>44</v>
      </c>
      <c r="AX225" s="60"/>
      <c r="AY225" s="60">
        <v>5.6000000000000005</v>
      </c>
      <c r="AZ225" s="60">
        <v>138.07999999999998</v>
      </c>
      <c r="BA225" s="60">
        <v>0</v>
      </c>
      <c r="BB225" s="60">
        <v>112</v>
      </c>
    </row>
    <row r="226" spans="1:54" s="62" customFormat="1" ht="15" customHeight="1">
      <c r="A226" s="26" t="s">
        <v>46</v>
      </c>
      <c r="B226" s="57">
        <v>91</v>
      </c>
      <c r="C226" s="53" t="s">
        <v>2032</v>
      </c>
      <c r="D226" s="267" t="s">
        <v>2033</v>
      </c>
      <c r="E226" s="267" t="s">
        <v>2034</v>
      </c>
      <c r="F226" s="53" t="s">
        <v>2035</v>
      </c>
      <c r="G226" s="53"/>
      <c r="H226" s="87">
        <v>27</v>
      </c>
      <c r="I226" s="87">
        <v>1</v>
      </c>
      <c r="J226" s="87">
        <v>1951</v>
      </c>
      <c r="K226" s="87">
        <v>60</v>
      </c>
      <c r="L226" s="270" t="s">
        <v>1964</v>
      </c>
      <c r="M226" s="270"/>
      <c r="N226" s="270"/>
      <c r="O226" s="270"/>
      <c r="P226" s="53"/>
      <c r="Q226" s="53" t="s">
        <v>2036</v>
      </c>
      <c r="R226" s="53"/>
      <c r="S226" s="53" t="s">
        <v>58</v>
      </c>
      <c r="T226" s="66">
        <v>11030020</v>
      </c>
      <c r="U226" s="65" t="s">
        <v>3769</v>
      </c>
      <c r="V226" s="66"/>
      <c r="W226" s="66"/>
      <c r="X226" s="66"/>
      <c r="Y226" s="66"/>
      <c r="Z226" s="66"/>
      <c r="AA226" s="66"/>
      <c r="AB226" s="66"/>
      <c r="AC226" s="66"/>
      <c r="AD226" s="308"/>
      <c r="AE226" s="66"/>
      <c r="AF226" s="87">
        <v>9</v>
      </c>
      <c r="AG226" s="87">
        <v>1</v>
      </c>
      <c r="AH226" s="87">
        <v>2012</v>
      </c>
      <c r="AI226" s="67">
        <v>0.4861111111111111</v>
      </c>
      <c r="AJ226" s="87"/>
      <c r="AK226" s="87"/>
      <c r="AL226" s="87"/>
      <c r="AM226" s="67"/>
      <c r="AN226" s="87">
        <v>31</v>
      </c>
      <c r="AO226" s="87">
        <v>1</v>
      </c>
      <c r="AP226" s="87">
        <v>2012</v>
      </c>
      <c r="AQ226" s="67"/>
      <c r="AR226" s="87">
        <v>23</v>
      </c>
      <c r="AS226" s="302" t="s">
        <v>53</v>
      </c>
      <c r="AT226" s="60">
        <v>302.68</v>
      </c>
      <c r="AU226" s="60">
        <v>206.08</v>
      </c>
      <c r="AV226" s="60">
        <v>6.98</v>
      </c>
      <c r="AW226" s="60">
        <v>82</v>
      </c>
      <c r="AX226" s="60"/>
      <c r="AY226" s="60">
        <v>32.200000000000003</v>
      </c>
      <c r="AZ226" s="60">
        <v>629.94000000000005</v>
      </c>
      <c r="BA226" s="60">
        <v>0</v>
      </c>
      <c r="BB226" s="60">
        <v>629.94000000000005</v>
      </c>
    </row>
    <row r="227" spans="1:54" s="62" customFormat="1" ht="15" customHeight="1">
      <c r="A227" s="26" t="s">
        <v>46</v>
      </c>
      <c r="B227" s="57">
        <v>92</v>
      </c>
      <c r="C227" s="53" t="s">
        <v>3768</v>
      </c>
      <c r="D227" s="267" t="s">
        <v>375</v>
      </c>
      <c r="E227" s="267" t="s">
        <v>228</v>
      </c>
      <c r="F227" s="53" t="s">
        <v>3767</v>
      </c>
      <c r="G227" s="53"/>
      <c r="H227" s="87">
        <v>7</v>
      </c>
      <c r="I227" s="87">
        <v>10</v>
      </c>
      <c r="J227" s="87">
        <v>2000</v>
      </c>
      <c r="K227" s="87">
        <v>11</v>
      </c>
      <c r="L227" s="270" t="s">
        <v>100</v>
      </c>
      <c r="M227" s="270"/>
      <c r="N227" s="270"/>
      <c r="O227" s="270"/>
      <c r="P227" s="53"/>
      <c r="Q227" s="53" t="s">
        <v>3766</v>
      </c>
      <c r="R227" s="53"/>
      <c r="S227" s="53" t="s">
        <v>169</v>
      </c>
      <c r="T227" s="66">
        <v>11030020</v>
      </c>
      <c r="U227" s="65" t="s">
        <v>3765</v>
      </c>
      <c r="V227" s="66" t="s">
        <v>2338</v>
      </c>
      <c r="W227" s="66"/>
      <c r="X227" s="66"/>
      <c r="Y227" s="66"/>
      <c r="Z227" s="66"/>
      <c r="AA227" s="66"/>
      <c r="AB227" s="66"/>
      <c r="AC227" s="66"/>
      <c r="AD227" s="308"/>
      <c r="AE227" s="66"/>
      <c r="AF227" s="87">
        <v>9</v>
      </c>
      <c r="AG227" s="87">
        <v>1</v>
      </c>
      <c r="AH227" s="87">
        <v>2012</v>
      </c>
      <c r="AI227" s="67">
        <v>0.49305555555555558</v>
      </c>
      <c r="AJ227" s="87"/>
      <c r="AK227" s="87"/>
      <c r="AL227" s="87"/>
      <c r="AM227" s="67"/>
      <c r="AN227" s="87">
        <v>12</v>
      </c>
      <c r="AO227" s="87">
        <v>1</v>
      </c>
      <c r="AP227" s="87">
        <v>2012</v>
      </c>
      <c r="AQ227" s="67"/>
      <c r="AR227" s="87">
        <v>3</v>
      </c>
      <c r="AS227" s="302" t="s">
        <v>71</v>
      </c>
      <c r="AT227" s="60">
        <v>39.479999999999997</v>
      </c>
      <c r="AU227" s="60">
        <v>26.88</v>
      </c>
      <c r="AV227" s="60">
        <v>52.26</v>
      </c>
      <c r="AW227" s="60">
        <v>34</v>
      </c>
      <c r="AX227" s="60"/>
      <c r="AY227" s="60">
        <v>4.2</v>
      </c>
      <c r="AZ227" s="60">
        <v>156.82</v>
      </c>
      <c r="BA227" s="60">
        <v>0</v>
      </c>
      <c r="BB227" s="60">
        <v>84</v>
      </c>
    </row>
    <row r="228" spans="1:54" s="62" customFormat="1" ht="15" customHeight="1">
      <c r="A228" s="26" t="s">
        <v>46</v>
      </c>
      <c r="B228" s="57">
        <v>93</v>
      </c>
      <c r="C228" s="53" t="s">
        <v>3764</v>
      </c>
      <c r="D228" s="267" t="s">
        <v>817</v>
      </c>
      <c r="E228" s="267" t="s">
        <v>3763</v>
      </c>
      <c r="F228" s="53" t="s">
        <v>3762</v>
      </c>
      <c r="G228" s="53"/>
      <c r="H228" s="87">
        <v>20</v>
      </c>
      <c r="I228" s="87">
        <v>3</v>
      </c>
      <c r="J228" s="87">
        <v>1976</v>
      </c>
      <c r="K228" s="87">
        <v>35</v>
      </c>
      <c r="L228" s="270" t="s">
        <v>100</v>
      </c>
      <c r="M228" s="270"/>
      <c r="N228" s="270"/>
      <c r="O228" s="270"/>
      <c r="P228" s="53"/>
      <c r="Q228" s="53" t="s">
        <v>3761</v>
      </c>
      <c r="R228" s="53"/>
      <c r="S228" s="53" t="s">
        <v>368</v>
      </c>
      <c r="T228" s="66">
        <v>11030020</v>
      </c>
      <c r="U228" s="65" t="s">
        <v>3760</v>
      </c>
      <c r="V228" s="66"/>
      <c r="W228" s="66"/>
      <c r="X228" s="66"/>
      <c r="Y228" s="66"/>
      <c r="Z228" s="66"/>
      <c r="AA228" s="66"/>
      <c r="AB228" s="66"/>
      <c r="AC228" s="66"/>
      <c r="AD228" s="308"/>
      <c r="AE228" s="66"/>
      <c r="AF228" s="87">
        <v>9</v>
      </c>
      <c r="AG228" s="87">
        <v>1</v>
      </c>
      <c r="AH228" s="87">
        <v>2012</v>
      </c>
      <c r="AI228" s="67">
        <v>0.53125</v>
      </c>
      <c r="AJ228" s="87"/>
      <c r="AK228" s="87"/>
      <c r="AL228" s="87"/>
      <c r="AM228" s="67"/>
      <c r="AN228" s="87">
        <v>11</v>
      </c>
      <c r="AO228" s="87">
        <v>1</v>
      </c>
      <c r="AP228" s="87">
        <v>2012</v>
      </c>
      <c r="AQ228" s="67"/>
      <c r="AR228" s="87">
        <v>2</v>
      </c>
      <c r="AS228" s="302" t="s">
        <v>71</v>
      </c>
      <c r="AT228" s="60">
        <v>26.32</v>
      </c>
      <c r="AU228" s="60">
        <v>17.920000000000002</v>
      </c>
      <c r="AV228" s="60">
        <v>12.42</v>
      </c>
      <c r="AW228" s="60">
        <v>18</v>
      </c>
      <c r="AX228" s="60"/>
      <c r="AY228" s="60">
        <v>2.8000000000000003</v>
      </c>
      <c r="AZ228" s="60">
        <v>77.460000000000008</v>
      </c>
      <c r="BA228" s="60">
        <v>0</v>
      </c>
      <c r="BB228" s="60">
        <v>56</v>
      </c>
    </row>
    <row r="229" spans="1:54" s="62" customFormat="1" ht="15" customHeight="1">
      <c r="A229" s="26" t="s">
        <v>46</v>
      </c>
      <c r="B229" s="57">
        <v>94</v>
      </c>
      <c r="C229" s="53" t="s">
        <v>2038</v>
      </c>
      <c r="D229" s="267" t="s">
        <v>2039</v>
      </c>
      <c r="E229" s="267" t="s">
        <v>2040</v>
      </c>
      <c r="F229" s="53" t="s">
        <v>2041</v>
      </c>
      <c r="G229" s="53"/>
      <c r="H229" s="87">
        <v>25</v>
      </c>
      <c r="I229" s="87">
        <v>4</v>
      </c>
      <c r="J229" s="87">
        <v>1975</v>
      </c>
      <c r="K229" s="87">
        <v>36</v>
      </c>
      <c r="L229" s="270" t="s">
        <v>1964</v>
      </c>
      <c r="M229" s="270"/>
      <c r="N229" s="270"/>
      <c r="O229" s="270"/>
      <c r="P229" s="53"/>
      <c r="Q229" s="53" t="s">
        <v>2042</v>
      </c>
      <c r="R229" s="53"/>
      <c r="S229" s="53" t="s">
        <v>69</v>
      </c>
      <c r="T229" s="66">
        <v>11030020</v>
      </c>
      <c r="U229" s="65" t="s">
        <v>3759</v>
      </c>
      <c r="V229" s="66"/>
      <c r="W229" s="66"/>
      <c r="X229" s="66"/>
      <c r="Y229" s="66"/>
      <c r="Z229" s="66"/>
      <c r="AA229" s="66"/>
      <c r="AB229" s="66"/>
      <c r="AC229" s="66"/>
      <c r="AD229" s="308"/>
      <c r="AE229" s="66"/>
      <c r="AF229" s="87">
        <v>9</v>
      </c>
      <c r="AG229" s="87">
        <v>1</v>
      </c>
      <c r="AH229" s="87">
        <v>2012</v>
      </c>
      <c r="AI229" s="67">
        <v>0.625</v>
      </c>
      <c r="AJ229" s="87"/>
      <c r="AK229" s="87"/>
      <c r="AL229" s="87"/>
      <c r="AM229" s="67"/>
      <c r="AN229" s="87">
        <v>31</v>
      </c>
      <c r="AO229" s="87">
        <v>1</v>
      </c>
      <c r="AP229" s="87">
        <v>2012</v>
      </c>
      <c r="AQ229" s="67"/>
      <c r="AR229" s="87">
        <v>23</v>
      </c>
      <c r="AS229" s="302" t="s">
        <v>53</v>
      </c>
      <c r="AT229" s="60">
        <v>302.68</v>
      </c>
      <c r="AU229" s="60">
        <v>206.08</v>
      </c>
      <c r="AV229" s="60">
        <v>88.62</v>
      </c>
      <c r="AW229" s="60">
        <v>48</v>
      </c>
      <c r="AX229" s="60"/>
      <c r="AY229" s="60">
        <v>32.200000000000003</v>
      </c>
      <c r="AZ229" s="60">
        <v>677.58</v>
      </c>
      <c r="BA229" s="60">
        <v>0</v>
      </c>
      <c r="BB229" s="60">
        <v>644</v>
      </c>
    </row>
    <row r="230" spans="1:54" s="62" customFormat="1" ht="15" customHeight="1">
      <c r="A230" s="26" t="s">
        <v>46</v>
      </c>
      <c r="B230" s="57">
        <v>95</v>
      </c>
      <c r="C230" s="53" t="s">
        <v>3758</v>
      </c>
      <c r="D230" s="267" t="s">
        <v>137</v>
      </c>
      <c r="E230" s="267" t="s">
        <v>611</v>
      </c>
      <c r="F230" s="53" t="s">
        <v>3757</v>
      </c>
      <c r="G230" s="53"/>
      <c r="H230" s="87">
        <v>3</v>
      </c>
      <c r="I230" s="87">
        <v>5</v>
      </c>
      <c r="J230" s="87">
        <v>1937</v>
      </c>
      <c r="K230" s="87">
        <v>74</v>
      </c>
      <c r="L230" s="270" t="s">
        <v>1964</v>
      </c>
      <c r="M230" s="270"/>
      <c r="N230" s="270"/>
      <c r="O230" s="270"/>
      <c r="P230" s="53"/>
      <c r="Q230" s="53" t="s">
        <v>3756</v>
      </c>
      <c r="R230" s="53"/>
      <c r="S230" s="53" t="s">
        <v>169</v>
      </c>
      <c r="T230" s="66">
        <v>11030020</v>
      </c>
      <c r="U230" s="65" t="s">
        <v>3755</v>
      </c>
      <c r="V230" s="66"/>
      <c r="W230" s="66"/>
      <c r="X230" s="66"/>
      <c r="Y230" s="66"/>
      <c r="Z230" s="66"/>
      <c r="AA230" s="66"/>
      <c r="AB230" s="66"/>
      <c r="AC230" s="66"/>
      <c r="AD230" s="308"/>
      <c r="AE230" s="66"/>
      <c r="AF230" s="87">
        <v>9</v>
      </c>
      <c r="AG230" s="87">
        <v>1</v>
      </c>
      <c r="AH230" s="87">
        <v>2012</v>
      </c>
      <c r="AI230" s="67">
        <v>0.66666666666666663</v>
      </c>
      <c r="AJ230" s="87"/>
      <c r="AK230" s="87"/>
      <c r="AL230" s="87"/>
      <c r="AM230" s="67"/>
      <c r="AN230" s="87">
        <v>13</v>
      </c>
      <c r="AO230" s="87">
        <v>1</v>
      </c>
      <c r="AP230" s="87">
        <v>2012</v>
      </c>
      <c r="AQ230" s="67"/>
      <c r="AR230" s="87">
        <v>4</v>
      </c>
      <c r="AS230" s="302" t="s">
        <v>71</v>
      </c>
      <c r="AT230" s="60">
        <v>52.64</v>
      </c>
      <c r="AU230" s="60">
        <v>35.840000000000003</v>
      </c>
      <c r="AV230" s="60">
        <v>32.28</v>
      </c>
      <c r="AW230" s="60">
        <v>44</v>
      </c>
      <c r="AX230" s="60"/>
      <c r="AY230" s="60">
        <v>5.6000000000000005</v>
      </c>
      <c r="AZ230" s="60">
        <v>170.36</v>
      </c>
      <c r="BA230" s="60">
        <v>0</v>
      </c>
      <c r="BB230" s="60">
        <v>112</v>
      </c>
    </row>
    <row r="231" spans="1:54" s="62" customFormat="1" ht="15" customHeight="1">
      <c r="A231" s="26" t="s">
        <v>46</v>
      </c>
      <c r="B231" s="57">
        <v>96</v>
      </c>
      <c r="C231" s="53" t="s">
        <v>3754</v>
      </c>
      <c r="D231" s="267" t="s">
        <v>2359</v>
      </c>
      <c r="E231" s="267" t="s">
        <v>3753</v>
      </c>
      <c r="F231" s="53" t="s">
        <v>3752</v>
      </c>
      <c r="G231" s="53"/>
      <c r="H231" s="87">
        <v>25</v>
      </c>
      <c r="I231" s="87">
        <v>3</v>
      </c>
      <c r="J231" s="87">
        <v>1947</v>
      </c>
      <c r="K231" s="87">
        <v>64</v>
      </c>
      <c r="L231" s="270" t="s">
        <v>100</v>
      </c>
      <c r="M231" s="270"/>
      <c r="N231" s="270"/>
      <c r="O231" s="270"/>
      <c r="P231" s="53"/>
      <c r="Q231" s="53" t="s">
        <v>3751</v>
      </c>
      <c r="R231" s="53"/>
      <c r="S231" s="53" t="s">
        <v>169</v>
      </c>
      <c r="T231" s="66">
        <v>11030020</v>
      </c>
      <c r="U231" s="65" t="s">
        <v>3750</v>
      </c>
      <c r="V231" s="66" t="s">
        <v>864</v>
      </c>
      <c r="W231" s="66"/>
      <c r="X231" s="66"/>
      <c r="Y231" s="66"/>
      <c r="Z231" s="66"/>
      <c r="AA231" s="66"/>
      <c r="AB231" s="66"/>
      <c r="AC231" s="66"/>
      <c r="AD231" s="308"/>
      <c r="AE231" s="66"/>
      <c r="AF231" s="87">
        <v>10</v>
      </c>
      <c r="AG231" s="87">
        <v>1</v>
      </c>
      <c r="AH231" s="87">
        <v>2012</v>
      </c>
      <c r="AI231" s="67">
        <v>0.4861111111111111</v>
      </c>
      <c r="AJ231" s="87"/>
      <c r="AK231" s="87"/>
      <c r="AL231" s="87"/>
      <c r="AM231" s="67"/>
      <c r="AN231" s="87">
        <v>13</v>
      </c>
      <c r="AO231" s="87">
        <v>1</v>
      </c>
      <c r="AP231" s="87">
        <v>2012</v>
      </c>
      <c r="AQ231" s="67"/>
      <c r="AR231" s="87">
        <v>3</v>
      </c>
      <c r="AS231" s="302" t="s">
        <v>71</v>
      </c>
      <c r="AT231" s="60">
        <v>39.479999999999997</v>
      </c>
      <c r="AU231" s="60">
        <v>26.88</v>
      </c>
      <c r="AV231" s="60">
        <v>38.78</v>
      </c>
      <c r="AW231" s="60">
        <v>44</v>
      </c>
      <c r="AX231" s="60"/>
      <c r="AY231" s="60">
        <v>4.2</v>
      </c>
      <c r="AZ231" s="60">
        <v>153.34</v>
      </c>
      <c r="BA231" s="60">
        <v>0</v>
      </c>
      <c r="BB231" s="60">
        <v>84</v>
      </c>
    </row>
    <row r="232" spans="1:54" s="62" customFormat="1" ht="15" customHeight="1">
      <c r="A232" s="26" t="s">
        <v>46</v>
      </c>
      <c r="B232" s="57">
        <v>97</v>
      </c>
      <c r="C232" s="53" t="s">
        <v>2044</v>
      </c>
      <c r="D232" s="267" t="s">
        <v>307</v>
      </c>
      <c r="E232" s="267" t="s">
        <v>2045</v>
      </c>
      <c r="F232" s="53" t="s">
        <v>2046</v>
      </c>
      <c r="G232" s="53"/>
      <c r="H232" s="87">
        <v>18</v>
      </c>
      <c r="I232" s="87">
        <v>10</v>
      </c>
      <c r="J232" s="87">
        <v>1960</v>
      </c>
      <c r="K232" s="87">
        <v>51</v>
      </c>
      <c r="L232" s="270" t="s">
        <v>1964</v>
      </c>
      <c r="M232" s="270"/>
      <c r="N232" s="270"/>
      <c r="O232" s="270"/>
      <c r="P232" s="53"/>
      <c r="Q232" s="53" t="s">
        <v>2047</v>
      </c>
      <c r="R232" s="53"/>
      <c r="S232" s="53" t="s">
        <v>69</v>
      </c>
      <c r="T232" s="66">
        <v>11030020</v>
      </c>
      <c r="U232" s="65" t="s">
        <v>3749</v>
      </c>
      <c r="V232" s="66"/>
      <c r="W232" s="66"/>
      <c r="X232" s="66"/>
      <c r="Y232" s="66"/>
      <c r="Z232" s="66"/>
      <c r="AA232" s="66"/>
      <c r="AB232" s="66"/>
      <c r="AC232" s="66"/>
      <c r="AD232" s="308"/>
      <c r="AE232" s="66"/>
      <c r="AF232" s="87">
        <v>10</v>
      </c>
      <c r="AG232" s="87">
        <v>1</v>
      </c>
      <c r="AH232" s="87">
        <v>2012</v>
      </c>
      <c r="AI232" s="67">
        <v>0.50347222222222221</v>
      </c>
      <c r="AJ232" s="87"/>
      <c r="AK232" s="87"/>
      <c r="AL232" s="87"/>
      <c r="AM232" s="67"/>
      <c r="AN232" s="87">
        <v>31</v>
      </c>
      <c r="AO232" s="87">
        <v>1</v>
      </c>
      <c r="AP232" s="87">
        <v>2012</v>
      </c>
      <c r="AQ232" s="67"/>
      <c r="AR232" s="87">
        <v>22</v>
      </c>
      <c r="AS232" s="302" t="s">
        <v>53</v>
      </c>
      <c r="AT232" s="60">
        <v>289.52</v>
      </c>
      <c r="AU232" s="60">
        <v>197.12</v>
      </c>
      <c r="AV232" s="60">
        <v>86.5</v>
      </c>
      <c r="AW232" s="60">
        <v>25</v>
      </c>
      <c r="AX232" s="60"/>
      <c r="AY232" s="60">
        <v>30.8</v>
      </c>
      <c r="AZ232" s="60">
        <v>628.93999999999994</v>
      </c>
      <c r="BA232" s="60">
        <v>0</v>
      </c>
      <c r="BB232" s="60">
        <v>616</v>
      </c>
    </row>
    <row r="233" spans="1:54" s="62" customFormat="1" ht="15" customHeight="1">
      <c r="A233" s="26" t="s">
        <v>46</v>
      </c>
      <c r="B233" s="57">
        <v>98</v>
      </c>
      <c r="C233" s="53" t="s">
        <v>3748</v>
      </c>
      <c r="D233" s="267" t="s">
        <v>266</v>
      </c>
      <c r="E233" s="267" t="s">
        <v>3747</v>
      </c>
      <c r="F233" s="53" t="s">
        <v>3746</v>
      </c>
      <c r="G233" s="53"/>
      <c r="H233" s="87">
        <v>22</v>
      </c>
      <c r="I233" s="87">
        <v>12</v>
      </c>
      <c r="J233" s="87">
        <v>1951</v>
      </c>
      <c r="K233" s="87">
        <v>60</v>
      </c>
      <c r="L233" s="270" t="s">
        <v>1964</v>
      </c>
      <c r="M233" s="270"/>
      <c r="N233" s="270"/>
      <c r="O233" s="270"/>
      <c r="P233" s="53"/>
      <c r="Q233" s="53" t="s">
        <v>3745</v>
      </c>
      <c r="R233" s="53"/>
      <c r="S233" s="53" t="s">
        <v>94</v>
      </c>
      <c r="T233" s="66">
        <v>11030020</v>
      </c>
      <c r="U233" s="65" t="s">
        <v>3744</v>
      </c>
      <c r="V233" s="66"/>
      <c r="W233" s="66"/>
      <c r="X233" s="66"/>
      <c r="Y233" s="66"/>
      <c r="Z233" s="66"/>
      <c r="AA233" s="66"/>
      <c r="AB233" s="66"/>
      <c r="AC233" s="66"/>
      <c r="AD233" s="308"/>
      <c r="AE233" s="66"/>
      <c r="AF233" s="87">
        <v>10</v>
      </c>
      <c r="AG233" s="87">
        <v>1</v>
      </c>
      <c r="AH233" s="87">
        <v>2012</v>
      </c>
      <c r="AI233" s="67">
        <v>0.59027777777777779</v>
      </c>
      <c r="AJ233" s="87"/>
      <c r="AK233" s="87"/>
      <c r="AL233" s="87"/>
      <c r="AM233" s="67"/>
      <c r="AN233" s="87">
        <v>14</v>
      </c>
      <c r="AO233" s="87">
        <v>1</v>
      </c>
      <c r="AP233" s="87">
        <v>2012</v>
      </c>
      <c r="AQ233" s="67"/>
      <c r="AR233" s="87">
        <v>4</v>
      </c>
      <c r="AS233" s="302" t="s">
        <v>71</v>
      </c>
      <c r="AT233" s="60">
        <v>52.64</v>
      </c>
      <c r="AU233" s="60">
        <v>35.840000000000003</v>
      </c>
      <c r="AV233" s="60">
        <v>0</v>
      </c>
      <c r="AW233" s="60">
        <v>44</v>
      </c>
      <c r="AX233" s="60"/>
      <c r="AY233" s="60">
        <v>5.6000000000000005</v>
      </c>
      <c r="AZ233" s="60">
        <v>138.07999999999998</v>
      </c>
      <c r="BA233" s="60">
        <v>0</v>
      </c>
      <c r="BB233" s="60">
        <v>112</v>
      </c>
    </row>
    <row r="234" spans="1:54" s="62" customFormat="1" ht="15" customHeight="1">
      <c r="A234" s="26" t="s">
        <v>46</v>
      </c>
      <c r="B234" s="57">
        <v>99</v>
      </c>
      <c r="C234" s="53" t="s">
        <v>3743</v>
      </c>
      <c r="D234" s="267" t="s">
        <v>3742</v>
      </c>
      <c r="E234" s="267" t="s">
        <v>3741</v>
      </c>
      <c r="F234" s="53" t="s">
        <v>3740</v>
      </c>
      <c r="G234" s="53"/>
      <c r="H234" s="87">
        <v>10</v>
      </c>
      <c r="I234" s="87">
        <v>9</v>
      </c>
      <c r="J234" s="87">
        <v>1965</v>
      </c>
      <c r="K234" s="87">
        <v>46</v>
      </c>
      <c r="L234" s="270" t="s">
        <v>100</v>
      </c>
      <c r="M234" s="270"/>
      <c r="N234" s="270"/>
      <c r="O234" s="270"/>
      <c r="P234" s="53"/>
      <c r="Q234" s="53" t="s">
        <v>3739</v>
      </c>
      <c r="R234" s="53"/>
      <c r="S234" s="53" t="s">
        <v>169</v>
      </c>
      <c r="T234" s="66">
        <v>11030020</v>
      </c>
      <c r="U234" s="65" t="s">
        <v>3738</v>
      </c>
      <c r="V234" s="66"/>
      <c r="W234" s="66"/>
      <c r="X234" s="66"/>
      <c r="Y234" s="66"/>
      <c r="Z234" s="66"/>
      <c r="AA234" s="66"/>
      <c r="AB234" s="66"/>
      <c r="AC234" s="66"/>
      <c r="AD234" s="308"/>
      <c r="AE234" s="66"/>
      <c r="AF234" s="87">
        <v>11</v>
      </c>
      <c r="AG234" s="87">
        <v>1</v>
      </c>
      <c r="AH234" s="87">
        <v>2012</v>
      </c>
      <c r="AI234" s="67">
        <v>0.47916666666666669</v>
      </c>
      <c r="AJ234" s="87"/>
      <c r="AK234" s="87"/>
      <c r="AL234" s="87"/>
      <c r="AM234" s="67"/>
      <c r="AN234" s="87">
        <v>15</v>
      </c>
      <c r="AO234" s="87">
        <v>1</v>
      </c>
      <c r="AP234" s="87">
        <v>2012</v>
      </c>
      <c r="AQ234" s="67"/>
      <c r="AR234" s="87">
        <v>4</v>
      </c>
      <c r="AS234" s="302" t="s">
        <v>71</v>
      </c>
      <c r="AT234" s="60">
        <v>52.64</v>
      </c>
      <c r="AU234" s="60">
        <v>35.840000000000003</v>
      </c>
      <c r="AV234" s="60">
        <v>11.89</v>
      </c>
      <c r="AW234" s="60">
        <v>44</v>
      </c>
      <c r="AX234" s="60"/>
      <c r="AY234" s="60">
        <v>5.6000000000000005</v>
      </c>
      <c r="AZ234" s="60">
        <v>149.97</v>
      </c>
      <c r="BA234" s="60">
        <v>0</v>
      </c>
      <c r="BB234" s="60">
        <v>112</v>
      </c>
    </row>
    <row r="235" spans="1:54" s="62" customFormat="1" ht="15" customHeight="1">
      <c r="A235" s="26" t="s">
        <v>46</v>
      </c>
      <c r="B235" s="57">
        <v>100</v>
      </c>
      <c r="C235" s="53" t="s">
        <v>3440</v>
      </c>
      <c r="D235" s="267" t="s">
        <v>3439</v>
      </c>
      <c r="E235" s="267" t="s">
        <v>3438</v>
      </c>
      <c r="F235" s="53" t="s">
        <v>3437</v>
      </c>
      <c r="G235" s="53"/>
      <c r="H235" s="87">
        <v>8</v>
      </c>
      <c r="I235" s="87">
        <v>3</v>
      </c>
      <c r="J235" s="87">
        <v>1963</v>
      </c>
      <c r="K235" s="87">
        <v>48</v>
      </c>
      <c r="L235" s="270" t="s">
        <v>1964</v>
      </c>
      <c r="M235" s="270"/>
      <c r="N235" s="270"/>
      <c r="O235" s="270"/>
      <c r="P235" s="53"/>
      <c r="Q235" s="53" t="s">
        <v>3436</v>
      </c>
      <c r="R235" s="53"/>
      <c r="S235" s="53" t="s">
        <v>159</v>
      </c>
      <c r="T235" s="66">
        <v>11030020</v>
      </c>
      <c r="U235" s="65" t="s">
        <v>1089</v>
      </c>
      <c r="V235" s="66"/>
      <c r="W235" s="66"/>
      <c r="X235" s="66"/>
      <c r="Y235" s="66"/>
      <c r="Z235" s="66"/>
      <c r="AA235" s="66"/>
      <c r="AB235" s="66"/>
      <c r="AC235" s="66"/>
      <c r="AD235" s="308"/>
      <c r="AE235" s="66"/>
      <c r="AF235" s="87">
        <v>11</v>
      </c>
      <c r="AG235" s="87">
        <v>1</v>
      </c>
      <c r="AH235" s="87">
        <v>2012</v>
      </c>
      <c r="AI235" s="67">
        <v>0.44444444444444442</v>
      </c>
      <c r="AJ235" s="87"/>
      <c r="AK235" s="87"/>
      <c r="AL235" s="87"/>
      <c r="AM235" s="67"/>
      <c r="AN235" s="87">
        <v>23</v>
      </c>
      <c r="AO235" s="87">
        <v>1</v>
      </c>
      <c r="AP235" s="87">
        <v>2012</v>
      </c>
      <c r="AQ235" s="67"/>
      <c r="AR235" s="87">
        <v>10</v>
      </c>
      <c r="AS235" s="302" t="s">
        <v>71</v>
      </c>
      <c r="AT235" s="60">
        <v>131.6</v>
      </c>
      <c r="AU235" s="60">
        <v>89.600000000000009</v>
      </c>
      <c r="AV235" s="60">
        <v>66.58</v>
      </c>
      <c r="AW235" s="60">
        <v>42</v>
      </c>
      <c r="AX235" s="60"/>
      <c r="AY235" s="60">
        <v>14</v>
      </c>
      <c r="AZ235" s="60">
        <v>343.78</v>
      </c>
      <c r="BA235" s="60">
        <v>0</v>
      </c>
      <c r="BB235" s="60">
        <v>280</v>
      </c>
    </row>
    <row r="236" spans="1:54" s="62" customFormat="1" ht="15" customHeight="1">
      <c r="A236" s="26" t="s">
        <v>46</v>
      </c>
      <c r="B236" s="57">
        <v>101</v>
      </c>
      <c r="C236" s="53" t="s">
        <v>3737</v>
      </c>
      <c r="D236" s="267" t="s">
        <v>61</v>
      </c>
      <c r="E236" s="267" t="s">
        <v>3736</v>
      </c>
      <c r="F236" s="53" t="s">
        <v>3735</v>
      </c>
      <c r="G236" s="53"/>
      <c r="H236" s="87">
        <v>5</v>
      </c>
      <c r="I236" s="87">
        <v>8</v>
      </c>
      <c r="J236" s="87">
        <v>1953</v>
      </c>
      <c r="K236" s="87">
        <v>58</v>
      </c>
      <c r="L236" s="270" t="s">
        <v>1964</v>
      </c>
      <c r="M236" s="270"/>
      <c r="N236" s="270"/>
      <c r="O236" s="270"/>
      <c r="P236" s="53"/>
      <c r="Q236" s="53" t="s">
        <v>3734</v>
      </c>
      <c r="R236" s="53"/>
      <c r="S236" s="53" t="s">
        <v>58</v>
      </c>
      <c r="T236" s="66">
        <v>11030020</v>
      </c>
      <c r="U236" s="65" t="s">
        <v>3733</v>
      </c>
      <c r="V236" s="66"/>
      <c r="W236" s="66"/>
      <c r="X236" s="66"/>
      <c r="Y236" s="66"/>
      <c r="Z236" s="66"/>
      <c r="AA236" s="66"/>
      <c r="AB236" s="66"/>
      <c r="AC236" s="66"/>
      <c r="AD236" s="308"/>
      <c r="AE236" s="66"/>
      <c r="AF236" s="87">
        <v>11</v>
      </c>
      <c r="AG236" s="87">
        <v>1</v>
      </c>
      <c r="AH236" s="87">
        <v>2012</v>
      </c>
      <c r="AI236" s="67">
        <v>0.48958333333333331</v>
      </c>
      <c r="AJ236" s="87"/>
      <c r="AK236" s="87"/>
      <c r="AL236" s="87"/>
      <c r="AM236" s="67"/>
      <c r="AN236" s="87">
        <v>14</v>
      </c>
      <c r="AO236" s="87">
        <v>1</v>
      </c>
      <c r="AP236" s="87">
        <v>2012</v>
      </c>
      <c r="AQ236" s="67"/>
      <c r="AR236" s="87">
        <v>3</v>
      </c>
      <c r="AS236" s="302" t="s">
        <v>71</v>
      </c>
      <c r="AT236" s="60">
        <v>39.479999999999997</v>
      </c>
      <c r="AU236" s="60">
        <v>26.88</v>
      </c>
      <c r="AV236" s="60">
        <v>18.670000000000002</v>
      </c>
      <c r="AW236" s="60">
        <v>66</v>
      </c>
      <c r="AX236" s="60"/>
      <c r="AY236" s="60">
        <v>4.2</v>
      </c>
      <c r="AZ236" s="60">
        <v>155.23000000000002</v>
      </c>
      <c r="BA236" s="60">
        <v>0</v>
      </c>
      <c r="BB236" s="60">
        <v>84</v>
      </c>
    </row>
    <row r="237" spans="1:54" s="62" customFormat="1" ht="15" customHeight="1">
      <c r="A237" s="26" t="s">
        <v>46</v>
      </c>
      <c r="B237" s="57">
        <v>102</v>
      </c>
      <c r="C237" s="53" t="s">
        <v>3732</v>
      </c>
      <c r="D237" s="267" t="s">
        <v>3731</v>
      </c>
      <c r="E237" s="267" t="s">
        <v>3730</v>
      </c>
      <c r="F237" s="53" t="s">
        <v>3729</v>
      </c>
      <c r="G237" s="53"/>
      <c r="H237" s="87">
        <v>23</v>
      </c>
      <c r="I237" s="87">
        <v>5</v>
      </c>
      <c r="J237" s="87">
        <v>1988</v>
      </c>
      <c r="K237" s="87">
        <v>23</v>
      </c>
      <c r="L237" s="270" t="s">
        <v>100</v>
      </c>
      <c r="M237" s="270"/>
      <c r="N237" s="270"/>
      <c r="O237" s="270"/>
      <c r="P237" s="53"/>
      <c r="Q237" s="53" t="s">
        <v>3728</v>
      </c>
      <c r="R237" s="53"/>
      <c r="S237" s="53" t="s">
        <v>404</v>
      </c>
      <c r="T237" s="66">
        <v>11030020</v>
      </c>
      <c r="U237" s="65" t="s">
        <v>1089</v>
      </c>
      <c r="V237" s="66"/>
      <c r="W237" s="66"/>
      <c r="X237" s="66"/>
      <c r="Y237" s="66"/>
      <c r="Z237" s="66"/>
      <c r="AA237" s="66"/>
      <c r="AB237" s="66"/>
      <c r="AC237" s="66"/>
      <c r="AD237" s="308"/>
      <c r="AE237" s="66"/>
      <c r="AF237" s="87">
        <v>12</v>
      </c>
      <c r="AG237" s="87">
        <v>1</v>
      </c>
      <c r="AH237" s="87">
        <v>2012</v>
      </c>
      <c r="AI237" s="67">
        <v>0.64583333333333337</v>
      </c>
      <c r="AJ237" s="87"/>
      <c r="AK237" s="87"/>
      <c r="AL237" s="87"/>
      <c r="AM237" s="67"/>
      <c r="AN237" s="87">
        <v>16</v>
      </c>
      <c r="AO237" s="87">
        <v>1</v>
      </c>
      <c r="AP237" s="87">
        <v>2012</v>
      </c>
      <c r="AQ237" s="67"/>
      <c r="AR237" s="87">
        <v>4</v>
      </c>
      <c r="AS237" s="302" t="s">
        <v>71</v>
      </c>
      <c r="AT237" s="60">
        <v>52.64</v>
      </c>
      <c r="AU237" s="60">
        <v>35.840000000000003</v>
      </c>
      <c r="AV237" s="60">
        <v>12.42</v>
      </c>
      <c r="AW237" s="60">
        <v>44</v>
      </c>
      <c r="AX237" s="60"/>
      <c r="AY237" s="60">
        <v>5.6000000000000005</v>
      </c>
      <c r="AZ237" s="60">
        <v>150.5</v>
      </c>
      <c r="BA237" s="60">
        <v>0</v>
      </c>
      <c r="BB237" s="60">
        <v>112</v>
      </c>
    </row>
    <row r="238" spans="1:54" s="62" customFormat="1" ht="15" customHeight="1">
      <c r="A238" s="26" t="s">
        <v>46</v>
      </c>
      <c r="B238" s="57">
        <v>103</v>
      </c>
      <c r="C238" s="53" t="s">
        <v>2050</v>
      </c>
      <c r="D238" s="267" t="s">
        <v>2051</v>
      </c>
      <c r="E238" s="267" t="s">
        <v>2052</v>
      </c>
      <c r="F238" s="53" t="s">
        <v>2053</v>
      </c>
      <c r="G238" s="53"/>
      <c r="H238" s="87">
        <v>3</v>
      </c>
      <c r="I238" s="87">
        <v>9</v>
      </c>
      <c r="J238" s="87">
        <v>1955</v>
      </c>
      <c r="K238" s="87">
        <v>56</v>
      </c>
      <c r="L238" s="270" t="s">
        <v>1964</v>
      </c>
      <c r="M238" s="270"/>
      <c r="N238" s="270"/>
      <c r="O238" s="270"/>
      <c r="P238" s="53"/>
      <c r="Q238" s="53" t="s">
        <v>2054</v>
      </c>
      <c r="R238" s="53"/>
      <c r="S238" s="53" t="s">
        <v>69</v>
      </c>
      <c r="T238" s="66">
        <v>11030020</v>
      </c>
      <c r="U238" s="65" t="s">
        <v>815</v>
      </c>
      <c r="V238" s="66"/>
      <c r="W238" s="66"/>
      <c r="X238" s="66"/>
      <c r="Y238" s="66"/>
      <c r="Z238" s="66"/>
      <c r="AA238" s="66"/>
      <c r="AB238" s="66"/>
      <c r="AC238" s="66"/>
      <c r="AD238" s="308"/>
      <c r="AE238" s="66"/>
      <c r="AF238" s="87">
        <v>12</v>
      </c>
      <c r="AG238" s="87">
        <v>1</v>
      </c>
      <c r="AH238" s="87">
        <v>2012</v>
      </c>
      <c r="AI238" s="67">
        <v>0.68055555555555547</v>
      </c>
      <c r="AJ238" s="87"/>
      <c r="AK238" s="87"/>
      <c r="AL238" s="87"/>
      <c r="AM238" s="67"/>
      <c r="AN238" s="87">
        <v>31</v>
      </c>
      <c r="AO238" s="87">
        <v>1</v>
      </c>
      <c r="AP238" s="87">
        <v>2012</v>
      </c>
      <c r="AQ238" s="67"/>
      <c r="AR238" s="87">
        <v>20</v>
      </c>
      <c r="AS238" s="302" t="s">
        <v>53</v>
      </c>
      <c r="AT238" s="60">
        <v>263.2</v>
      </c>
      <c r="AU238" s="60">
        <v>179.20000000000002</v>
      </c>
      <c r="AV238" s="60">
        <v>64.72</v>
      </c>
      <c r="AW238" s="60">
        <v>38</v>
      </c>
      <c r="AX238" s="60"/>
      <c r="AY238" s="60">
        <v>28</v>
      </c>
      <c r="AZ238" s="60">
        <v>573.12</v>
      </c>
      <c r="BA238" s="60">
        <v>0</v>
      </c>
      <c r="BB238" s="60">
        <v>560</v>
      </c>
    </row>
    <row r="239" spans="1:54" s="62" customFormat="1" ht="15" customHeight="1">
      <c r="A239" s="26" t="s">
        <v>46</v>
      </c>
      <c r="B239" s="57">
        <v>104</v>
      </c>
      <c r="C239" s="53" t="s">
        <v>3727</v>
      </c>
      <c r="D239" s="267" t="s">
        <v>1951</v>
      </c>
      <c r="E239" s="267" t="s">
        <v>3726</v>
      </c>
      <c r="F239" s="53" t="s">
        <v>3725</v>
      </c>
      <c r="G239" s="53"/>
      <c r="H239" s="87">
        <v>15</v>
      </c>
      <c r="I239" s="87">
        <v>2</v>
      </c>
      <c r="J239" s="87">
        <v>1984</v>
      </c>
      <c r="K239" s="87">
        <v>27</v>
      </c>
      <c r="L239" s="270" t="s">
        <v>100</v>
      </c>
      <c r="M239" s="270"/>
      <c r="N239" s="270"/>
      <c r="O239" s="270"/>
      <c r="P239" s="53"/>
      <c r="Q239" s="53" t="s">
        <v>3724</v>
      </c>
      <c r="R239" s="53"/>
      <c r="S239" s="53" t="s">
        <v>3723</v>
      </c>
      <c r="T239" s="66">
        <v>11030020</v>
      </c>
      <c r="U239" s="65" t="s">
        <v>3722</v>
      </c>
      <c r="V239" s="66"/>
      <c r="W239" s="66"/>
      <c r="X239" s="66"/>
      <c r="Y239" s="66"/>
      <c r="Z239" s="66"/>
      <c r="AA239" s="66"/>
      <c r="AB239" s="66"/>
      <c r="AC239" s="66"/>
      <c r="AD239" s="308"/>
      <c r="AE239" s="66"/>
      <c r="AF239" s="87">
        <v>13</v>
      </c>
      <c r="AG239" s="87">
        <v>1</v>
      </c>
      <c r="AH239" s="87">
        <v>2012</v>
      </c>
      <c r="AI239" s="67">
        <v>0.4861111111111111</v>
      </c>
      <c r="AJ239" s="87"/>
      <c r="AK239" s="87"/>
      <c r="AL239" s="87"/>
      <c r="AM239" s="67"/>
      <c r="AN239" s="87">
        <v>17</v>
      </c>
      <c r="AO239" s="87">
        <v>1</v>
      </c>
      <c r="AP239" s="87">
        <v>2012</v>
      </c>
      <c r="AQ239" s="67"/>
      <c r="AR239" s="87">
        <v>4</v>
      </c>
      <c r="AS239" s="302" t="s">
        <v>71</v>
      </c>
      <c r="AT239" s="60">
        <v>52.64</v>
      </c>
      <c r="AU239" s="60">
        <v>35.840000000000003</v>
      </c>
      <c r="AV239" s="60">
        <v>19.63</v>
      </c>
      <c r="AW239" s="60">
        <v>44</v>
      </c>
      <c r="AX239" s="60"/>
      <c r="AY239" s="60">
        <v>5.6000000000000005</v>
      </c>
      <c r="AZ239" s="60">
        <v>157.70999999999998</v>
      </c>
      <c r="BA239" s="60">
        <v>0</v>
      </c>
      <c r="BB239" s="60">
        <v>112</v>
      </c>
    </row>
    <row r="240" spans="1:54" s="62" customFormat="1" ht="15" customHeight="1">
      <c r="A240" s="26" t="s">
        <v>46</v>
      </c>
      <c r="B240" s="57">
        <v>105</v>
      </c>
      <c r="C240" s="53" t="s">
        <v>3721</v>
      </c>
      <c r="D240" s="267" t="s">
        <v>1274</v>
      </c>
      <c r="E240" s="267" t="s">
        <v>3720</v>
      </c>
      <c r="F240" s="53" t="s">
        <v>3719</v>
      </c>
      <c r="G240" s="53"/>
      <c r="H240" s="87">
        <v>18</v>
      </c>
      <c r="I240" s="87">
        <v>5</v>
      </c>
      <c r="J240" s="87">
        <v>1948</v>
      </c>
      <c r="K240" s="87">
        <v>63</v>
      </c>
      <c r="L240" s="270" t="s">
        <v>1964</v>
      </c>
      <c r="M240" s="270"/>
      <c r="N240" s="270"/>
      <c r="O240" s="270"/>
      <c r="P240" s="53"/>
      <c r="Q240" s="53" t="s">
        <v>3718</v>
      </c>
      <c r="R240" s="53"/>
      <c r="S240" s="53" t="s">
        <v>58</v>
      </c>
      <c r="T240" s="66">
        <v>11030020</v>
      </c>
      <c r="U240" s="65" t="s">
        <v>3717</v>
      </c>
      <c r="V240" s="66"/>
      <c r="W240" s="66"/>
      <c r="X240" s="66"/>
      <c r="Y240" s="66"/>
      <c r="Z240" s="66"/>
      <c r="AA240" s="66"/>
      <c r="AB240" s="66"/>
      <c r="AC240" s="66"/>
      <c r="AD240" s="308"/>
      <c r="AE240" s="66"/>
      <c r="AF240" s="87">
        <v>13</v>
      </c>
      <c r="AG240" s="87">
        <v>1</v>
      </c>
      <c r="AH240" s="87">
        <v>2012</v>
      </c>
      <c r="AI240" s="67">
        <v>0.5</v>
      </c>
      <c r="AJ240" s="87"/>
      <c r="AK240" s="87"/>
      <c r="AL240" s="87"/>
      <c r="AM240" s="67"/>
      <c r="AN240" s="87">
        <v>30</v>
      </c>
      <c r="AO240" s="87">
        <v>1</v>
      </c>
      <c r="AP240" s="87">
        <v>2012</v>
      </c>
      <c r="AQ240" s="67"/>
      <c r="AR240" s="87">
        <v>17</v>
      </c>
      <c r="AS240" s="302" t="s">
        <v>71</v>
      </c>
      <c r="AT240" s="60">
        <v>223.72</v>
      </c>
      <c r="AU240" s="60">
        <v>152.32</v>
      </c>
      <c r="AV240" s="60">
        <v>32.83</v>
      </c>
      <c r="AW240" s="60">
        <v>62</v>
      </c>
      <c r="AX240" s="60"/>
      <c r="AY240" s="60">
        <v>23.8</v>
      </c>
      <c r="AZ240" s="60">
        <v>494.66999999999996</v>
      </c>
      <c r="BA240" s="60">
        <v>0</v>
      </c>
      <c r="BB240" s="60">
        <v>476</v>
      </c>
    </row>
    <row r="241" spans="1:54" s="62" customFormat="1" ht="15" customHeight="1">
      <c r="A241" s="26" t="s">
        <v>46</v>
      </c>
      <c r="B241" s="57">
        <v>106</v>
      </c>
      <c r="C241" s="53" t="s">
        <v>2057</v>
      </c>
      <c r="D241" s="267" t="s">
        <v>436</v>
      </c>
      <c r="E241" s="267" t="s">
        <v>2058</v>
      </c>
      <c r="F241" s="53" t="s">
        <v>2059</v>
      </c>
      <c r="G241" s="53"/>
      <c r="H241" s="87">
        <v>13</v>
      </c>
      <c r="I241" s="87">
        <v>2</v>
      </c>
      <c r="J241" s="87">
        <v>1959</v>
      </c>
      <c r="K241" s="87">
        <v>52</v>
      </c>
      <c r="L241" s="270" t="s">
        <v>1964</v>
      </c>
      <c r="M241" s="270"/>
      <c r="N241" s="270"/>
      <c r="O241" s="270"/>
      <c r="P241" s="53"/>
      <c r="Q241" s="53" t="s">
        <v>2060</v>
      </c>
      <c r="R241" s="53"/>
      <c r="S241" s="53" t="s">
        <v>169</v>
      </c>
      <c r="T241" s="66">
        <v>11030020</v>
      </c>
      <c r="U241" s="65" t="s">
        <v>3716</v>
      </c>
      <c r="V241" s="66"/>
      <c r="W241" s="66"/>
      <c r="X241" s="66"/>
      <c r="Y241" s="66"/>
      <c r="Z241" s="66"/>
      <c r="AA241" s="66"/>
      <c r="AB241" s="66"/>
      <c r="AC241" s="66"/>
      <c r="AD241" s="308"/>
      <c r="AE241" s="66"/>
      <c r="AF241" s="87">
        <v>13</v>
      </c>
      <c r="AG241" s="87">
        <v>1</v>
      </c>
      <c r="AH241" s="87">
        <v>2012</v>
      </c>
      <c r="AI241" s="67">
        <v>0.53125</v>
      </c>
      <c r="AJ241" s="87"/>
      <c r="AK241" s="87"/>
      <c r="AL241" s="87"/>
      <c r="AM241" s="67"/>
      <c r="AN241" s="87">
        <v>31</v>
      </c>
      <c r="AO241" s="87">
        <v>1</v>
      </c>
      <c r="AP241" s="87">
        <v>2012</v>
      </c>
      <c r="AQ241" s="67"/>
      <c r="AR241" s="87">
        <v>19</v>
      </c>
      <c r="AS241" s="302" t="s">
        <v>53</v>
      </c>
      <c r="AT241" s="60">
        <v>250.04</v>
      </c>
      <c r="AU241" s="60">
        <v>170.24</v>
      </c>
      <c r="AV241" s="60">
        <v>86.39</v>
      </c>
      <c r="AW241" s="60">
        <v>68</v>
      </c>
      <c r="AX241" s="60"/>
      <c r="AY241" s="60">
        <v>26.6</v>
      </c>
      <c r="AZ241" s="60">
        <v>601.27</v>
      </c>
      <c r="BA241" s="60">
        <v>0</v>
      </c>
      <c r="BB241" s="60">
        <v>532</v>
      </c>
    </row>
    <row r="242" spans="1:54" s="62" customFormat="1" ht="15" customHeight="1">
      <c r="A242" s="26" t="s">
        <v>46</v>
      </c>
      <c r="B242" s="57">
        <v>107</v>
      </c>
      <c r="C242" s="53" t="s">
        <v>3715</v>
      </c>
      <c r="D242" s="267" t="s">
        <v>1958</v>
      </c>
      <c r="E242" s="267" t="s">
        <v>662</v>
      </c>
      <c r="F242" s="53" t="s">
        <v>3714</v>
      </c>
      <c r="G242" s="53"/>
      <c r="H242" s="87">
        <v>21</v>
      </c>
      <c r="I242" s="87">
        <v>1</v>
      </c>
      <c r="J242" s="87">
        <v>1935</v>
      </c>
      <c r="K242" s="87">
        <v>76</v>
      </c>
      <c r="L242" s="270" t="s">
        <v>1964</v>
      </c>
      <c r="M242" s="270"/>
      <c r="N242" s="270"/>
      <c r="O242" s="270"/>
      <c r="P242" s="53"/>
      <c r="Q242" s="53" t="s">
        <v>3713</v>
      </c>
      <c r="R242" s="53"/>
      <c r="S242" s="53" t="s">
        <v>169</v>
      </c>
      <c r="T242" s="66">
        <v>11030020</v>
      </c>
      <c r="U242" s="65" t="s">
        <v>3712</v>
      </c>
      <c r="V242" s="66" t="s">
        <v>592</v>
      </c>
      <c r="W242" s="66"/>
      <c r="X242" s="66"/>
      <c r="Y242" s="66"/>
      <c r="Z242" s="66"/>
      <c r="AA242" s="66"/>
      <c r="AB242" s="66"/>
      <c r="AC242" s="66"/>
      <c r="AD242" s="308"/>
      <c r="AE242" s="66"/>
      <c r="AF242" s="87">
        <v>13</v>
      </c>
      <c r="AG242" s="87">
        <v>1</v>
      </c>
      <c r="AH242" s="87">
        <v>2012</v>
      </c>
      <c r="AI242" s="67">
        <v>0.56944444444444442</v>
      </c>
      <c r="AJ242" s="87"/>
      <c r="AK242" s="87"/>
      <c r="AL242" s="87"/>
      <c r="AM242" s="67"/>
      <c r="AN242" s="87">
        <v>17</v>
      </c>
      <c r="AO242" s="87">
        <v>1</v>
      </c>
      <c r="AP242" s="87">
        <v>2012</v>
      </c>
      <c r="AQ242" s="67"/>
      <c r="AR242" s="87">
        <v>4</v>
      </c>
      <c r="AS242" s="302" t="s">
        <v>71</v>
      </c>
      <c r="AT242" s="60">
        <v>52.64</v>
      </c>
      <c r="AU242" s="60">
        <v>35.840000000000003</v>
      </c>
      <c r="AV242" s="60">
        <v>22.24</v>
      </c>
      <c r="AW242" s="60">
        <v>44</v>
      </c>
      <c r="AX242" s="60"/>
      <c r="AY242" s="60">
        <v>5.6000000000000005</v>
      </c>
      <c r="AZ242" s="60">
        <v>160.32</v>
      </c>
      <c r="BA242" s="60">
        <v>0</v>
      </c>
      <c r="BB242" s="60">
        <v>112</v>
      </c>
    </row>
    <row r="243" spans="1:54" s="62" customFormat="1" ht="15" customHeight="1">
      <c r="A243" s="26" t="s">
        <v>46</v>
      </c>
      <c r="B243" s="57">
        <v>108</v>
      </c>
      <c r="C243" s="53" t="s">
        <v>3434</v>
      </c>
      <c r="D243" s="267" t="s">
        <v>248</v>
      </c>
      <c r="E243" s="267" t="s">
        <v>3433</v>
      </c>
      <c r="F243" s="53" t="s">
        <v>3432</v>
      </c>
      <c r="G243" s="53"/>
      <c r="H243" s="87">
        <v>23</v>
      </c>
      <c r="I243" s="87">
        <v>5</v>
      </c>
      <c r="J243" s="87">
        <v>1991</v>
      </c>
      <c r="K243" s="87">
        <v>20</v>
      </c>
      <c r="L243" s="270" t="s">
        <v>1964</v>
      </c>
      <c r="M243" s="270"/>
      <c r="N243" s="270"/>
      <c r="O243" s="270"/>
      <c r="P243" s="53"/>
      <c r="Q243" s="53" t="s">
        <v>3431</v>
      </c>
      <c r="R243" s="53"/>
      <c r="S243" s="53" t="s">
        <v>645</v>
      </c>
      <c r="T243" s="66">
        <v>11030020</v>
      </c>
      <c r="U243" s="65" t="s">
        <v>632</v>
      </c>
      <c r="V243" s="66"/>
      <c r="W243" s="66"/>
      <c r="X243" s="66"/>
      <c r="Y243" s="66"/>
      <c r="Z243" s="66"/>
      <c r="AA243" s="66"/>
      <c r="AB243" s="66"/>
      <c r="AC243" s="66"/>
      <c r="AD243" s="308"/>
      <c r="AE243" s="66"/>
      <c r="AF243" s="87">
        <v>15</v>
      </c>
      <c r="AG243" s="87">
        <v>1</v>
      </c>
      <c r="AH243" s="87">
        <v>2012</v>
      </c>
      <c r="AI243" s="67">
        <v>0.65625</v>
      </c>
      <c r="AJ243" s="87"/>
      <c r="AK243" s="87"/>
      <c r="AL243" s="87"/>
      <c r="AM243" s="67"/>
      <c r="AN243" s="87">
        <v>24</v>
      </c>
      <c r="AO243" s="87">
        <v>1</v>
      </c>
      <c r="AP243" s="87">
        <v>2012</v>
      </c>
      <c r="AQ243" s="67"/>
      <c r="AR243" s="87">
        <v>8</v>
      </c>
      <c r="AS243" s="302" t="s">
        <v>71</v>
      </c>
      <c r="AT243" s="60">
        <v>105.28</v>
      </c>
      <c r="AU243" s="60">
        <v>71.680000000000007</v>
      </c>
      <c r="AV243" s="60">
        <v>38.36</v>
      </c>
      <c r="AW243" s="60">
        <v>56</v>
      </c>
      <c r="AX243" s="60"/>
      <c r="AY243" s="60">
        <v>11.200000000000001</v>
      </c>
      <c r="AZ243" s="60">
        <v>282.52</v>
      </c>
      <c r="BA243" s="60">
        <v>0</v>
      </c>
      <c r="BB243" s="60">
        <v>224</v>
      </c>
    </row>
    <row r="244" spans="1:54" s="62" customFormat="1" ht="15" customHeight="1">
      <c r="A244" s="26" t="s">
        <v>46</v>
      </c>
      <c r="B244" s="57">
        <v>109</v>
      </c>
      <c r="C244" s="53" t="s">
        <v>3711</v>
      </c>
      <c r="D244" s="267" t="s">
        <v>55</v>
      </c>
      <c r="E244" s="267" t="s">
        <v>423</v>
      </c>
      <c r="F244" s="53" t="s">
        <v>3710</v>
      </c>
      <c r="G244" s="53"/>
      <c r="H244" s="87">
        <v>9</v>
      </c>
      <c r="I244" s="87">
        <v>3</v>
      </c>
      <c r="J244" s="87">
        <v>1988</v>
      </c>
      <c r="K244" s="87">
        <v>23</v>
      </c>
      <c r="L244" s="270" t="s">
        <v>1964</v>
      </c>
      <c r="M244" s="270"/>
      <c r="N244" s="270"/>
      <c r="O244" s="270"/>
      <c r="P244" s="53"/>
      <c r="Q244" s="53" t="s">
        <v>3709</v>
      </c>
      <c r="R244" s="53"/>
      <c r="S244" s="53" t="s">
        <v>169</v>
      </c>
      <c r="T244" s="66">
        <v>11030020</v>
      </c>
      <c r="U244" s="65" t="s">
        <v>3708</v>
      </c>
      <c r="V244" s="66" t="s">
        <v>3707</v>
      </c>
      <c r="W244" s="66"/>
      <c r="X244" s="66"/>
      <c r="Y244" s="66"/>
      <c r="Z244" s="66"/>
      <c r="AA244" s="66"/>
      <c r="AB244" s="66"/>
      <c r="AC244" s="66"/>
      <c r="AD244" s="308"/>
      <c r="AE244" s="66"/>
      <c r="AF244" s="87">
        <v>16</v>
      </c>
      <c r="AG244" s="87">
        <v>1</v>
      </c>
      <c r="AH244" s="87">
        <v>2012</v>
      </c>
      <c r="AI244" s="67">
        <v>0.41666666666666669</v>
      </c>
      <c r="AJ244" s="87"/>
      <c r="AK244" s="87"/>
      <c r="AL244" s="87"/>
      <c r="AM244" s="67"/>
      <c r="AN244" s="87">
        <v>20</v>
      </c>
      <c r="AO244" s="87">
        <v>1</v>
      </c>
      <c r="AP244" s="87">
        <v>2012</v>
      </c>
      <c r="AQ244" s="67"/>
      <c r="AR244" s="87">
        <v>4</v>
      </c>
      <c r="AS244" s="302" t="s">
        <v>71</v>
      </c>
      <c r="AT244" s="60">
        <v>52.64</v>
      </c>
      <c r="AU244" s="60">
        <v>35.840000000000003</v>
      </c>
      <c r="AV244" s="60">
        <v>32.119999999999997</v>
      </c>
      <c r="AW244" s="60">
        <v>44</v>
      </c>
      <c r="AX244" s="60"/>
      <c r="AY244" s="60">
        <v>5.6000000000000005</v>
      </c>
      <c r="AZ244" s="60">
        <v>170.2</v>
      </c>
      <c r="BA244" s="60">
        <v>0</v>
      </c>
      <c r="BB244" s="60">
        <v>112</v>
      </c>
    </row>
    <row r="245" spans="1:54" s="62" customFormat="1" ht="15" customHeight="1">
      <c r="A245" s="26" t="s">
        <v>46</v>
      </c>
      <c r="B245" s="57">
        <v>110</v>
      </c>
      <c r="C245" s="53" t="s">
        <v>3706</v>
      </c>
      <c r="D245" s="267" t="s">
        <v>172</v>
      </c>
      <c r="E245" s="267" t="s">
        <v>3705</v>
      </c>
      <c r="F245" s="53" t="s">
        <v>3704</v>
      </c>
      <c r="G245" s="53"/>
      <c r="H245" s="87">
        <v>14</v>
      </c>
      <c r="I245" s="87">
        <v>4</v>
      </c>
      <c r="J245" s="87">
        <v>1987</v>
      </c>
      <c r="K245" s="87">
        <v>24</v>
      </c>
      <c r="L245" s="270" t="s">
        <v>100</v>
      </c>
      <c r="M245" s="270"/>
      <c r="N245" s="270"/>
      <c r="O245" s="270"/>
      <c r="P245" s="53"/>
      <c r="Q245" s="53" t="s">
        <v>3703</v>
      </c>
      <c r="R245" s="53"/>
      <c r="S245" s="53" t="s">
        <v>169</v>
      </c>
      <c r="T245" s="66">
        <v>11030020</v>
      </c>
      <c r="U245" s="65" t="s">
        <v>3702</v>
      </c>
      <c r="V245" s="66"/>
      <c r="W245" s="66"/>
      <c r="X245" s="66"/>
      <c r="Y245" s="66"/>
      <c r="Z245" s="66"/>
      <c r="AA245" s="66"/>
      <c r="AB245" s="66"/>
      <c r="AC245" s="66"/>
      <c r="AD245" s="308"/>
      <c r="AE245" s="66"/>
      <c r="AF245" s="87">
        <v>16</v>
      </c>
      <c r="AG245" s="87">
        <v>1</v>
      </c>
      <c r="AH245" s="87">
        <v>2012</v>
      </c>
      <c r="AI245" s="67">
        <v>0.4236111111111111</v>
      </c>
      <c r="AJ245" s="87"/>
      <c r="AK245" s="87"/>
      <c r="AL245" s="87"/>
      <c r="AM245" s="67"/>
      <c r="AN245" s="87">
        <v>20</v>
      </c>
      <c r="AO245" s="87">
        <v>1</v>
      </c>
      <c r="AP245" s="87">
        <v>2012</v>
      </c>
      <c r="AQ245" s="67"/>
      <c r="AR245" s="87">
        <v>4</v>
      </c>
      <c r="AS245" s="302" t="s">
        <v>71</v>
      </c>
      <c r="AT245" s="60">
        <v>52.64</v>
      </c>
      <c r="AU245" s="60">
        <v>35.840000000000003</v>
      </c>
      <c r="AV245" s="60">
        <v>0</v>
      </c>
      <c r="AW245" s="60">
        <v>44</v>
      </c>
      <c r="AX245" s="60"/>
      <c r="AY245" s="60">
        <v>5.6000000000000005</v>
      </c>
      <c r="AZ245" s="60">
        <v>138.07999999999998</v>
      </c>
      <c r="BA245" s="60">
        <v>0</v>
      </c>
      <c r="BB245" s="60">
        <v>112</v>
      </c>
    </row>
    <row r="246" spans="1:54" s="62" customFormat="1" ht="15" customHeight="1">
      <c r="A246" s="26" t="s">
        <v>46</v>
      </c>
      <c r="B246" s="57">
        <v>111</v>
      </c>
      <c r="C246" s="53" t="s">
        <v>3701</v>
      </c>
      <c r="D246" s="267" t="s">
        <v>2881</v>
      </c>
      <c r="E246" s="267" t="s">
        <v>3700</v>
      </c>
      <c r="F246" s="53" t="s">
        <v>3699</v>
      </c>
      <c r="G246" s="53"/>
      <c r="H246" s="87">
        <v>9</v>
      </c>
      <c r="I246" s="87">
        <v>8</v>
      </c>
      <c r="J246" s="87">
        <v>1960</v>
      </c>
      <c r="K246" s="87">
        <v>51</v>
      </c>
      <c r="L246" s="270" t="s">
        <v>1964</v>
      </c>
      <c r="M246" s="270"/>
      <c r="N246" s="270"/>
      <c r="O246" s="270"/>
      <c r="P246" s="53"/>
      <c r="Q246" s="53" t="s">
        <v>3698</v>
      </c>
      <c r="R246" s="53"/>
      <c r="S246" s="53" t="s">
        <v>94</v>
      </c>
      <c r="T246" s="66">
        <v>11030020</v>
      </c>
      <c r="U246" s="65" t="s">
        <v>3697</v>
      </c>
      <c r="V246" s="66"/>
      <c r="W246" s="66"/>
      <c r="X246" s="66"/>
      <c r="Y246" s="66"/>
      <c r="Z246" s="66"/>
      <c r="AA246" s="66"/>
      <c r="AB246" s="66"/>
      <c r="AC246" s="66"/>
      <c r="AD246" s="308"/>
      <c r="AE246" s="66"/>
      <c r="AF246" s="87">
        <v>16</v>
      </c>
      <c r="AG246" s="87">
        <v>1</v>
      </c>
      <c r="AH246" s="87">
        <v>2012</v>
      </c>
      <c r="AI246" s="67">
        <v>0.44791666666666669</v>
      </c>
      <c r="AJ246" s="87"/>
      <c r="AK246" s="87"/>
      <c r="AL246" s="87"/>
      <c r="AM246" s="67"/>
      <c r="AN246" s="87">
        <v>24</v>
      </c>
      <c r="AO246" s="87">
        <v>1</v>
      </c>
      <c r="AP246" s="87">
        <v>2012</v>
      </c>
      <c r="AQ246" s="67"/>
      <c r="AR246" s="87">
        <v>8</v>
      </c>
      <c r="AS246" s="302" t="s">
        <v>71</v>
      </c>
      <c r="AT246" s="60">
        <v>105.28</v>
      </c>
      <c r="AU246" s="60">
        <v>71.680000000000007</v>
      </c>
      <c r="AV246" s="60">
        <v>1.5</v>
      </c>
      <c r="AW246" s="60">
        <v>78</v>
      </c>
      <c r="AX246" s="60"/>
      <c r="AY246" s="60">
        <v>11.200000000000001</v>
      </c>
      <c r="AZ246" s="60">
        <v>267.65999999999997</v>
      </c>
      <c r="BA246" s="60">
        <v>0</v>
      </c>
      <c r="BB246" s="60">
        <v>224</v>
      </c>
    </row>
    <row r="247" spans="1:54" s="62" customFormat="1" ht="15" customHeight="1">
      <c r="A247" s="26" t="s">
        <v>46</v>
      </c>
      <c r="B247" s="57">
        <v>112</v>
      </c>
      <c r="C247" s="53" t="s">
        <v>3696</v>
      </c>
      <c r="D247" s="267" t="s">
        <v>3695</v>
      </c>
      <c r="E247" s="267" t="s">
        <v>3694</v>
      </c>
      <c r="F247" s="53" t="s">
        <v>3693</v>
      </c>
      <c r="G247" s="53"/>
      <c r="H247" s="87">
        <v>10</v>
      </c>
      <c r="I247" s="87">
        <v>8</v>
      </c>
      <c r="J247" s="87">
        <v>1938</v>
      </c>
      <c r="K247" s="87">
        <v>73</v>
      </c>
      <c r="L247" s="270" t="s">
        <v>100</v>
      </c>
      <c r="M247" s="270"/>
      <c r="N247" s="270"/>
      <c r="O247" s="270"/>
      <c r="P247" s="53"/>
      <c r="Q247" s="53" t="s">
        <v>3692</v>
      </c>
      <c r="R247" s="53"/>
      <c r="S247" s="53" t="s">
        <v>404</v>
      </c>
      <c r="T247" s="66">
        <v>11030020</v>
      </c>
      <c r="U247" s="65" t="s">
        <v>3691</v>
      </c>
      <c r="V247" s="66"/>
      <c r="W247" s="66"/>
      <c r="X247" s="66"/>
      <c r="Y247" s="66"/>
      <c r="Z247" s="66"/>
      <c r="AA247" s="66"/>
      <c r="AB247" s="66"/>
      <c r="AC247" s="66"/>
      <c r="AD247" s="308"/>
      <c r="AE247" s="66"/>
      <c r="AF247" s="87">
        <v>16</v>
      </c>
      <c r="AG247" s="87">
        <v>1</v>
      </c>
      <c r="AH247" s="87">
        <v>2012</v>
      </c>
      <c r="AI247" s="67">
        <v>0.47916666666666669</v>
      </c>
      <c r="AJ247" s="87"/>
      <c r="AK247" s="87"/>
      <c r="AL247" s="87"/>
      <c r="AM247" s="67"/>
      <c r="AN247" s="87">
        <v>20</v>
      </c>
      <c r="AO247" s="87">
        <v>1</v>
      </c>
      <c r="AP247" s="87">
        <v>2012</v>
      </c>
      <c r="AQ247" s="67"/>
      <c r="AR247" s="87">
        <v>4</v>
      </c>
      <c r="AS247" s="302" t="s">
        <v>71</v>
      </c>
      <c r="AT247" s="60">
        <v>52.64</v>
      </c>
      <c r="AU247" s="60">
        <v>35.840000000000003</v>
      </c>
      <c r="AV247" s="60">
        <v>48.24</v>
      </c>
      <c r="AW247" s="60">
        <v>44</v>
      </c>
      <c r="AX247" s="60"/>
      <c r="AY247" s="60">
        <v>5.6000000000000005</v>
      </c>
      <c r="AZ247" s="60">
        <v>186.32</v>
      </c>
      <c r="BA247" s="60">
        <v>0</v>
      </c>
      <c r="BB247" s="60">
        <v>112</v>
      </c>
    </row>
    <row r="248" spans="1:54" s="62" customFormat="1" ht="15" customHeight="1">
      <c r="A248" s="26" t="s">
        <v>46</v>
      </c>
      <c r="B248" s="57">
        <v>113</v>
      </c>
      <c r="C248" s="53" t="s">
        <v>3429</v>
      </c>
      <c r="D248" s="267" t="s">
        <v>1059</v>
      </c>
      <c r="E248" s="267" t="s">
        <v>981</v>
      </c>
      <c r="F248" s="53" t="s">
        <v>3428</v>
      </c>
      <c r="G248" s="53"/>
      <c r="H248" s="87">
        <v>5</v>
      </c>
      <c r="I248" s="87">
        <v>1</v>
      </c>
      <c r="J248" s="87">
        <v>1950</v>
      </c>
      <c r="K248" s="87">
        <v>61</v>
      </c>
      <c r="L248" s="270" t="s">
        <v>100</v>
      </c>
      <c r="M248" s="270"/>
      <c r="N248" s="270"/>
      <c r="O248" s="270"/>
      <c r="P248" s="53"/>
      <c r="Q248" s="53" t="s">
        <v>3427</v>
      </c>
      <c r="R248" s="53"/>
      <c r="S248" s="53" t="s">
        <v>528</v>
      </c>
      <c r="T248" s="66">
        <v>11030020</v>
      </c>
      <c r="U248" s="65" t="s">
        <v>3690</v>
      </c>
      <c r="V248" s="66"/>
      <c r="W248" s="66"/>
      <c r="X248" s="66"/>
      <c r="Y248" s="66"/>
      <c r="Z248" s="66"/>
      <c r="AA248" s="66"/>
      <c r="AB248" s="66"/>
      <c r="AC248" s="66"/>
      <c r="AD248" s="308"/>
      <c r="AE248" s="66"/>
      <c r="AF248" s="87">
        <v>16</v>
      </c>
      <c r="AG248" s="87">
        <v>1</v>
      </c>
      <c r="AH248" s="87">
        <v>2012</v>
      </c>
      <c r="AI248" s="67">
        <v>0.48958333333333331</v>
      </c>
      <c r="AJ248" s="87"/>
      <c r="AK248" s="87"/>
      <c r="AL248" s="87"/>
      <c r="AM248" s="67"/>
      <c r="AN248" s="87">
        <v>18</v>
      </c>
      <c r="AO248" s="87">
        <v>1</v>
      </c>
      <c r="AP248" s="87">
        <v>2012</v>
      </c>
      <c r="AQ248" s="67"/>
      <c r="AR248" s="87">
        <v>1</v>
      </c>
      <c r="AS248" s="302" t="s">
        <v>71</v>
      </c>
      <c r="AT248" s="60">
        <v>13.16</v>
      </c>
      <c r="AU248" s="60">
        <v>8.9600000000000009</v>
      </c>
      <c r="AV248" s="60">
        <v>6.13</v>
      </c>
      <c r="AW248" s="60">
        <v>25</v>
      </c>
      <c r="AX248" s="60"/>
      <c r="AY248" s="60">
        <v>1.4000000000000001</v>
      </c>
      <c r="AZ248" s="60">
        <v>54.65</v>
      </c>
      <c r="BA248" s="60">
        <v>0</v>
      </c>
      <c r="BB248" s="60">
        <v>28</v>
      </c>
    </row>
    <row r="249" spans="1:54" s="62" customFormat="1" ht="15" customHeight="1">
      <c r="A249" s="26" t="s">
        <v>46</v>
      </c>
      <c r="B249" s="57">
        <v>114</v>
      </c>
      <c r="C249" s="53" t="s">
        <v>3425</v>
      </c>
      <c r="D249" s="267" t="s">
        <v>3424</v>
      </c>
      <c r="E249" s="267" t="s">
        <v>3423</v>
      </c>
      <c r="F249" s="53" t="s">
        <v>3422</v>
      </c>
      <c r="G249" s="53"/>
      <c r="H249" s="87">
        <v>28</v>
      </c>
      <c r="I249" s="87">
        <v>7</v>
      </c>
      <c r="J249" s="87">
        <v>2006</v>
      </c>
      <c r="K249" s="301">
        <v>5</v>
      </c>
      <c r="L249" s="270" t="s">
        <v>1964</v>
      </c>
      <c r="M249" s="270"/>
      <c r="N249" s="270"/>
      <c r="O249" s="270"/>
      <c r="P249" s="53"/>
      <c r="Q249" s="53" t="s">
        <v>3421</v>
      </c>
      <c r="R249" s="53"/>
      <c r="S249" s="53" t="s">
        <v>159</v>
      </c>
      <c r="T249" s="66">
        <v>11030020</v>
      </c>
      <c r="U249" s="65" t="s">
        <v>289</v>
      </c>
      <c r="V249" s="66"/>
      <c r="W249" s="66"/>
      <c r="X249" s="66"/>
      <c r="Y249" s="66"/>
      <c r="Z249" s="66"/>
      <c r="AA249" s="66"/>
      <c r="AB249" s="66"/>
      <c r="AC249" s="66"/>
      <c r="AD249" s="308"/>
      <c r="AE249" s="66"/>
      <c r="AF249" s="87">
        <v>16</v>
      </c>
      <c r="AG249" s="87">
        <v>1</v>
      </c>
      <c r="AH249" s="87">
        <v>2012</v>
      </c>
      <c r="AI249" s="67">
        <v>0.51388888888888895</v>
      </c>
      <c r="AJ249" s="87"/>
      <c r="AK249" s="87"/>
      <c r="AL249" s="87"/>
      <c r="AM249" s="67"/>
      <c r="AN249" s="87">
        <v>27</v>
      </c>
      <c r="AO249" s="87">
        <v>1</v>
      </c>
      <c r="AP249" s="87">
        <v>2012</v>
      </c>
      <c r="AQ249" s="67"/>
      <c r="AR249" s="87">
        <v>9</v>
      </c>
      <c r="AS249" s="302" t="s">
        <v>71</v>
      </c>
      <c r="AT249" s="60">
        <v>118.44</v>
      </c>
      <c r="AU249" s="60">
        <v>80.64</v>
      </c>
      <c r="AV249" s="60">
        <v>62.32</v>
      </c>
      <c r="AW249" s="60">
        <v>54</v>
      </c>
      <c r="AX249" s="60"/>
      <c r="AY249" s="60">
        <v>12.600000000000001</v>
      </c>
      <c r="AZ249" s="60">
        <v>328</v>
      </c>
      <c r="BA249" s="60">
        <v>0</v>
      </c>
      <c r="BB249" s="60">
        <v>252</v>
      </c>
    </row>
    <row r="250" spans="1:54" s="62" customFormat="1" ht="15" customHeight="1">
      <c r="A250" s="26" t="s">
        <v>46</v>
      </c>
      <c r="B250" s="57">
        <v>115</v>
      </c>
      <c r="C250" s="53" t="s">
        <v>2063</v>
      </c>
      <c r="D250" s="267" t="s">
        <v>2064</v>
      </c>
      <c r="E250" s="267" t="s">
        <v>2065</v>
      </c>
      <c r="F250" s="53" t="s">
        <v>2066</v>
      </c>
      <c r="G250" s="53"/>
      <c r="H250" s="87">
        <v>26</v>
      </c>
      <c r="I250" s="87">
        <v>1</v>
      </c>
      <c r="J250" s="87">
        <v>2009</v>
      </c>
      <c r="K250" s="87">
        <v>2</v>
      </c>
      <c r="L250" s="270" t="s">
        <v>1964</v>
      </c>
      <c r="M250" s="270"/>
      <c r="N250" s="270"/>
      <c r="O250" s="270"/>
      <c r="P250" s="53"/>
      <c r="Q250" s="53" t="s">
        <v>2067</v>
      </c>
      <c r="R250" s="53"/>
      <c r="S250" s="53" t="s">
        <v>117</v>
      </c>
      <c r="T250" s="66">
        <v>11030020</v>
      </c>
      <c r="U250" s="65" t="s">
        <v>3689</v>
      </c>
      <c r="V250" s="66"/>
      <c r="W250" s="66"/>
      <c r="X250" s="66"/>
      <c r="Y250" s="66"/>
      <c r="Z250" s="66"/>
      <c r="AA250" s="66"/>
      <c r="AB250" s="66"/>
      <c r="AC250" s="66"/>
      <c r="AD250" s="308"/>
      <c r="AE250" s="66"/>
      <c r="AF250" s="87">
        <v>16</v>
      </c>
      <c r="AG250" s="87">
        <v>1</v>
      </c>
      <c r="AH250" s="87">
        <v>2012</v>
      </c>
      <c r="AI250" s="67">
        <v>0.52083333333333337</v>
      </c>
      <c r="AJ250" s="87"/>
      <c r="AK250" s="87"/>
      <c r="AL250" s="87"/>
      <c r="AM250" s="67"/>
      <c r="AN250" s="87">
        <v>31</v>
      </c>
      <c r="AO250" s="87">
        <v>1</v>
      </c>
      <c r="AP250" s="87">
        <v>2012</v>
      </c>
      <c r="AQ250" s="67"/>
      <c r="AR250" s="87">
        <v>16</v>
      </c>
      <c r="AS250" s="302" t="s">
        <v>53</v>
      </c>
      <c r="AT250" s="60">
        <v>210.56</v>
      </c>
      <c r="AU250" s="60">
        <v>143.36000000000001</v>
      </c>
      <c r="AV250" s="60">
        <v>91.25</v>
      </c>
      <c r="AW250" s="60">
        <v>32</v>
      </c>
      <c r="AX250" s="60"/>
      <c r="AY250" s="60">
        <v>22.400000000000002</v>
      </c>
      <c r="AZ250" s="60">
        <v>499.57</v>
      </c>
      <c r="BA250" s="60">
        <v>0</v>
      </c>
      <c r="BB250" s="60">
        <v>448</v>
      </c>
    </row>
    <row r="251" spans="1:54" s="62" customFormat="1" ht="15" customHeight="1">
      <c r="A251" s="26" t="s">
        <v>46</v>
      </c>
      <c r="B251" s="57">
        <v>116</v>
      </c>
      <c r="C251" s="53" t="s">
        <v>3688</v>
      </c>
      <c r="D251" s="267" t="s">
        <v>1601</v>
      </c>
      <c r="E251" s="267" t="s">
        <v>1704</v>
      </c>
      <c r="F251" s="53" t="s">
        <v>3687</v>
      </c>
      <c r="G251" s="53"/>
      <c r="H251" s="87">
        <v>9</v>
      </c>
      <c r="I251" s="87">
        <v>5</v>
      </c>
      <c r="J251" s="87">
        <v>2008</v>
      </c>
      <c r="K251" s="87">
        <v>3</v>
      </c>
      <c r="L251" s="270" t="s">
        <v>1964</v>
      </c>
      <c r="M251" s="270"/>
      <c r="N251" s="270"/>
      <c r="O251" s="270"/>
      <c r="P251" s="53"/>
      <c r="Q251" s="53" t="s">
        <v>3686</v>
      </c>
      <c r="R251" s="53"/>
      <c r="S251" s="53" t="s">
        <v>169</v>
      </c>
      <c r="T251" s="66">
        <v>11030020</v>
      </c>
      <c r="U251" s="65" t="s">
        <v>2276</v>
      </c>
      <c r="V251" s="66"/>
      <c r="W251" s="66"/>
      <c r="X251" s="66"/>
      <c r="Y251" s="66"/>
      <c r="Z251" s="66"/>
      <c r="AA251" s="66"/>
      <c r="AB251" s="66"/>
      <c r="AC251" s="66"/>
      <c r="AD251" s="308"/>
      <c r="AE251" s="66"/>
      <c r="AF251" s="87">
        <v>16</v>
      </c>
      <c r="AG251" s="87">
        <v>1</v>
      </c>
      <c r="AH251" s="87">
        <v>2012</v>
      </c>
      <c r="AI251" s="67">
        <v>0.52777777777777779</v>
      </c>
      <c r="AJ251" s="87"/>
      <c r="AK251" s="87"/>
      <c r="AL251" s="87"/>
      <c r="AM251" s="67"/>
      <c r="AN251" s="87">
        <v>19</v>
      </c>
      <c r="AO251" s="87">
        <v>1</v>
      </c>
      <c r="AP251" s="87">
        <v>2012</v>
      </c>
      <c r="AQ251" s="67"/>
      <c r="AR251" s="87">
        <v>3</v>
      </c>
      <c r="AS251" s="302" t="s">
        <v>71</v>
      </c>
      <c r="AT251" s="60">
        <v>39.479999999999997</v>
      </c>
      <c r="AU251" s="60">
        <v>26.88</v>
      </c>
      <c r="AV251" s="60">
        <v>24.25</v>
      </c>
      <c r="AW251" s="60">
        <v>34</v>
      </c>
      <c r="AX251" s="60"/>
      <c r="AY251" s="60">
        <v>4.2</v>
      </c>
      <c r="AZ251" s="60">
        <v>128.81</v>
      </c>
      <c r="BA251" s="60">
        <v>0</v>
      </c>
      <c r="BB251" s="60">
        <v>84</v>
      </c>
    </row>
    <row r="252" spans="1:54" s="62" customFormat="1" ht="15" customHeight="1">
      <c r="A252" s="26" t="s">
        <v>46</v>
      </c>
      <c r="B252" s="57">
        <v>117</v>
      </c>
      <c r="C252" s="53" t="s">
        <v>2068</v>
      </c>
      <c r="D252" s="267" t="s">
        <v>132</v>
      </c>
      <c r="E252" s="267" t="s">
        <v>2069</v>
      </c>
      <c r="F252" s="53" t="s">
        <v>2070</v>
      </c>
      <c r="G252" s="53"/>
      <c r="H252" s="87">
        <v>14</v>
      </c>
      <c r="I252" s="87">
        <v>1</v>
      </c>
      <c r="J252" s="87">
        <v>1972</v>
      </c>
      <c r="K252" s="87">
        <v>39</v>
      </c>
      <c r="L252" s="270" t="s">
        <v>1964</v>
      </c>
      <c r="M252" s="270"/>
      <c r="N252" s="270"/>
      <c r="O252" s="270"/>
      <c r="P252" s="53"/>
      <c r="Q252" s="53" t="s">
        <v>2071</v>
      </c>
      <c r="R252" s="53"/>
      <c r="S252" s="53" t="s">
        <v>69</v>
      </c>
      <c r="T252" s="66">
        <v>11030020</v>
      </c>
      <c r="U252" s="65" t="s">
        <v>3685</v>
      </c>
      <c r="V252" s="66"/>
      <c r="W252" s="66"/>
      <c r="X252" s="66"/>
      <c r="Y252" s="66"/>
      <c r="Z252" s="66"/>
      <c r="AA252" s="66"/>
      <c r="AB252" s="66"/>
      <c r="AC252" s="66"/>
      <c r="AD252" s="308"/>
      <c r="AE252" s="66"/>
      <c r="AF252" s="87">
        <v>16</v>
      </c>
      <c r="AG252" s="87">
        <v>1</v>
      </c>
      <c r="AH252" s="87">
        <v>2012</v>
      </c>
      <c r="AI252" s="67">
        <v>0.57638888888888895</v>
      </c>
      <c r="AJ252" s="87"/>
      <c r="AK252" s="87"/>
      <c r="AL252" s="87"/>
      <c r="AM252" s="67"/>
      <c r="AN252" s="87">
        <v>31</v>
      </c>
      <c r="AO252" s="87">
        <v>1</v>
      </c>
      <c r="AP252" s="87">
        <v>2012</v>
      </c>
      <c r="AQ252" s="67"/>
      <c r="AR252" s="87">
        <v>16</v>
      </c>
      <c r="AS252" s="302" t="s">
        <v>53</v>
      </c>
      <c r="AT252" s="60">
        <v>210.56</v>
      </c>
      <c r="AU252" s="60">
        <v>143.36000000000001</v>
      </c>
      <c r="AV252" s="60">
        <v>98.97</v>
      </c>
      <c r="AW252" s="60">
        <v>24</v>
      </c>
      <c r="AX252" s="60"/>
      <c r="AY252" s="60">
        <v>22.400000000000002</v>
      </c>
      <c r="AZ252" s="60">
        <v>499.28999999999996</v>
      </c>
      <c r="BA252" s="60">
        <v>0</v>
      </c>
      <c r="BB252" s="60">
        <v>448</v>
      </c>
    </row>
    <row r="253" spans="1:54" s="62" customFormat="1" ht="15" customHeight="1">
      <c r="A253" s="26" t="s">
        <v>46</v>
      </c>
      <c r="B253" s="57">
        <v>118</v>
      </c>
      <c r="C253" s="53" t="s">
        <v>3684</v>
      </c>
      <c r="D253" s="267" t="s">
        <v>103</v>
      </c>
      <c r="E253" s="267" t="s">
        <v>2924</v>
      </c>
      <c r="F253" s="53" t="s">
        <v>3683</v>
      </c>
      <c r="G253" s="53"/>
      <c r="H253" s="87">
        <v>3</v>
      </c>
      <c r="I253" s="87">
        <v>7</v>
      </c>
      <c r="J253" s="87">
        <v>1949</v>
      </c>
      <c r="K253" s="301">
        <v>62</v>
      </c>
      <c r="L253" s="270" t="s">
        <v>1964</v>
      </c>
      <c r="M253" s="270"/>
      <c r="N253" s="270"/>
      <c r="O253" s="270"/>
      <c r="P253" s="53"/>
      <c r="Q253" s="53" t="s">
        <v>3682</v>
      </c>
      <c r="R253" s="53"/>
      <c r="S253" s="53" t="s">
        <v>94</v>
      </c>
      <c r="T253" s="66">
        <v>11030020</v>
      </c>
      <c r="U253" s="65" t="s">
        <v>3681</v>
      </c>
      <c r="V253" s="66"/>
      <c r="W253" s="66"/>
      <c r="X253" s="66"/>
      <c r="Y253" s="66"/>
      <c r="Z253" s="66"/>
      <c r="AA253" s="66"/>
      <c r="AB253" s="66"/>
      <c r="AC253" s="66"/>
      <c r="AD253" s="308"/>
      <c r="AE253" s="66"/>
      <c r="AF253" s="87">
        <v>17</v>
      </c>
      <c r="AG253" s="87">
        <v>1</v>
      </c>
      <c r="AH253" s="87">
        <v>2012</v>
      </c>
      <c r="AI253" s="67">
        <v>0.42708333333333331</v>
      </c>
      <c r="AJ253" s="87"/>
      <c r="AK253" s="87"/>
      <c r="AL253" s="87"/>
      <c r="AM253" s="67"/>
      <c r="AN253" s="87">
        <v>23</v>
      </c>
      <c r="AO253" s="87">
        <v>1</v>
      </c>
      <c r="AP253" s="87">
        <v>2012</v>
      </c>
      <c r="AQ253" s="67"/>
      <c r="AR253" s="87">
        <v>6</v>
      </c>
      <c r="AS253" s="302" t="s">
        <v>71</v>
      </c>
      <c r="AT253" s="60">
        <v>78.959999999999994</v>
      </c>
      <c r="AU253" s="60">
        <v>53.76</v>
      </c>
      <c r="AV253" s="60">
        <v>0</v>
      </c>
      <c r="AW253" s="60">
        <v>68</v>
      </c>
      <c r="AX253" s="60"/>
      <c r="AY253" s="60">
        <v>8.4</v>
      </c>
      <c r="AZ253" s="60">
        <v>209.12</v>
      </c>
      <c r="BA253" s="60">
        <v>0</v>
      </c>
      <c r="BB253" s="60">
        <v>168</v>
      </c>
    </row>
    <row r="254" spans="1:54" s="62" customFormat="1" ht="15" customHeight="1">
      <c r="A254" s="26" t="s">
        <v>46</v>
      </c>
      <c r="B254" s="57">
        <v>119</v>
      </c>
      <c r="C254" s="53" t="s">
        <v>3419</v>
      </c>
      <c r="D254" s="267" t="s">
        <v>142</v>
      </c>
      <c r="E254" s="267" t="s">
        <v>3418</v>
      </c>
      <c r="F254" s="53" t="s">
        <v>3417</v>
      </c>
      <c r="G254" s="53"/>
      <c r="H254" s="87">
        <v>18</v>
      </c>
      <c r="I254" s="87">
        <v>12</v>
      </c>
      <c r="J254" s="87">
        <v>1997</v>
      </c>
      <c r="K254" s="87">
        <v>14</v>
      </c>
      <c r="L254" s="270" t="s">
        <v>100</v>
      </c>
      <c r="M254" s="270"/>
      <c r="N254" s="270"/>
      <c r="O254" s="270"/>
      <c r="P254" s="53"/>
      <c r="Q254" s="53" t="s">
        <v>3416</v>
      </c>
      <c r="R254" s="53"/>
      <c r="S254" s="53" t="s">
        <v>159</v>
      </c>
      <c r="T254" s="66">
        <v>11030020</v>
      </c>
      <c r="U254" s="65" t="s">
        <v>289</v>
      </c>
      <c r="V254" s="66"/>
      <c r="W254" s="66"/>
      <c r="X254" s="66"/>
      <c r="Y254" s="66"/>
      <c r="Z254" s="66"/>
      <c r="AA254" s="66"/>
      <c r="AB254" s="66"/>
      <c r="AC254" s="66"/>
      <c r="AD254" s="308"/>
      <c r="AE254" s="66"/>
      <c r="AF254" s="87">
        <v>17</v>
      </c>
      <c r="AG254" s="87">
        <v>1</v>
      </c>
      <c r="AH254" s="87">
        <v>2012</v>
      </c>
      <c r="AI254" s="67">
        <v>0.4375</v>
      </c>
      <c r="AJ254" s="87"/>
      <c r="AK254" s="87"/>
      <c r="AL254" s="87"/>
      <c r="AM254" s="67"/>
      <c r="AN254" s="87">
        <v>23</v>
      </c>
      <c r="AO254" s="87">
        <v>1</v>
      </c>
      <c r="AP254" s="87">
        <v>2012</v>
      </c>
      <c r="AQ254" s="67"/>
      <c r="AR254" s="87">
        <v>4</v>
      </c>
      <c r="AS254" s="302" t="s">
        <v>71</v>
      </c>
      <c r="AT254" s="60">
        <v>52.64</v>
      </c>
      <c r="AU254" s="60">
        <v>35.840000000000003</v>
      </c>
      <c r="AV254" s="60">
        <v>36.869999999999997</v>
      </c>
      <c r="AW254" s="60">
        <v>44</v>
      </c>
      <c r="AX254" s="60"/>
      <c r="AY254" s="60">
        <v>5.6000000000000005</v>
      </c>
      <c r="AZ254" s="60">
        <v>174.95</v>
      </c>
      <c r="BA254" s="60">
        <v>0</v>
      </c>
      <c r="BB254" s="60">
        <v>112</v>
      </c>
    </row>
    <row r="255" spans="1:54" s="62" customFormat="1" ht="15" customHeight="1">
      <c r="A255" s="26" t="s">
        <v>46</v>
      </c>
      <c r="B255" s="57">
        <v>120</v>
      </c>
      <c r="C255" s="53" t="s">
        <v>3680</v>
      </c>
      <c r="D255" s="267" t="s">
        <v>3679</v>
      </c>
      <c r="E255" s="267" t="s">
        <v>3250</v>
      </c>
      <c r="F255" s="53" t="s">
        <v>3678</v>
      </c>
      <c r="G255" s="53"/>
      <c r="H255" s="87">
        <v>13</v>
      </c>
      <c r="I255" s="87">
        <v>3</v>
      </c>
      <c r="J255" s="87">
        <v>1979</v>
      </c>
      <c r="K255" s="87">
        <v>32</v>
      </c>
      <c r="L255" s="270" t="s">
        <v>1964</v>
      </c>
      <c r="M255" s="270"/>
      <c r="N255" s="270"/>
      <c r="O255" s="270"/>
      <c r="P255" s="53"/>
      <c r="Q255" s="53" t="s">
        <v>3677</v>
      </c>
      <c r="R255" s="53"/>
      <c r="S255" s="53" t="s">
        <v>388</v>
      </c>
      <c r="T255" s="66">
        <v>11030020</v>
      </c>
      <c r="U255" s="65" t="s">
        <v>3676</v>
      </c>
      <c r="V255" s="66"/>
      <c r="W255" s="66"/>
      <c r="X255" s="66"/>
      <c r="Y255" s="66"/>
      <c r="Z255" s="66"/>
      <c r="AA255" s="66"/>
      <c r="AB255" s="66"/>
      <c r="AC255" s="66"/>
      <c r="AD255" s="308"/>
      <c r="AE255" s="66"/>
      <c r="AF255" s="87">
        <v>17</v>
      </c>
      <c r="AG255" s="87">
        <v>1</v>
      </c>
      <c r="AH255" s="87">
        <v>2012</v>
      </c>
      <c r="AI255" s="67">
        <v>0.58333333333333337</v>
      </c>
      <c r="AJ255" s="87"/>
      <c r="AK255" s="87"/>
      <c r="AL255" s="87"/>
      <c r="AM255" s="67"/>
      <c r="AN255" s="87">
        <v>20</v>
      </c>
      <c r="AO255" s="87">
        <v>1</v>
      </c>
      <c r="AP255" s="87">
        <v>2012</v>
      </c>
      <c r="AQ255" s="67"/>
      <c r="AR255" s="87">
        <v>3</v>
      </c>
      <c r="AS255" s="302" t="s">
        <v>71</v>
      </c>
      <c r="AT255" s="60">
        <v>39.479999999999997</v>
      </c>
      <c r="AU255" s="60">
        <v>26.88</v>
      </c>
      <c r="AV255" s="60">
        <v>26.58</v>
      </c>
      <c r="AW255" s="60">
        <v>34</v>
      </c>
      <c r="AX255" s="60"/>
      <c r="AY255" s="60">
        <v>4.2</v>
      </c>
      <c r="AZ255" s="60">
        <v>131.13999999999999</v>
      </c>
      <c r="BA255" s="60">
        <v>0</v>
      </c>
      <c r="BB255" s="60">
        <v>84</v>
      </c>
    </row>
    <row r="256" spans="1:54" s="62" customFormat="1" ht="15" customHeight="1">
      <c r="A256" s="26" t="s">
        <v>46</v>
      </c>
      <c r="B256" s="57">
        <v>121</v>
      </c>
      <c r="C256" s="53" t="s">
        <v>3675</v>
      </c>
      <c r="D256" s="267" t="s">
        <v>1957</v>
      </c>
      <c r="E256" s="267" t="s">
        <v>1562</v>
      </c>
      <c r="F256" s="53" t="s">
        <v>3674</v>
      </c>
      <c r="G256" s="53"/>
      <c r="H256" s="87">
        <v>26</v>
      </c>
      <c r="I256" s="87">
        <v>6</v>
      </c>
      <c r="J256" s="87">
        <v>2010</v>
      </c>
      <c r="K256" s="87">
        <v>1</v>
      </c>
      <c r="L256" s="270" t="s">
        <v>1964</v>
      </c>
      <c r="M256" s="270"/>
      <c r="N256" s="270"/>
      <c r="O256" s="270"/>
      <c r="P256" s="53"/>
      <c r="Q256" s="53" t="s">
        <v>3673</v>
      </c>
      <c r="R256" s="53"/>
      <c r="S256" s="53" t="s">
        <v>117</v>
      </c>
      <c r="T256" s="66">
        <v>11030020</v>
      </c>
      <c r="U256" s="65" t="s">
        <v>3672</v>
      </c>
      <c r="V256" s="66"/>
      <c r="W256" s="66"/>
      <c r="X256" s="66"/>
      <c r="Y256" s="66"/>
      <c r="Z256" s="66"/>
      <c r="AA256" s="66"/>
      <c r="AB256" s="66"/>
      <c r="AC256" s="66"/>
      <c r="AD256" s="308"/>
      <c r="AE256" s="66"/>
      <c r="AF256" s="87">
        <v>17</v>
      </c>
      <c r="AG256" s="87">
        <v>1</v>
      </c>
      <c r="AH256" s="87">
        <v>2012</v>
      </c>
      <c r="AI256" s="67">
        <v>0.59027777777777779</v>
      </c>
      <c r="AJ256" s="87"/>
      <c r="AK256" s="87"/>
      <c r="AL256" s="87"/>
      <c r="AM256" s="67"/>
      <c r="AN256" s="87">
        <v>31</v>
      </c>
      <c r="AO256" s="87">
        <v>1</v>
      </c>
      <c r="AP256" s="87">
        <v>2012</v>
      </c>
      <c r="AQ256" s="67"/>
      <c r="AR256" s="87">
        <v>15</v>
      </c>
      <c r="AS256" s="302" t="s">
        <v>53</v>
      </c>
      <c r="AT256" s="60">
        <v>197.39999999999998</v>
      </c>
      <c r="AU256" s="60">
        <v>134.4</v>
      </c>
      <c r="AV256" s="60">
        <v>56.35</v>
      </c>
      <c r="AW256" s="60">
        <v>96</v>
      </c>
      <c r="AX256" s="60"/>
      <c r="AY256" s="60">
        <v>25</v>
      </c>
      <c r="AZ256" s="60">
        <v>509.15</v>
      </c>
      <c r="BA256" s="60">
        <v>0</v>
      </c>
      <c r="BB256" s="60">
        <v>420</v>
      </c>
    </row>
    <row r="257" spans="1:54" s="62" customFormat="1" ht="15" customHeight="1">
      <c r="A257" s="26" t="s">
        <v>46</v>
      </c>
      <c r="B257" s="57">
        <v>122</v>
      </c>
      <c r="C257" s="53" t="s">
        <v>2073</v>
      </c>
      <c r="D257" s="267" t="s">
        <v>1025</v>
      </c>
      <c r="E257" s="267" t="s">
        <v>2074</v>
      </c>
      <c r="F257" s="53" t="s">
        <v>2075</v>
      </c>
      <c r="G257" s="53"/>
      <c r="H257" s="87">
        <v>22</v>
      </c>
      <c r="I257" s="87">
        <v>9</v>
      </c>
      <c r="J257" s="87">
        <v>1984</v>
      </c>
      <c r="K257" s="87">
        <v>27</v>
      </c>
      <c r="L257" s="270" t="s">
        <v>1964</v>
      </c>
      <c r="M257" s="270"/>
      <c r="N257" s="270"/>
      <c r="O257" s="270"/>
      <c r="P257" s="53"/>
      <c r="Q257" s="53" t="s">
        <v>2076</v>
      </c>
      <c r="R257" s="53"/>
      <c r="S257" s="53" t="s">
        <v>58</v>
      </c>
      <c r="T257" s="66">
        <v>11030020</v>
      </c>
      <c r="U257" s="65" t="s">
        <v>3671</v>
      </c>
      <c r="V257" s="66"/>
      <c r="W257" s="66"/>
      <c r="X257" s="66"/>
      <c r="Y257" s="66"/>
      <c r="Z257" s="66"/>
      <c r="AA257" s="66"/>
      <c r="AB257" s="66"/>
      <c r="AC257" s="66"/>
      <c r="AD257" s="308"/>
      <c r="AE257" s="66"/>
      <c r="AF257" s="87">
        <v>17</v>
      </c>
      <c r="AG257" s="87">
        <v>1</v>
      </c>
      <c r="AH257" s="87">
        <v>2012</v>
      </c>
      <c r="AI257" s="67">
        <v>0.70138888888888884</v>
      </c>
      <c r="AJ257" s="87"/>
      <c r="AK257" s="87"/>
      <c r="AL257" s="87"/>
      <c r="AM257" s="67"/>
      <c r="AN257" s="87">
        <v>31</v>
      </c>
      <c r="AO257" s="87">
        <v>1</v>
      </c>
      <c r="AP257" s="87">
        <v>2012</v>
      </c>
      <c r="AQ257" s="67"/>
      <c r="AR257" s="87">
        <v>15</v>
      </c>
      <c r="AS257" s="302" t="s">
        <v>53</v>
      </c>
      <c r="AT257" s="60">
        <v>197.39999999999998</v>
      </c>
      <c r="AU257" s="60">
        <v>134.4</v>
      </c>
      <c r="AV257" s="60">
        <v>8.1</v>
      </c>
      <c r="AW257" s="60">
        <v>76</v>
      </c>
      <c r="AX257" s="60"/>
      <c r="AY257" s="60">
        <v>25</v>
      </c>
      <c r="AZ257" s="60">
        <v>440.9</v>
      </c>
      <c r="BA257" s="60">
        <v>0</v>
      </c>
      <c r="BB257" s="60">
        <v>420</v>
      </c>
    </row>
    <row r="258" spans="1:54" s="62" customFormat="1" ht="15" customHeight="1">
      <c r="A258" s="26" t="s">
        <v>46</v>
      </c>
      <c r="B258" s="57">
        <v>123</v>
      </c>
      <c r="C258" s="53" t="s">
        <v>2078</v>
      </c>
      <c r="D258" s="267" t="s">
        <v>2079</v>
      </c>
      <c r="E258" s="267" t="s">
        <v>2080</v>
      </c>
      <c r="F258" s="53" t="s">
        <v>2081</v>
      </c>
      <c r="G258" s="53"/>
      <c r="H258" s="87">
        <v>3</v>
      </c>
      <c r="I258" s="87">
        <v>6</v>
      </c>
      <c r="J258" s="87">
        <v>1953</v>
      </c>
      <c r="K258" s="87">
        <v>58</v>
      </c>
      <c r="L258" s="270" t="s">
        <v>1964</v>
      </c>
      <c r="M258" s="270"/>
      <c r="N258" s="270"/>
      <c r="O258" s="270"/>
      <c r="P258" s="53"/>
      <c r="Q258" s="53" t="s">
        <v>2082</v>
      </c>
      <c r="R258" s="53"/>
      <c r="S258" s="53" t="s">
        <v>169</v>
      </c>
      <c r="T258" s="66">
        <v>11030020</v>
      </c>
      <c r="U258" s="65" t="s">
        <v>2309</v>
      </c>
      <c r="V258" s="66"/>
      <c r="W258" s="66"/>
      <c r="X258" s="66"/>
      <c r="Y258" s="66"/>
      <c r="Z258" s="66"/>
      <c r="AA258" s="66"/>
      <c r="AB258" s="66"/>
      <c r="AC258" s="66"/>
      <c r="AD258" s="308"/>
      <c r="AE258" s="66"/>
      <c r="AF258" s="87">
        <v>18</v>
      </c>
      <c r="AG258" s="87">
        <v>1</v>
      </c>
      <c r="AH258" s="87">
        <v>2012</v>
      </c>
      <c r="AI258" s="67">
        <v>6.5972222222222224E-2</v>
      </c>
      <c r="AJ258" s="87"/>
      <c r="AK258" s="87"/>
      <c r="AL258" s="87"/>
      <c r="AM258" s="67"/>
      <c r="AN258" s="87">
        <v>31</v>
      </c>
      <c r="AO258" s="87">
        <v>1</v>
      </c>
      <c r="AP258" s="87">
        <v>2012</v>
      </c>
      <c r="AQ258" s="67"/>
      <c r="AR258" s="87">
        <v>14</v>
      </c>
      <c r="AS258" s="302" t="s">
        <v>53</v>
      </c>
      <c r="AT258" s="60">
        <v>184.23999999999998</v>
      </c>
      <c r="AU258" s="60">
        <v>125.44</v>
      </c>
      <c r="AV258" s="60">
        <v>88.24</v>
      </c>
      <c r="AW258" s="60">
        <v>64</v>
      </c>
      <c r="AX258" s="60"/>
      <c r="AY258" s="60">
        <v>19.600000000000001</v>
      </c>
      <c r="AZ258" s="60">
        <v>481.52</v>
      </c>
      <c r="BA258" s="60">
        <v>0</v>
      </c>
      <c r="BB258" s="60">
        <v>392</v>
      </c>
    </row>
    <row r="259" spans="1:54" s="62" customFormat="1" ht="15" customHeight="1">
      <c r="A259" s="26" t="s">
        <v>46</v>
      </c>
      <c r="B259" s="57">
        <v>124</v>
      </c>
      <c r="C259" s="53" t="s">
        <v>3670</v>
      </c>
      <c r="D259" s="267" t="s">
        <v>3669</v>
      </c>
      <c r="E259" s="267" t="s">
        <v>3668</v>
      </c>
      <c r="F259" s="53" t="s">
        <v>3667</v>
      </c>
      <c r="G259" s="53"/>
      <c r="H259" s="87">
        <v>21</v>
      </c>
      <c r="I259" s="87">
        <v>4</v>
      </c>
      <c r="J259" s="87">
        <v>1972</v>
      </c>
      <c r="K259" s="87">
        <v>39</v>
      </c>
      <c r="L259" s="270" t="s">
        <v>1964</v>
      </c>
      <c r="M259" s="270"/>
      <c r="N259" s="270"/>
      <c r="O259" s="270"/>
      <c r="P259" s="53"/>
      <c r="Q259" s="53" t="s">
        <v>3666</v>
      </c>
      <c r="R259" s="53"/>
      <c r="S259" s="53" t="s">
        <v>94</v>
      </c>
      <c r="T259" s="66">
        <v>11030020</v>
      </c>
      <c r="U259" s="65" t="s">
        <v>3665</v>
      </c>
      <c r="V259" s="66"/>
      <c r="W259" s="66"/>
      <c r="X259" s="66"/>
      <c r="Y259" s="66"/>
      <c r="Z259" s="66"/>
      <c r="AA259" s="66"/>
      <c r="AB259" s="66"/>
      <c r="AC259" s="66"/>
      <c r="AD259" s="308"/>
      <c r="AE259" s="66"/>
      <c r="AF259" s="87">
        <v>18</v>
      </c>
      <c r="AG259" s="87">
        <v>1</v>
      </c>
      <c r="AH259" s="87">
        <v>2012</v>
      </c>
      <c r="AI259" s="67">
        <v>0.44444444444444442</v>
      </c>
      <c r="AJ259" s="87"/>
      <c r="AK259" s="87"/>
      <c r="AL259" s="87"/>
      <c r="AM259" s="67"/>
      <c r="AN259" s="87">
        <v>23</v>
      </c>
      <c r="AO259" s="87">
        <v>1</v>
      </c>
      <c r="AP259" s="87">
        <v>2012</v>
      </c>
      <c r="AQ259" s="67"/>
      <c r="AR259" s="87">
        <v>5</v>
      </c>
      <c r="AS259" s="302" t="s">
        <v>71</v>
      </c>
      <c r="AT259" s="60">
        <v>65.8</v>
      </c>
      <c r="AU259" s="60">
        <v>44.800000000000004</v>
      </c>
      <c r="AV259" s="60">
        <v>32.22</v>
      </c>
      <c r="AW259" s="60">
        <v>54</v>
      </c>
      <c r="AX259" s="60"/>
      <c r="AY259" s="60">
        <v>7</v>
      </c>
      <c r="AZ259" s="60">
        <v>203.82</v>
      </c>
      <c r="BA259" s="60">
        <v>0</v>
      </c>
      <c r="BB259" s="60">
        <v>140</v>
      </c>
    </row>
    <row r="260" spans="1:54" s="62" customFormat="1" ht="15" customHeight="1">
      <c r="A260" s="26" t="s">
        <v>46</v>
      </c>
      <c r="B260" s="57">
        <v>125</v>
      </c>
      <c r="C260" s="53" t="s">
        <v>2085</v>
      </c>
      <c r="D260" s="267" t="s">
        <v>55</v>
      </c>
      <c r="E260" s="267" t="s">
        <v>2086</v>
      </c>
      <c r="F260" s="53" t="s">
        <v>2087</v>
      </c>
      <c r="G260" s="53"/>
      <c r="H260" s="87">
        <v>28</v>
      </c>
      <c r="I260" s="87">
        <v>1</v>
      </c>
      <c r="J260" s="87">
        <v>1961</v>
      </c>
      <c r="K260" s="301">
        <v>50</v>
      </c>
      <c r="L260" s="270" t="s">
        <v>1964</v>
      </c>
      <c r="M260" s="270"/>
      <c r="N260" s="270"/>
      <c r="O260" s="270"/>
      <c r="P260" s="53"/>
      <c r="Q260" s="53" t="s">
        <v>2088</v>
      </c>
      <c r="R260" s="53"/>
      <c r="S260" s="53" t="s">
        <v>404</v>
      </c>
      <c r="T260" s="66">
        <v>11030020</v>
      </c>
      <c r="U260" s="65" t="s">
        <v>1475</v>
      </c>
      <c r="V260" s="66"/>
      <c r="W260" s="66"/>
      <c r="X260" s="66"/>
      <c r="Y260" s="66"/>
      <c r="Z260" s="66"/>
      <c r="AA260" s="66"/>
      <c r="AB260" s="66"/>
      <c r="AC260" s="66"/>
      <c r="AD260" s="308"/>
      <c r="AE260" s="66"/>
      <c r="AF260" s="87">
        <v>18</v>
      </c>
      <c r="AG260" s="87">
        <v>1</v>
      </c>
      <c r="AH260" s="87">
        <v>2012</v>
      </c>
      <c r="AI260" s="67">
        <v>0.45833333333333331</v>
      </c>
      <c r="AJ260" s="87"/>
      <c r="AK260" s="87"/>
      <c r="AL260" s="87"/>
      <c r="AM260" s="67"/>
      <c r="AN260" s="87">
        <v>31</v>
      </c>
      <c r="AO260" s="87">
        <v>1</v>
      </c>
      <c r="AP260" s="87">
        <v>2012</v>
      </c>
      <c r="AQ260" s="67"/>
      <c r="AR260" s="87">
        <v>12</v>
      </c>
      <c r="AS260" s="302" t="s">
        <v>53</v>
      </c>
      <c r="AT260" s="60">
        <v>157.91999999999999</v>
      </c>
      <c r="AU260" s="60">
        <v>107.52</v>
      </c>
      <c r="AV260" s="60">
        <v>52.86</v>
      </c>
      <c r="AW260" s="60">
        <v>36</v>
      </c>
      <c r="AX260" s="60"/>
      <c r="AY260" s="60">
        <v>16.8</v>
      </c>
      <c r="AZ260" s="60">
        <v>371.1</v>
      </c>
      <c r="BA260" s="60">
        <v>0</v>
      </c>
      <c r="BB260" s="60">
        <v>336</v>
      </c>
    </row>
    <row r="261" spans="1:54" s="62" customFormat="1" ht="15" customHeight="1">
      <c r="A261" s="26" t="s">
        <v>46</v>
      </c>
      <c r="B261" s="57">
        <v>126</v>
      </c>
      <c r="C261" s="53" t="s">
        <v>2089</v>
      </c>
      <c r="D261" s="267" t="s">
        <v>142</v>
      </c>
      <c r="E261" s="267" t="s">
        <v>2090</v>
      </c>
      <c r="F261" s="53" t="s">
        <v>2091</v>
      </c>
      <c r="G261" s="53"/>
      <c r="H261" s="87">
        <v>20</v>
      </c>
      <c r="I261" s="87">
        <v>5</v>
      </c>
      <c r="J261" s="87">
        <v>2000</v>
      </c>
      <c r="K261" s="87">
        <v>11</v>
      </c>
      <c r="L261" s="270" t="s">
        <v>100</v>
      </c>
      <c r="M261" s="270"/>
      <c r="N261" s="270"/>
      <c r="O261" s="270"/>
      <c r="P261" s="53"/>
      <c r="Q261" s="53" t="s">
        <v>2092</v>
      </c>
      <c r="R261" s="53"/>
      <c r="S261" s="53" t="s">
        <v>159</v>
      </c>
      <c r="T261" s="66">
        <v>11030020</v>
      </c>
      <c r="U261" s="65" t="s">
        <v>338</v>
      </c>
      <c r="V261" s="66"/>
      <c r="W261" s="66"/>
      <c r="X261" s="66"/>
      <c r="Y261" s="66"/>
      <c r="Z261" s="66"/>
      <c r="AA261" s="66"/>
      <c r="AB261" s="66"/>
      <c r="AC261" s="66"/>
      <c r="AD261" s="308"/>
      <c r="AE261" s="66"/>
      <c r="AF261" s="87">
        <v>18</v>
      </c>
      <c r="AG261" s="87">
        <v>1</v>
      </c>
      <c r="AH261" s="87">
        <v>2012</v>
      </c>
      <c r="AI261" s="67">
        <v>0</v>
      </c>
      <c r="AJ261" s="87"/>
      <c r="AK261" s="87"/>
      <c r="AL261" s="87"/>
      <c r="AM261" s="67"/>
      <c r="AN261" s="87">
        <v>31</v>
      </c>
      <c r="AO261" s="87">
        <v>1</v>
      </c>
      <c r="AP261" s="87">
        <v>2012</v>
      </c>
      <c r="AQ261" s="67"/>
      <c r="AR261" s="87">
        <v>13</v>
      </c>
      <c r="AS261" s="302" t="s">
        <v>53</v>
      </c>
      <c r="AT261" s="60">
        <v>171.07999999999998</v>
      </c>
      <c r="AU261" s="60">
        <v>116.48</v>
      </c>
      <c r="AV261" s="60">
        <v>84.78</v>
      </c>
      <c r="AW261" s="60">
        <v>66</v>
      </c>
      <c r="AX261" s="60"/>
      <c r="AY261" s="60">
        <v>18.2</v>
      </c>
      <c r="AZ261" s="60">
        <v>456.53999999999996</v>
      </c>
      <c r="BA261" s="60">
        <v>0</v>
      </c>
      <c r="BB261" s="60">
        <v>364</v>
      </c>
    </row>
    <row r="262" spans="1:54" s="62" customFormat="1" ht="15" customHeight="1">
      <c r="A262" s="26" t="s">
        <v>46</v>
      </c>
      <c r="B262" s="57">
        <v>127</v>
      </c>
      <c r="C262" s="53" t="s">
        <v>2094</v>
      </c>
      <c r="D262" s="267" t="s">
        <v>2095</v>
      </c>
      <c r="E262" s="267" t="s">
        <v>2096</v>
      </c>
      <c r="F262" s="53" t="s">
        <v>2097</v>
      </c>
      <c r="G262" s="53"/>
      <c r="H262" s="87">
        <v>9</v>
      </c>
      <c r="I262" s="87">
        <v>7</v>
      </c>
      <c r="J262" s="87">
        <v>2004</v>
      </c>
      <c r="K262" s="87">
        <v>7</v>
      </c>
      <c r="L262" s="270" t="s">
        <v>1964</v>
      </c>
      <c r="M262" s="270"/>
      <c r="N262" s="270"/>
      <c r="O262" s="270"/>
      <c r="P262" s="53"/>
      <c r="Q262" s="53" t="s">
        <v>2098</v>
      </c>
      <c r="R262" s="53"/>
      <c r="S262" s="53" t="s">
        <v>117</v>
      </c>
      <c r="T262" s="66">
        <v>11030020</v>
      </c>
      <c r="U262" s="65" t="s">
        <v>338</v>
      </c>
      <c r="V262" s="66"/>
      <c r="W262" s="66"/>
      <c r="X262" s="66"/>
      <c r="Y262" s="66"/>
      <c r="Z262" s="66"/>
      <c r="AA262" s="66"/>
      <c r="AB262" s="66"/>
      <c r="AC262" s="66"/>
      <c r="AD262" s="308"/>
      <c r="AE262" s="66"/>
      <c r="AF262" s="87">
        <v>18</v>
      </c>
      <c r="AG262" s="87">
        <v>1</v>
      </c>
      <c r="AH262" s="87">
        <v>2012</v>
      </c>
      <c r="AI262" s="67">
        <v>0.53125</v>
      </c>
      <c r="AJ262" s="87"/>
      <c r="AK262" s="87"/>
      <c r="AL262" s="87"/>
      <c r="AM262" s="67"/>
      <c r="AN262" s="87">
        <v>31</v>
      </c>
      <c r="AO262" s="87">
        <v>1</v>
      </c>
      <c r="AP262" s="87">
        <v>2012</v>
      </c>
      <c r="AQ262" s="67"/>
      <c r="AR262" s="87">
        <v>14</v>
      </c>
      <c r="AS262" s="302" t="s">
        <v>53</v>
      </c>
      <c r="AT262" s="60">
        <v>184.23999999999998</v>
      </c>
      <c r="AU262" s="60">
        <v>125.44</v>
      </c>
      <c r="AV262" s="60">
        <v>69.819999999999993</v>
      </c>
      <c r="AW262" s="60">
        <v>84</v>
      </c>
      <c r="AX262" s="60"/>
      <c r="AY262" s="60">
        <v>19.600000000000001</v>
      </c>
      <c r="AZ262" s="60">
        <v>483.09999999999997</v>
      </c>
      <c r="BA262" s="60">
        <v>0</v>
      </c>
      <c r="BB262" s="60">
        <v>392</v>
      </c>
    </row>
    <row r="263" spans="1:54" s="62" customFormat="1" ht="15" customHeight="1">
      <c r="A263" s="26" t="s">
        <v>46</v>
      </c>
      <c r="B263" s="57">
        <v>128</v>
      </c>
      <c r="C263" s="53" t="s">
        <v>2099</v>
      </c>
      <c r="D263" s="267" t="s">
        <v>161</v>
      </c>
      <c r="E263" s="267" t="s">
        <v>2100</v>
      </c>
      <c r="F263" s="53" t="s">
        <v>2101</v>
      </c>
      <c r="G263" s="53"/>
      <c r="H263" s="87">
        <v>23</v>
      </c>
      <c r="I263" s="87">
        <v>3</v>
      </c>
      <c r="J263" s="87">
        <v>1962</v>
      </c>
      <c r="K263" s="87">
        <v>49</v>
      </c>
      <c r="L263" s="270" t="s">
        <v>1964</v>
      </c>
      <c r="M263" s="270"/>
      <c r="N263" s="270"/>
      <c r="O263" s="270"/>
      <c r="P263" s="53"/>
      <c r="Q263" s="53" t="s">
        <v>2102</v>
      </c>
      <c r="R263" s="53"/>
      <c r="S263" s="53" t="s">
        <v>69</v>
      </c>
      <c r="T263" s="66">
        <v>11030020</v>
      </c>
      <c r="U263" s="65" t="s">
        <v>3664</v>
      </c>
      <c r="V263" s="66"/>
      <c r="W263" s="66"/>
      <c r="X263" s="66"/>
      <c r="Y263" s="66"/>
      <c r="Z263" s="66"/>
      <c r="AA263" s="66"/>
      <c r="AB263" s="66"/>
      <c r="AC263" s="66"/>
      <c r="AD263" s="308"/>
      <c r="AE263" s="66"/>
      <c r="AF263" s="87">
        <v>18</v>
      </c>
      <c r="AG263" s="87">
        <v>1</v>
      </c>
      <c r="AH263" s="87">
        <v>2012</v>
      </c>
      <c r="AI263" s="67">
        <v>0.53472222222222221</v>
      </c>
      <c r="AJ263" s="87"/>
      <c r="AK263" s="87"/>
      <c r="AL263" s="87"/>
      <c r="AM263" s="67"/>
      <c r="AN263" s="87">
        <v>31</v>
      </c>
      <c r="AO263" s="87">
        <v>1</v>
      </c>
      <c r="AP263" s="87">
        <v>2012</v>
      </c>
      <c r="AQ263" s="67"/>
      <c r="AR263" s="87">
        <v>12</v>
      </c>
      <c r="AS263" s="302" t="s">
        <v>53</v>
      </c>
      <c r="AT263" s="60">
        <v>157.91999999999999</v>
      </c>
      <c r="AU263" s="60">
        <v>107.52</v>
      </c>
      <c r="AV263" s="60">
        <v>38.61</v>
      </c>
      <c r="AW263" s="60">
        <v>64</v>
      </c>
      <c r="AX263" s="60"/>
      <c r="AY263" s="60">
        <v>16.8</v>
      </c>
      <c r="AZ263" s="60">
        <v>384.85</v>
      </c>
      <c r="BA263" s="60">
        <v>0</v>
      </c>
      <c r="BB263" s="60">
        <v>336</v>
      </c>
    </row>
    <row r="264" spans="1:54" s="62" customFormat="1" ht="15" customHeight="1">
      <c r="A264" s="26" t="s">
        <v>46</v>
      </c>
      <c r="B264" s="57">
        <v>129</v>
      </c>
      <c r="C264" s="53" t="s">
        <v>2105</v>
      </c>
      <c r="D264" s="267" t="s">
        <v>1375</v>
      </c>
      <c r="E264" s="267" t="s">
        <v>2106</v>
      </c>
      <c r="F264" s="53" t="s">
        <v>2107</v>
      </c>
      <c r="G264" s="53"/>
      <c r="H264" s="87">
        <v>13</v>
      </c>
      <c r="I264" s="87">
        <v>4</v>
      </c>
      <c r="J264" s="87">
        <v>1976</v>
      </c>
      <c r="K264" s="87">
        <v>35</v>
      </c>
      <c r="L264" s="270" t="s">
        <v>1964</v>
      </c>
      <c r="M264" s="270"/>
      <c r="N264" s="270"/>
      <c r="O264" s="270"/>
      <c r="P264" s="53"/>
      <c r="Q264" s="53" t="s">
        <v>2108</v>
      </c>
      <c r="R264" s="53"/>
      <c r="S264" s="53" t="s">
        <v>69</v>
      </c>
      <c r="T264" s="66">
        <v>11030020</v>
      </c>
      <c r="U264" s="65" t="s">
        <v>3663</v>
      </c>
      <c r="V264" s="66"/>
      <c r="W264" s="66"/>
      <c r="X264" s="66"/>
      <c r="Y264" s="66"/>
      <c r="Z264" s="66"/>
      <c r="AA264" s="66"/>
      <c r="AB264" s="66"/>
      <c r="AC264" s="66"/>
      <c r="AD264" s="308"/>
      <c r="AE264" s="66"/>
      <c r="AF264" s="87">
        <v>20</v>
      </c>
      <c r="AG264" s="87">
        <v>1</v>
      </c>
      <c r="AH264" s="87">
        <v>2012</v>
      </c>
      <c r="AI264" s="67">
        <v>0.43055555555555558</v>
      </c>
      <c r="AJ264" s="87"/>
      <c r="AK264" s="87"/>
      <c r="AL264" s="87"/>
      <c r="AM264" s="67"/>
      <c r="AN264" s="87">
        <v>31</v>
      </c>
      <c r="AO264" s="87">
        <v>1</v>
      </c>
      <c r="AP264" s="87">
        <v>2012</v>
      </c>
      <c r="AQ264" s="67"/>
      <c r="AR264" s="87">
        <v>12</v>
      </c>
      <c r="AS264" s="302" t="s">
        <v>53</v>
      </c>
      <c r="AT264" s="60">
        <v>157.91999999999999</v>
      </c>
      <c r="AU264" s="60">
        <v>107.52</v>
      </c>
      <c r="AV264" s="60">
        <v>65.25</v>
      </c>
      <c r="AW264" s="60">
        <v>84</v>
      </c>
      <c r="AX264" s="60"/>
      <c r="AY264" s="60">
        <v>16.8</v>
      </c>
      <c r="AZ264" s="60">
        <v>431.49</v>
      </c>
      <c r="BA264" s="60">
        <v>0</v>
      </c>
      <c r="BB264" s="60">
        <v>336</v>
      </c>
    </row>
    <row r="265" spans="1:54" s="62" customFormat="1" ht="15" customHeight="1">
      <c r="A265" s="26" t="s">
        <v>46</v>
      </c>
      <c r="B265" s="57">
        <v>130</v>
      </c>
      <c r="C265" s="53" t="s">
        <v>2110</v>
      </c>
      <c r="D265" s="267" t="s">
        <v>1594</v>
      </c>
      <c r="E265" s="267" t="s">
        <v>2111</v>
      </c>
      <c r="F265" s="53" t="s">
        <v>2112</v>
      </c>
      <c r="G265" s="53"/>
      <c r="H265" s="87">
        <v>16</v>
      </c>
      <c r="I265" s="87">
        <v>8</v>
      </c>
      <c r="J265" s="87">
        <v>1960</v>
      </c>
      <c r="K265" s="87">
        <v>51</v>
      </c>
      <c r="L265" s="270" t="s">
        <v>1964</v>
      </c>
      <c r="M265" s="270"/>
      <c r="N265" s="270"/>
      <c r="O265" s="270"/>
      <c r="P265" s="53"/>
      <c r="Q265" s="53" t="s">
        <v>2113</v>
      </c>
      <c r="R265" s="53"/>
      <c r="S265" s="53" t="s">
        <v>58</v>
      </c>
      <c r="T265" s="66">
        <v>11030020</v>
      </c>
      <c r="U265" s="65" t="s">
        <v>3662</v>
      </c>
      <c r="V265" s="66"/>
      <c r="W265" s="66"/>
      <c r="X265" s="66"/>
      <c r="Y265" s="66"/>
      <c r="Z265" s="66"/>
      <c r="AA265" s="66"/>
      <c r="AB265" s="66"/>
      <c r="AC265" s="66"/>
      <c r="AD265" s="308"/>
      <c r="AE265" s="66"/>
      <c r="AF265" s="87">
        <v>20</v>
      </c>
      <c r="AG265" s="87">
        <v>1</v>
      </c>
      <c r="AH265" s="87">
        <v>2012</v>
      </c>
      <c r="AI265" s="67">
        <v>0.45833333333333331</v>
      </c>
      <c r="AJ265" s="87"/>
      <c r="AK265" s="87"/>
      <c r="AL265" s="87"/>
      <c r="AM265" s="67"/>
      <c r="AN265" s="87">
        <v>31</v>
      </c>
      <c r="AO265" s="87">
        <v>1</v>
      </c>
      <c r="AP265" s="87">
        <v>2012</v>
      </c>
      <c r="AQ265" s="67"/>
      <c r="AR265" s="87">
        <v>12</v>
      </c>
      <c r="AS265" s="302" t="s">
        <v>53</v>
      </c>
      <c r="AT265" s="60">
        <v>157.91999999999999</v>
      </c>
      <c r="AU265" s="60">
        <v>107.52</v>
      </c>
      <c r="AV265" s="60">
        <v>106.11</v>
      </c>
      <c r="AW265" s="60">
        <v>25</v>
      </c>
      <c r="AX265" s="60"/>
      <c r="AY265" s="60">
        <v>16.8</v>
      </c>
      <c r="AZ265" s="60">
        <v>413.35</v>
      </c>
      <c r="BA265" s="60">
        <v>0</v>
      </c>
      <c r="BB265" s="60">
        <v>336</v>
      </c>
    </row>
    <row r="266" spans="1:54" s="62" customFormat="1" ht="15" customHeight="1">
      <c r="A266" s="26" t="s">
        <v>46</v>
      </c>
      <c r="B266" s="57">
        <v>131</v>
      </c>
      <c r="C266" s="53" t="s">
        <v>2114</v>
      </c>
      <c r="D266" s="267" t="s">
        <v>2115</v>
      </c>
      <c r="E266" s="267" t="s">
        <v>2116</v>
      </c>
      <c r="F266" s="53" t="s">
        <v>2117</v>
      </c>
      <c r="G266" s="53"/>
      <c r="H266" s="87">
        <v>27</v>
      </c>
      <c r="I266" s="87">
        <v>6</v>
      </c>
      <c r="J266" s="87">
        <v>1986</v>
      </c>
      <c r="K266" s="87">
        <v>25</v>
      </c>
      <c r="L266" s="270" t="s">
        <v>100</v>
      </c>
      <c r="M266" s="270"/>
      <c r="N266" s="270"/>
      <c r="O266" s="270"/>
      <c r="P266" s="53"/>
      <c r="Q266" s="53" t="s">
        <v>2118</v>
      </c>
      <c r="R266" s="53"/>
      <c r="S266" s="53" t="s">
        <v>58</v>
      </c>
      <c r="T266" s="66">
        <v>11030020</v>
      </c>
      <c r="U266" s="65" t="s">
        <v>3661</v>
      </c>
      <c r="V266" s="66"/>
      <c r="W266" s="66"/>
      <c r="X266" s="66"/>
      <c r="Y266" s="66"/>
      <c r="Z266" s="66"/>
      <c r="AA266" s="66"/>
      <c r="AB266" s="66"/>
      <c r="AC266" s="66"/>
      <c r="AD266" s="308"/>
      <c r="AE266" s="66"/>
      <c r="AF266" s="87">
        <v>20</v>
      </c>
      <c r="AG266" s="87">
        <v>1</v>
      </c>
      <c r="AH266" s="87">
        <v>2012</v>
      </c>
      <c r="AI266" s="67">
        <v>0.63888888888888895</v>
      </c>
      <c r="AJ266" s="87"/>
      <c r="AK266" s="87"/>
      <c r="AL266" s="87"/>
      <c r="AM266" s="67"/>
      <c r="AN266" s="87">
        <v>31</v>
      </c>
      <c r="AO266" s="87">
        <v>1</v>
      </c>
      <c r="AP266" s="87">
        <v>2012</v>
      </c>
      <c r="AQ266" s="67"/>
      <c r="AR266" s="87">
        <v>12</v>
      </c>
      <c r="AS266" s="302" t="s">
        <v>53</v>
      </c>
      <c r="AT266" s="60">
        <v>157.91999999999999</v>
      </c>
      <c r="AU266" s="60">
        <v>107.52</v>
      </c>
      <c r="AV266" s="60">
        <v>9.64</v>
      </c>
      <c r="AW266" s="60">
        <v>64</v>
      </c>
      <c r="AX266" s="60"/>
      <c r="AY266" s="60">
        <v>16.8</v>
      </c>
      <c r="AZ266" s="60">
        <v>355.88</v>
      </c>
      <c r="BA266" s="60">
        <v>0</v>
      </c>
      <c r="BB266" s="60">
        <v>336</v>
      </c>
    </row>
    <row r="267" spans="1:54" s="62" customFormat="1" ht="15" customHeight="1">
      <c r="A267" s="26" t="s">
        <v>46</v>
      </c>
      <c r="B267" s="57">
        <v>132</v>
      </c>
      <c r="C267" s="53" t="s">
        <v>2121</v>
      </c>
      <c r="D267" s="267" t="s">
        <v>161</v>
      </c>
      <c r="E267" s="267" t="s">
        <v>2122</v>
      </c>
      <c r="F267" s="53" t="s">
        <v>2123</v>
      </c>
      <c r="G267" s="53"/>
      <c r="H267" s="87">
        <v>20</v>
      </c>
      <c r="I267" s="87">
        <v>10</v>
      </c>
      <c r="J267" s="87">
        <v>1985</v>
      </c>
      <c r="K267" s="87">
        <v>26</v>
      </c>
      <c r="L267" s="270" t="s">
        <v>1964</v>
      </c>
      <c r="M267" s="270"/>
      <c r="N267" s="270"/>
      <c r="O267" s="270"/>
      <c r="P267" s="53"/>
      <c r="Q267" s="53" t="s">
        <v>2124</v>
      </c>
      <c r="R267" s="53"/>
      <c r="S267" s="53" t="s">
        <v>51</v>
      </c>
      <c r="T267" s="66">
        <v>11030020</v>
      </c>
      <c r="U267" s="65" t="s">
        <v>3660</v>
      </c>
      <c r="V267" s="66"/>
      <c r="W267" s="66"/>
      <c r="X267" s="66"/>
      <c r="Y267" s="66"/>
      <c r="Z267" s="66"/>
      <c r="AA267" s="66"/>
      <c r="AB267" s="66"/>
      <c r="AC267" s="66"/>
      <c r="AD267" s="308"/>
      <c r="AE267" s="66"/>
      <c r="AF267" s="87">
        <v>20</v>
      </c>
      <c r="AG267" s="87">
        <v>1</v>
      </c>
      <c r="AH267" s="87">
        <v>2012</v>
      </c>
      <c r="AI267" s="67">
        <v>0.66736111111111107</v>
      </c>
      <c r="AJ267" s="87"/>
      <c r="AK267" s="87"/>
      <c r="AL267" s="87"/>
      <c r="AM267" s="67"/>
      <c r="AN267" s="87">
        <v>31</v>
      </c>
      <c r="AO267" s="87">
        <v>1</v>
      </c>
      <c r="AP267" s="87">
        <v>2012</v>
      </c>
      <c r="AQ267" s="67"/>
      <c r="AR267" s="87">
        <v>12</v>
      </c>
      <c r="AS267" s="302" t="s">
        <v>53</v>
      </c>
      <c r="AT267" s="60">
        <v>157.91999999999999</v>
      </c>
      <c r="AU267" s="60">
        <v>107.52</v>
      </c>
      <c r="AV267" s="60">
        <v>149.30000000000001</v>
      </c>
      <c r="AW267" s="60">
        <v>56</v>
      </c>
      <c r="AX267" s="60"/>
      <c r="AY267" s="60">
        <v>16.8</v>
      </c>
      <c r="AZ267" s="60">
        <v>487.54</v>
      </c>
      <c r="BA267" s="60">
        <v>0</v>
      </c>
      <c r="BB267" s="60">
        <v>336</v>
      </c>
    </row>
    <row r="268" spans="1:54" s="62" customFormat="1" ht="15" customHeight="1">
      <c r="A268" s="26" t="s">
        <v>46</v>
      </c>
      <c r="B268" s="57">
        <v>133</v>
      </c>
      <c r="C268" s="53" t="s">
        <v>3659</v>
      </c>
      <c r="D268" s="267" t="s">
        <v>1042</v>
      </c>
      <c r="E268" s="267" t="s">
        <v>3658</v>
      </c>
      <c r="F268" s="53" t="s">
        <v>1444</v>
      </c>
      <c r="G268" s="53"/>
      <c r="H268" s="87">
        <v>23</v>
      </c>
      <c r="I268" s="87">
        <v>7</v>
      </c>
      <c r="J268" s="87">
        <v>1966</v>
      </c>
      <c r="K268" s="87">
        <v>45</v>
      </c>
      <c r="L268" s="270" t="s">
        <v>1964</v>
      </c>
      <c r="M268" s="270"/>
      <c r="N268" s="270"/>
      <c r="O268" s="270"/>
      <c r="P268" s="53"/>
      <c r="Q268" s="53" t="s">
        <v>3657</v>
      </c>
      <c r="R268" s="53"/>
      <c r="S268" s="53" t="s">
        <v>51</v>
      </c>
      <c r="T268" s="66">
        <v>11030020</v>
      </c>
      <c r="U268" s="65" t="s">
        <v>3656</v>
      </c>
      <c r="V268" s="66"/>
      <c r="W268" s="66"/>
      <c r="X268" s="66"/>
      <c r="Y268" s="66"/>
      <c r="Z268" s="66"/>
      <c r="AA268" s="66"/>
      <c r="AB268" s="66"/>
      <c r="AC268" s="66"/>
      <c r="AD268" s="308"/>
      <c r="AE268" s="66"/>
      <c r="AF268" s="87">
        <v>20</v>
      </c>
      <c r="AG268" s="87">
        <v>1</v>
      </c>
      <c r="AH268" s="87">
        <v>2012</v>
      </c>
      <c r="AI268" s="67">
        <v>0.94097222222222221</v>
      </c>
      <c r="AJ268" s="87"/>
      <c r="AK268" s="87"/>
      <c r="AL268" s="87"/>
      <c r="AM268" s="67"/>
      <c r="AN268" s="87">
        <v>22</v>
      </c>
      <c r="AO268" s="87">
        <v>1</v>
      </c>
      <c r="AP268" s="87">
        <v>2012</v>
      </c>
      <c r="AQ268" s="67">
        <v>0.4375</v>
      </c>
      <c r="AR268" s="87">
        <v>2</v>
      </c>
      <c r="AS268" s="302" t="s">
        <v>956</v>
      </c>
      <c r="AT268" s="60">
        <v>26.32</v>
      </c>
      <c r="AU268" s="60">
        <v>17.920000000000002</v>
      </c>
      <c r="AV268" s="60">
        <v>18.3</v>
      </c>
      <c r="AW268" s="60">
        <v>25</v>
      </c>
      <c r="AX268" s="60"/>
      <c r="AY268" s="60">
        <v>2.8000000000000003</v>
      </c>
      <c r="AZ268" s="60">
        <v>90.34</v>
      </c>
      <c r="BA268" s="60">
        <v>0</v>
      </c>
      <c r="BB268" s="60">
        <v>56</v>
      </c>
    </row>
    <row r="269" spans="1:54" s="62" customFormat="1" ht="15" customHeight="1">
      <c r="A269" s="26" t="s">
        <v>46</v>
      </c>
      <c r="B269" s="57">
        <v>134</v>
      </c>
      <c r="C269" s="53" t="s">
        <v>2126</v>
      </c>
      <c r="D269" s="267" t="s">
        <v>422</v>
      </c>
      <c r="E269" s="267" t="s">
        <v>2127</v>
      </c>
      <c r="F269" s="53" t="s">
        <v>2128</v>
      </c>
      <c r="G269" s="53"/>
      <c r="H269" s="87">
        <v>18</v>
      </c>
      <c r="I269" s="87">
        <v>8</v>
      </c>
      <c r="J269" s="87">
        <v>1984</v>
      </c>
      <c r="K269" s="87">
        <v>27</v>
      </c>
      <c r="L269" s="270" t="s">
        <v>100</v>
      </c>
      <c r="M269" s="270"/>
      <c r="N269" s="270"/>
      <c r="O269" s="270"/>
      <c r="P269" s="53"/>
      <c r="Q269" s="53" t="s">
        <v>2129</v>
      </c>
      <c r="R269" s="53"/>
      <c r="S269" s="53" t="s">
        <v>51</v>
      </c>
      <c r="T269" s="66">
        <v>11030020</v>
      </c>
      <c r="U269" s="65" t="s">
        <v>3655</v>
      </c>
      <c r="V269" s="66"/>
      <c r="W269" s="66"/>
      <c r="X269" s="66"/>
      <c r="Y269" s="66"/>
      <c r="Z269" s="66"/>
      <c r="AA269" s="66"/>
      <c r="AB269" s="66"/>
      <c r="AC269" s="66"/>
      <c r="AD269" s="308"/>
      <c r="AE269" s="66"/>
      <c r="AF269" s="87">
        <v>20</v>
      </c>
      <c r="AG269" s="87">
        <v>1</v>
      </c>
      <c r="AH269" s="87">
        <v>2012</v>
      </c>
      <c r="AI269" s="67">
        <v>0.81527777777777777</v>
      </c>
      <c r="AJ269" s="87"/>
      <c r="AK269" s="87"/>
      <c r="AL269" s="87"/>
      <c r="AM269" s="67"/>
      <c r="AN269" s="87">
        <v>31</v>
      </c>
      <c r="AO269" s="87">
        <v>1</v>
      </c>
      <c r="AP269" s="87">
        <v>2012</v>
      </c>
      <c r="AQ269" s="67"/>
      <c r="AR269" s="87">
        <v>12</v>
      </c>
      <c r="AS269" s="302" t="s">
        <v>53</v>
      </c>
      <c r="AT269" s="60">
        <v>157.91999999999999</v>
      </c>
      <c r="AU269" s="60">
        <v>107.52</v>
      </c>
      <c r="AV269" s="60">
        <v>147.69</v>
      </c>
      <c r="AW269" s="60">
        <v>32</v>
      </c>
      <c r="AX269" s="60"/>
      <c r="AY269" s="60">
        <v>16.8</v>
      </c>
      <c r="AZ269" s="60">
        <v>461.93</v>
      </c>
      <c r="BA269" s="60">
        <v>0</v>
      </c>
      <c r="BB269" s="60">
        <v>336</v>
      </c>
    </row>
    <row r="270" spans="1:54" s="62" customFormat="1" ht="15" customHeight="1">
      <c r="A270" s="26" t="s">
        <v>46</v>
      </c>
      <c r="B270" s="57">
        <v>135</v>
      </c>
      <c r="C270" s="53" t="s">
        <v>3654</v>
      </c>
      <c r="D270" s="267" t="s">
        <v>107</v>
      </c>
      <c r="E270" s="267" t="s">
        <v>3653</v>
      </c>
      <c r="F270" s="53" t="s">
        <v>3652</v>
      </c>
      <c r="G270" s="53"/>
      <c r="H270" s="87">
        <v>11</v>
      </c>
      <c r="I270" s="87">
        <v>10</v>
      </c>
      <c r="J270" s="87">
        <v>1995</v>
      </c>
      <c r="K270" s="87">
        <v>16</v>
      </c>
      <c r="L270" s="270" t="s">
        <v>1964</v>
      </c>
      <c r="M270" s="270"/>
      <c r="N270" s="270"/>
      <c r="O270" s="270"/>
      <c r="P270" s="53"/>
      <c r="Q270" s="53" t="s">
        <v>3651</v>
      </c>
      <c r="R270" s="53"/>
      <c r="S270" s="53" t="s">
        <v>169</v>
      </c>
      <c r="T270" s="66">
        <v>11030020</v>
      </c>
      <c r="U270" s="65" t="s">
        <v>3650</v>
      </c>
      <c r="V270" s="66" t="s">
        <v>3649</v>
      </c>
      <c r="W270" s="66"/>
      <c r="X270" s="66"/>
      <c r="Y270" s="66"/>
      <c r="Z270" s="66"/>
      <c r="AA270" s="66"/>
      <c r="AB270" s="66"/>
      <c r="AC270" s="66"/>
      <c r="AD270" s="308"/>
      <c r="AE270" s="66"/>
      <c r="AF270" s="87">
        <v>20</v>
      </c>
      <c r="AG270" s="87">
        <v>1</v>
      </c>
      <c r="AH270" s="87">
        <v>2012</v>
      </c>
      <c r="AI270" s="67">
        <v>0.83333333333333337</v>
      </c>
      <c r="AJ270" s="87"/>
      <c r="AK270" s="87"/>
      <c r="AL270" s="87"/>
      <c r="AM270" s="67"/>
      <c r="AN270" s="87">
        <v>24</v>
      </c>
      <c r="AO270" s="87">
        <v>1</v>
      </c>
      <c r="AP270" s="87">
        <v>2012</v>
      </c>
      <c r="AQ270" s="67"/>
      <c r="AR270" s="87">
        <v>4</v>
      </c>
      <c r="AS270" s="302" t="s">
        <v>71</v>
      </c>
      <c r="AT270" s="60">
        <v>52.64</v>
      </c>
      <c r="AU270" s="60">
        <v>35.840000000000003</v>
      </c>
      <c r="AV270" s="60">
        <v>36.26</v>
      </c>
      <c r="AW270" s="60">
        <v>44</v>
      </c>
      <c r="AX270" s="60"/>
      <c r="AY270" s="60">
        <v>5.6000000000000005</v>
      </c>
      <c r="AZ270" s="60">
        <v>174.34</v>
      </c>
      <c r="BA270" s="60">
        <v>0</v>
      </c>
      <c r="BB270" s="60">
        <v>112</v>
      </c>
    </row>
    <row r="271" spans="1:54" s="62" customFormat="1" ht="15" customHeight="1">
      <c r="A271" s="26" t="s">
        <v>46</v>
      </c>
      <c r="B271" s="57">
        <v>136</v>
      </c>
      <c r="C271" s="53" t="s">
        <v>2132</v>
      </c>
      <c r="D271" s="267" t="s">
        <v>1108</v>
      </c>
      <c r="E271" s="267" t="s">
        <v>2133</v>
      </c>
      <c r="F271" s="53" t="s">
        <v>2134</v>
      </c>
      <c r="G271" s="53"/>
      <c r="H271" s="87">
        <v>4</v>
      </c>
      <c r="I271" s="87">
        <v>3</v>
      </c>
      <c r="J271" s="87">
        <v>1959</v>
      </c>
      <c r="K271" s="87">
        <v>52</v>
      </c>
      <c r="L271" s="270" t="s">
        <v>1964</v>
      </c>
      <c r="M271" s="270"/>
      <c r="N271" s="270"/>
      <c r="O271" s="270"/>
      <c r="P271" s="53"/>
      <c r="Q271" s="53" t="s">
        <v>2135</v>
      </c>
      <c r="R271" s="53"/>
      <c r="S271" s="53" t="s">
        <v>159</v>
      </c>
      <c r="T271" s="66">
        <v>11030020</v>
      </c>
      <c r="U271" s="65" t="s">
        <v>3648</v>
      </c>
      <c r="V271" s="66"/>
      <c r="W271" s="66"/>
      <c r="X271" s="66"/>
      <c r="Y271" s="66"/>
      <c r="Z271" s="66"/>
      <c r="AA271" s="66"/>
      <c r="AB271" s="66"/>
      <c r="AC271" s="66"/>
      <c r="AD271" s="308"/>
      <c r="AE271" s="66"/>
      <c r="AF271" s="87">
        <v>23</v>
      </c>
      <c r="AG271" s="87">
        <v>1</v>
      </c>
      <c r="AH271" s="87">
        <v>2012</v>
      </c>
      <c r="AI271" s="67">
        <v>0.4375</v>
      </c>
      <c r="AJ271" s="87"/>
      <c r="AK271" s="87"/>
      <c r="AL271" s="87"/>
      <c r="AM271" s="67"/>
      <c r="AN271" s="87">
        <v>31</v>
      </c>
      <c r="AO271" s="87">
        <v>1</v>
      </c>
      <c r="AP271" s="87">
        <v>2012</v>
      </c>
      <c r="AQ271" s="67"/>
      <c r="AR271" s="87">
        <v>7</v>
      </c>
      <c r="AS271" s="302" t="s">
        <v>53</v>
      </c>
      <c r="AT271" s="60">
        <v>92.11999999999999</v>
      </c>
      <c r="AU271" s="60">
        <v>62.72</v>
      </c>
      <c r="AV271" s="60">
        <v>64.89</v>
      </c>
      <c r="AW271" s="60">
        <v>64</v>
      </c>
      <c r="AX271" s="60"/>
      <c r="AY271" s="60">
        <v>9.8000000000000007</v>
      </c>
      <c r="AZ271" s="60">
        <v>293.52999999999997</v>
      </c>
      <c r="BA271" s="60">
        <v>0</v>
      </c>
      <c r="BB271" s="60">
        <v>196</v>
      </c>
    </row>
    <row r="272" spans="1:54" s="62" customFormat="1" ht="15" customHeight="1">
      <c r="A272" s="26" t="s">
        <v>46</v>
      </c>
      <c r="B272" s="57">
        <v>137</v>
      </c>
      <c r="C272" s="53" t="s">
        <v>3647</v>
      </c>
      <c r="D272" s="267" t="s">
        <v>2863</v>
      </c>
      <c r="E272" s="267" t="s">
        <v>3646</v>
      </c>
      <c r="F272" s="53" t="s">
        <v>3645</v>
      </c>
      <c r="G272" s="53"/>
      <c r="H272" s="87">
        <v>30</v>
      </c>
      <c r="I272" s="87">
        <v>7</v>
      </c>
      <c r="J272" s="87">
        <v>1961</v>
      </c>
      <c r="K272" s="87">
        <v>50</v>
      </c>
      <c r="L272" s="270" t="s">
        <v>1964</v>
      </c>
      <c r="M272" s="270"/>
      <c r="N272" s="270"/>
      <c r="O272" s="270"/>
      <c r="P272" s="53"/>
      <c r="Q272" s="53" t="s">
        <v>3644</v>
      </c>
      <c r="R272" s="53"/>
      <c r="S272" s="53" t="s">
        <v>169</v>
      </c>
      <c r="T272" s="66">
        <v>11030020</v>
      </c>
      <c r="U272" s="65" t="s">
        <v>3643</v>
      </c>
      <c r="V272" s="66"/>
      <c r="W272" s="66"/>
      <c r="X272" s="66"/>
      <c r="Y272" s="66"/>
      <c r="Z272" s="66"/>
      <c r="AA272" s="66"/>
      <c r="AB272" s="66"/>
      <c r="AC272" s="66"/>
      <c r="AD272" s="308"/>
      <c r="AE272" s="66"/>
      <c r="AF272" s="87">
        <v>23</v>
      </c>
      <c r="AG272" s="87">
        <v>1</v>
      </c>
      <c r="AH272" s="87">
        <v>2012</v>
      </c>
      <c r="AI272" s="67">
        <v>0.44791666666666669</v>
      </c>
      <c r="AJ272" s="87"/>
      <c r="AK272" s="87"/>
      <c r="AL272" s="87"/>
      <c r="AM272" s="67"/>
      <c r="AN272" s="87">
        <v>26</v>
      </c>
      <c r="AO272" s="87">
        <v>1</v>
      </c>
      <c r="AP272" s="87">
        <v>2012</v>
      </c>
      <c r="AQ272" s="67"/>
      <c r="AR272" s="87">
        <v>3</v>
      </c>
      <c r="AS272" s="302" t="s">
        <v>71</v>
      </c>
      <c r="AT272" s="60">
        <v>39.479999999999997</v>
      </c>
      <c r="AU272" s="60">
        <v>26.88</v>
      </c>
      <c r="AV272" s="60">
        <v>42.64</v>
      </c>
      <c r="AW272" s="60">
        <v>34</v>
      </c>
      <c r="AX272" s="60"/>
      <c r="AY272" s="60">
        <v>4.2</v>
      </c>
      <c r="AZ272" s="60">
        <v>147.19999999999999</v>
      </c>
      <c r="BA272" s="60">
        <v>0</v>
      </c>
      <c r="BB272" s="60">
        <v>84</v>
      </c>
    </row>
    <row r="273" spans="1:54" s="62" customFormat="1" ht="15" customHeight="1">
      <c r="A273" s="26" t="s">
        <v>46</v>
      </c>
      <c r="B273" s="57">
        <v>138</v>
      </c>
      <c r="C273" s="53" t="s">
        <v>3642</v>
      </c>
      <c r="D273" s="267" t="s">
        <v>307</v>
      </c>
      <c r="E273" s="267" t="s">
        <v>3581</v>
      </c>
      <c r="F273" s="53" t="s">
        <v>3580</v>
      </c>
      <c r="G273" s="53"/>
      <c r="H273" s="87">
        <v>12</v>
      </c>
      <c r="I273" s="87">
        <v>11</v>
      </c>
      <c r="J273" s="87">
        <v>1940</v>
      </c>
      <c r="K273" s="87">
        <v>71</v>
      </c>
      <c r="L273" s="270" t="s">
        <v>1964</v>
      </c>
      <c r="M273" s="270"/>
      <c r="N273" s="270"/>
      <c r="O273" s="270"/>
      <c r="P273" s="53"/>
      <c r="Q273" s="53" t="s">
        <v>3641</v>
      </c>
      <c r="R273" s="53"/>
      <c r="S273" s="53" t="s">
        <v>169</v>
      </c>
      <c r="T273" s="66">
        <v>11030020</v>
      </c>
      <c r="U273" s="65" t="s">
        <v>3640</v>
      </c>
      <c r="V273" s="66"/>
      <c r="W273" s="66"/>
      <c r="X273" s="66"/>
      <c r="Y273" s="66"/>
      <c r="Z273" s="66"/>
      <c r="AA273" s="66"/>
      <c r="AB273" s="66"/>
      <c r="AC273" s="66"/>
      <c r="AD273" s="308"/>
      <c r="AE273" s="66"/>
      <c r="AF273" s="87">
        <v>23</v>
      </c>
      <c r="AG273" s="87">
        <v>1</v>
      </c>
      <c r="AH273" s="87">
        <v>2012</v>
      </c>
      <c r="AI273" s="67">
        <v>0.4826388888888889</v>
      </c>
      <c r="AJ273" s="87"/>
      <c r="AK273" s="87"/>
      <c r="AL273" s="87"/>
      <c r="AM273" s="67"/>
      <c r="AN273" s="87">
        <v>27</v>
      </c>
      <c r="AO273" s="87">
        <v>1</v>
      </c>
      <c r="AP273" s="87">
        <v>2012</v>
      </c>
      <c r="AQ273" s="67"/>
      <c r="AR273" s="87">
        <v>4</v>
      </c>
      <c r="AS273" s="302" t="s">
        <v>71</v>
      </c>
      <c r="AT273" s="60">
        <v>52.64</v>
      </c>
      <c r="AU273" s="60">
        <v>35.840000000000003</v>
      </c>
      <c r="AV273" s="60">
        <v>46.82</v>
      </c>
      <c r="AW273" s="60">
        <v>44</v>
      </c>
      <c r="AX273" s="60"/>
      <c r="AY273" s="60">
        <v>5.6000000000000005</v>
      </c>
      <c r="AZ273" s="60">
        <v>184.9</v>
      </c>
      <c r="BA273" s="60">
        <v>0</v>
      </c>
      <c r="BB273" s="60">
        <v>112</v>
      </c>
    </row>
    <row r="274" spans="1:54" s="62" customFormat="1" ht="15" customHeight="1">
      <c r="A274" s="26" t="s">
        <v>46</v>
      </c>
      <c r="B274" s="57">
        <v>139</v>
      </c>
      <c r="C274" s="53" t="s">
        <v>2138</v>
      </c>
      <c r="D274" s="267" t="s">
        <v>2139</v>
      </c>
      <c r="E274" s="267" t="s">
        <v>2140</v>
      </c>
      <c r="F274" s="53" t="s">
        <v>2141</v>
      </c>
      <c r="G274" s="53"/>
      <c r="H274" s="87">
        <v>13</v>
      </c>
      <c r="I274" s="87">
        <v>3</v>
      </c>
      <c r="J274" s="87">
        <v>1995</v>
      </c>
      <c r="K274" s="87">
        <v>16</v>
      </c>
      <c r="L274" s="270" t="s">
        <v>1964</v>
      </c>
      <c r="M274" s="270"/>
      <c r="N274" s="270"/>
      <c r="O274" s="270"/>
      <c r="P274" s="53"/>
      <c r="Q274" s="53" t="s">
        <v>2142</v>
      </c>
      <c r="R274" s="53"/>
      <c r="S274" s="53" t="s">
        <v>117</v>
      </c>
      <c r="T274" s="66">
        <v>11030020</v>
      </c>
      <c r="U274" s="65" t="s">
        <v>338</v>
      </c>
      <c r="V274" s="66"/>
      <c r="W274" s="66"/>
      <c r="X274" s="66"/>
      <c r="Y274" s="66"/>
      <c r="Z274" s="66"/>
      <c r="AA274" s="66"/>
      <c r="AB274" s="66"/>
      <c r="AC274" s="66"/>
      <c r="AD274" s="308"/>
      <c r="AE274" s="66"/>
      <c r="AF274" s="87">
        <v>23</v>
      </c>
      <c r="AG274" s="87">
        <v>1</v>
      </c>
      <c r="AH274" s="87">
        <v>2012</v>
      </c>
      <c r="AI274" s="67">
        <v>0.49305555555555558</v>
      </c>
      <c r="AJ274" s="87"/>
      <c r="AK274" s="87"/>
      <c r="AL274" s="87"/>
      <c r="AM274" s="67"/>
      <c r="AN274" s="87">
        <v>31</v>
      </c>
      <c r="AO274" s="87">
        <v>1</v>
      </c>
      <c r="AP274" s="87">
        <v>2012</v>
      </c>
      <c r="AQ274" s="67"/>
      <c r="AR274" s="87">
        <v>9</v>
      </c>
      <c r="AS274" s="302" t="s">
        <v>53</v>
      </c>
      <c r="AT274" s="60">
        <v>118.44</v>
      </c>
      <c r="AU274" s="60">
        <v>80.64</v>
      </c>
      <c r="AV274" s="60">
        <v>69.87</v>
      </c>
      <c r="AW274" s="60">
        <v>68</v>
      </c>
      <c r="AX274" s="60"/>
      <c r="AY274" s="60">
        <v>12.600000000000001</v>
      </c>
      <c r="AZ274" s="60">
        <v>349.54999999999995</v>
      </c>
      <c r="BA274" s="60">
        <v>0</v>
      </c>
      <c r="BB274" s="60">
        <v>252</v>
      </c>
    </row>
    <row r="275" spans="1:54" s="62" customFormat="1" ht="15" customHeight="1">
      <c r="A275" s="26" t="s">
        <v>46</v>
      </c>
      <c r="B275" s="57">
        <v>140</v>
      </c>
      <c r="C275" s="53" t="s">
        <v>2145</v>
      </c>
      <c r="D275" s="267" t="s">
        <v>2146</v>
      </c>
      <c r="E275" s="267" t="s">
        <v>1513</v>
      </c>
      <c r="F275" s="53" t="s">
        <v>2147</v>
      </c>
      <c r="G275" s="53"/>
      <c r="H275" s="87">
        <v>23</v>
      </c>
      <c r="I275" s="87">
        <v>6</v>
      </c>
      <c r="J275" s="87">
        <v>2010</v>
      </c>
      <c r="K275" s="87">
        <v>1</v>
      </c>
      <c r="L275" s="270" t="s">
        <v>100</v>
      </c>
      <c r="M275" s="270"/>
      <c r="N275" s="270"/>
      <c r="O275" s="270"/>
      <c r="P275" s="53"/>
      <c r="Q275" s="53" t="s">
        <v>2148</v>
      </c>
      <c r="R275" s="53"/>
      <c r="S275" s="53" t="s">
        <v>117</v>
      </c>
      <c r="T275" s="66">
        <v>11030020</v>
      </c>
      <c r="U275" s="65" t="s">
        <v>3639</v>
      </c>
      <c r="V275" s="66"/>
      <c r="W275" s="66"/>
      <c r="X275" s="66"/>
      <c r="Y275" s="66"/>
      <c r="Z275" s="66"/>
      <c r="AA275" s="66"/>
      <c r="AB275" s="66"/>
      <c r="AC275" s="66"/>
      <c r="AD275" s="308"/>
      <c r="AE275" s="66"/>
      <c r="AF275" s="87">
        <v>23</v>
      </c>
      <c r="AG275" s="87">
        <v>1</v>
      </c>
      <c r="AH275" s="87">
        <v>2012</v>
      </c>
      <c r="AI275" s="67">
        <v>0.54166666666666663</v>
      </c>
      <c r="AJ275" s="87"/>
      <c r="AK275" s="87"/>
      <c r="AL275" s="87"/>
      <c r="AM275" s="67"/>
      <c r="AN275" s="87">
        <v>31</v>
      </c>
      <c r="AO275" s="87">
        <v>1</v>
      </c>
      <c r="AP275" s="87">
        <v>2012</v>
      </c>
      <c r="AQ275" s="67"/>
      <c r="AR275" s="87">
        <v>9</v>
      </c>
      <c r="AS275" s="302" t="s">
        <v>53</v>
      </c>
      <c r="AT275" s="60">
        <v>118.44</v>
      </c>
      <c r="AU275" s="60">
        <v>80.64</v>
      </c>
      <c r="AV275" s="60">
        <v>64.58</v>
      </c>
      <c r="AW275" s="60">
        <v>42</v>
      </c>
      <c r="AX275" s="60"/>
      <c r="AY275" s="60">
        <v>12.600000000000001</v>
      </c>
      <c r="AZ275" s="60">
        <v>318.26</v>
      </c>
      <c r="BA275" s="60">
        <v>0</v>
      </c>
      <c r="BB275" s="60">
        <v>252</v>
      </c>
    </row>
    <row r="276" spans="1:54" s="62" customFormat="1" ht="15" customHeight="1">
      <c r="A276" s="26" t="s">
        <v>46</v>
      </c>
      <c r="B276" s="57">
        <v>141</v>
      </c>
      <c r="C276" s="53" t="s">
        <v>3638</v>
      </c>
      <c r="D276" s="267" t="s">
        <v>1322</v>
      </c>
      <c r="E276" s="267" t="s">
        <v>3637</v>
      </c>
      <c r="F276" s="53" t="s">
        <v>3636</v>
      </c>
      <c r="G276" s="53"/>
      <c r="H276" s="87">
        <v>11</v>
      </c>
      <c r="I276" s="87">
        <v>7</v>
      </c>
      <c r="J276" s="87">
        <v>1992</v>
      </c>
      <c r="K276" s="87">
        <v>19</v>
      </c>
      <c r="L276" s="270" t="s">
        <v>100</v>
      </c>
      <c r="M276" s="270"/>
      <c r="N276" s="270"/>
      <c r="O276" s="270"/>
      <c r="P276" s="53"/>
      <c r="Q276" s="53" t="s">
        <v>3635</v>
      </c>
      <c r="R276" s="53"/>
      <c r="S276" s="53" t="s">
        <v>94</v>
      </c>
      <c r="T276" s="66">
        <v>11030020</v>
      </c>
      <c r="U276" s="65" t="s">
        <v>3634</v>
      </c>
      <c r="V276" s="66"/>
      <c r="W276" s="66"/>
      <c r="X276" s="66"/>
      <c r="Y276" s="66"/>
      <c r="Z276" s="66"/>
      <c r="AA276" s="66"/>
      <c r="AB276" s="66"/>
      <c r="AC276" s="66"/>
      <c r="AD276" s="308"/>
      <c r="AE276" s="66"/>
      <c r="AF276" s="87">
        <v>23</v>
      </c>
      <c r="AG276" s="87">
        <v>1</v>
      </c>
      <c r="AH276" s="87">
        <v>2012</v>
      </c>
      <c r="AI276" s="67">
        <v>0.55208333333333337</v>
      </c>
      <c r="AJ276" s="87"/>
      <c r="AK276" s="87"/>
      <c r="AL276" s="87"/>
      <c r="AM276" s="67"/>
      <c r="AN276" s="87">
        <v>27</v>
      </c>
      <c r="AO276" s="87">
        <v>1</v>
      </c>
      <c r="AP276" s="87">
        <v>2012</v>
      </c>
      <c r="AQ276" s="67"/>
      <c r="AR276" s="87">
        <v>4</v>
      </c>
      <c r="AS276" s="302" t="s">
        <v>71</v>
      </c>
      <c r="AT276" s="60">
        <v>52.64</v>
      </c>
      <c r="AU276" s="60">
        <v>35.840000000000003</v>
      </c>
      <c r="AV276" s="60">
        <v>0</v>
      </c>
      <c r="AW276" s="60">
        <v>44</v>
      </c>
      <c r="AX276" s="60"/>
      <c r="AY276" s="60">
        <v>5.6000000000000005</v>
      </c>
      <c r="AZ276" s="60">
        <v>138.07999999999998</v>
      </c>
      <c r="BA276" s="60">
        <v>0</v>
      </c>
      <c r="BB276" s="60">
        <v>112</v>
      </c>
    </row>
    <row r="277" spans="1:54" s="62" customFormat="1" ht="15" customHeight="1">
      <c r="A277" s="26" t="s">
        <v>46</v>
      </c>
      <c r="B277" s="57">
        <v>142</v>
      </c>
      <c r="C277" s="53" t="s">
        <v>3633</v>
      </c>
      <c r="D277" s="267" t="s">
        <v>3632</v>
      </c>
      <c r="E277" s="267" t="s">
        <v>3631</v>
      </c>
      <c r="F277" s="53" t="s">
        <v>3630</v>
      </c>
      <c r="G277" s="53"/>
      <c r="H277" s="87">
        <v>6</v>
      </c>
      <c r="I277" s="87">
        <v>8</v>
      </c>
      <c r="J277" s="87">
        <v>2008</v>
      </c>
      <c r="K277" s="87">
        <v>3</v>
      </c>
      <c r="L277" s="270" t="s">
        <v>100</v>
      </c>
      <c r="M277" s="270"/>
      <c r="N277" s="270"/>
      <c r="O277" s="270"/>
      <c r="P277" s="53"/>
      <c r="Q277" s="53" t="s">
        <v>3629</v>
      </c>
      <c r="R277" s="53"/>
      <c r="S277" s="53" t="s">
        <v>169</v>
      </c>
      <c r="T277" s="66">
        <v>11030020</v>
      </c>
      <c r="U277" s="65" t="s">
        <v>3628</v>
      </c>
      <c r="V277" s="66" t="s">
        <v>613</v>
      </c>
      <c r="W277" s="66"/>
      <c r="X277" s="66"/>
      <c r="Y277" s="66"/>
      <c r="Z277" s="66"/>
      <c r="AA277" s="66"/>
      <c r="AB277" s="66"/>
      <c r="AC277" s="66"/>
      <c r="AD277" s="308"/>
      <c r="AE277" s="66"/>
      <c r="AF277" s="87">
        <v>23</v>
      </c>
      <c r="AG277" s="87">
        <v>1</v>
      </c>
      <c r="AH277" s="87">
        <v>2012</v>
      </c>
      <c r="AI277" s="67">
        <v>0.56597222222222221</v>
      </c>
      <c r="AJ277" s="87"/>
      <c r="AK277" s="87"/>
      <c r="AL277" s="87"/>
      <c r="AM277" s="67"/>
      <c r="AN277" s="87">
        <v>27</v>
      </c>
      <c r="AO277" s="87">
        <v>1</v>
      </c>
      <c r="AP277" s="87">
        <v>2012</v>
      </c>
      <c r="AQ277" s="67"/>
      <c r="AR277" s="87">
        <v>4</v>
      </c>
      <c r="AS277" s="302" t="s">
        <v>71</v>
      </c>
      <c r="AT277" s="60">
        <v>52.64</v>
      </c>
      <c r="AU277" s="60">
        <v>35.840000000000003</v>
      </c>
      <c r="AV277" s="60">
        <v>39.119999999999997</v>
      </c>
      <c r="AW277" s="60">
        <v>44</v>
      </c>
      <c r="AX277" s="60"/>
      <c r="AY277" s="60">
        <v>5.6000000000000005</v>
      </c>
      <c r="AZ277" s="60">
        <v>177.2</v>
      </c>
      <c r="BA277" s="60">
        <v>0</v>
      </c>
      <c r="BB277" s="60">
        <v>112</v>
      </c>
    </row>
    <row r="278" spans="1:54" s="62" customFormat="1" ht="15" customHeight="1">
      <c r="A278" s="26" t="s">
        <v>46</v>
      </c>
      <c r="B278" s="57">
        <v>143</v>
      </c>
      <c r="C278" s="53" t="s">
        <v>3627</v>
      </c>
      <c r="D278" s="267" t="s">
        <v>3626</v>
      </c>
      <c r="E278" s="267" t="s">
        <v>2630</v>
      </c>
      <c r="F278" s="53" t="s">
        <v>3625</v>
      </c>
      <c r="G278" s="53"/>
      <c r="H278" s="87">
        <v>5</v>
      </c>
      <c r="I278" s="87">
        <v>12</v>
      </c>
      <c r="J278" s="87">
        <v>1941</v>
      </c>
      <c r="K278" s="87">
        <v>70</v>
      </c>
      <c r="L278" s="270" t="s">
        <v>1964</v>
      </c>
      <c r="M278" s="270"/>
      <c r="N278" s="270"/>
      <c r="O278" s="270"/>
      <c r="P278" s="53"/>
      <c r="Q278" s="53" t="s">
        <v>3624</v>
      </c>
      <c r="R278" s="53"/>
      <c r="S278" s="53" t="s">
        <v>169</v>
      </c>
      <c r="T278" s="66">
        <v>11030020</v>
      </c>
      <c r="U278" s="65" t="s">
        <v>3623</v>
      </c>
      <c r="V278" s="66" t="s">
        <v>592</v>
      </c>
      <c r="W278" s="66"/>
      <c r="X278" s="66"/>
      <c r="Y278" s="66"/>
      <c r="Z278" s="66"/>
      <c r="AA278" s="66"/>
      <c r="AB278" s="66"/>
      <c r="AC278" s="66"/>
      <c r="AD278" s="308"/>
      <c r="AE278" s="66"/>
      <c r="AF278" s="87">
        <v>23</v>
      </c>
      <c r="AG278" s="87">
        <v>1</v>
      </c>
      <c r="AH278" s="87">
        <v>2012</v>
      </c>
      <c r="AI278" s="67">
        <v>0.56944444444444442</v>
      </c>
      <c r="AJ278" s="87"/>
      <c r="AK278" s="87"/>
      <c r="AL278" s="87"/>
      <c r="AM278" s="67"/>
      <c r="AN278" s="87">
        <v>27</v>
      </c>
      <c r="AO278" s="87">
        <v>1</v>
      </c>
      <c r="AP278" s="87">
        <v>2012</v>
      </c>
      <c r="AQ278" s="67"/>
      <c r="AR278" s="87">
        <v>4</v>
      </c>
      <c r="AS278" s="302" t="s">
        <v>71</v>
      </c>
      <c r="AT278" s="60">
        <v>52.64</v>
      </c>
      <c r="AU278" s="60">
        <v>35.840000000000003</v>
      </c>
      <c r="AV278" s="60">
        <v>61.21</v>
      </c>
      <c r="AW278" s="60">
        <v>44</v>
      </c>
      <c r="AX278" s="60"/>
      <c r="AY278" s="60">
        <v>5.6000000000000005</v>
      </c>
      <c r="AZ278" s="60">
        <v>199.29</v>
      </c>
      <c r="BA278" s="60">
        <v>0</v>
      </c>
      <c r="BB278" s="60">
        <v>112</v>
      </c>
    </row>
    <row r="279" spans="1:54" s="62" customFormat="1" ht="15" customHeight="1">
      <c r="A279" s="26" t="s">
        <v>46</v>
      </c>
      <c r="B279" s="57">
        <v>144</v>
      </c>
      <c r="C279" s="53" t="s">
        <v>3622</v>
      </c>
      <c r="D279" s="267" t="s">
        <v>3621</v>
      </c>
      <c r="E279" s="267" t="s">
        <v>3230</v>
      </c>
      <c r="F279" s="53" t="s">
        <v>3620</v>
      </c>
      <c r="G279" s="53"/>
      <c r="H279" s="87">
        <v>12</v>
      </c>
      <c r="I279" s="87">
        <v>11</v>
      </c>
      <c r="J279" s="87">
        <v>1988</v>
      </c>
      <c r="K279" s="87">
        <v>23</v>
      </c>
      <c r="L279" s="270" t="s">
        <v>100</v>
      </c>
      <c r="M279" s="270"/>
      <c r="N279" s="270"/>
      <c r="O279" s="270"/>
      <c r="P279" s="53"/>
      <c r="Q279" s="53" t="s">
        <v>3619</v>
      </c>
      <c r="R279" s="53"/>
      <c r="S279" s="53" t="s">
        <v>169</v>
      </c>
      <c r="T279" s="66">
        <v>11030020</v>
      </c>
      <c r="U279" s="65" t="s">
        <v>2476</v>
      </c>
      <c r="V279" s="66"/>
      <c r="W279" s="66"/>
      <c r="X279" s="66"/>
      <c r="Y279" s="66"/>
      <c r="Z279" s="66"/>
      <c r="AA279" s="66"/>
      <c r="AB279" s="66"/>
      <c r="AC279" s="66"/>
      <c r="AD279" s="308"/>
      <c r="AE279" s="66"/>
      <c r="AF279" s="87">
        <v>23</v>
      </c>
      <c r="AG279" s="87">
        <v>1</v>
      </c>
      <c r="AH279" s="87">
        <v>2012</v>
      </c>
      <c r="AI279" s="67">
        <v>0.57638888888888895</v>
      </c>
      <c r="AJ279" s="87"/>
      <c r="AK279" s="87"/>
      <c r="AL279" s="87"/>
      <c r="AM279" s="67"/>
      <c r="AN279" s="87">
        <v>30</v>
      </c>
      <c r="AO279" s="87">
        <v>1</v>
      </c>
      <c r="AP279" s="87">
        <v>2012</v>
      </c>
      <c r="AQ279" s="67"/>
      <c r="AR279" s="87">
        <v>5</v>
      </c>
      <c r="AS279" s="302" t="s">
        <v>71</v>
      </c>
      <c r="AT279" s="60">
        <v>65.8</v>
      </c>
      <c r="AU279" s="60">
        <v>44.800000000000004</v>
      </c>
      <c r="AV279" s="60">
        <v>92.53</v>
      </c>
      <c r="AW279" s="60">
        <v>36</v>
      </c>
      <c r="AX279" s="60"/>
      <c r="AY279" s="60">
        <v>7</v>
      </c>
      <c r="AZ279" s="60">
        <v>246.13</v>
      </c>
      <c r="BA279" s="60">
        <v>0</v>
      </c>
      <c r="BB279" s="60">
        <v>140</v>
      </c>
    </row>
    <row r="280" spans="1:54" s="62" customFormat="1" ht="15" customHeight="1">
      <c r="A280" s="26" t="s">
        <v>46</v>
      </c>
      <c r="B280" s="57">
        <v>145</v>
      </c>
      <c r="C280" s="53" t="s">
        <v>2150</v>
      </c>
      <c r="D280" s="267" t="s">
        <v>55</v>
      </c>
      <c r="E280" s="267" t="s">
        <v>2151</v>
      </c>
      <c r="F280" s="53" t="s">
        <v>2152</v>
      </c>
      <c r="G280" s="53"/>
      <c r="H280" s="87">
        <v>11</v>
      </c>
      <c r="I280" s="87">
        <v>1</v>
      </c>
      <c r="J280" s="87">
        <v>1984</v>
      </c>
      <c r="K280" s="87">
        <v>27</v>
      </c>
      <c r="L280" s="270" t="s">
        <v>1964</v>
      </c>
      <c r="M280" s="270"/>
      <c r="N280" s="270"/>
      <c r="O280" s="270"/>
      <c r="P280" s="53"/>
      <c r="Q280" s="53" t="s">
        <v>2153</v>
      </c>
      <c r="R280" s="53"/>
      <c r="S280" s="53" t="s">
        <v>94</v>
      </c>
      <c r="T280" s="66">
        <v>11030020</v>
      </c>
      <c r="U280" s="65" t="s">
        <v>3618</v>
      </c>
      <c r="V280" s="66"/>
      <c r="W280" s="66"/>
      <c r="X280" s="66"/>
      <c r="Y280" s="66"/>
      <c r="Z280" s="66"/>
      <c r="AA280" s="66"/>
      <c r="AB280" s="66"/>
      <c r="AC280" s="66"/>
      <c r="AD280" s="308"/>
      <c r="AE280" s="66"/>
      <c r="AF280" s="87">
        <v>23</v>
      </c>
      <c r="AG280" s="87">
        <v>1</v>
      </c>
      <c r="AH280" s="87">
        <v>2012</v>
      </c>
      <c r="AI280" s="67">
        <v>0.60416666666666663</v>
      </c>
      <c r="AJ280" s="87"/>
      <c r="AK280" s="87"/>
      <c r="AL280" s="87"/>
      <c r="AM280" s="67"/>
      <c r="AN280" s="87">
        <v>31</v>
      </c>
      <c r="AO280" s="87">
        <v>1</v>
      </c>
      <c r="AP280" s="87">
        <v>2012</v>
      </c>
      <c r="AQ280" s="67"/>
      <c r="AR280" s="87">
        <v>9</v>
      </c>
      <c r="AS280" s="302" t="s">
        <v>53</v>
      </c>
      <c r="AT280" s="60">
        <v>118.44</v>
      </c>
      <c r="AU280" s="60">
        <v>80.64</v>
      </c>
      <c r="AV280" s="60">
        <v>4.1500000000000004</v>
      </c>
      <c r="AW280" s="60">
        <v>68</v>
      </c>
      <c r="AX280" s="60"/>
      <c r="AY280" s="60">
        <v>12.600000000000001</v>
      </c>
      <c r="AZ280" s="60">
        <v>283.83</v>
      </c>
      <c r="BA280" s="60">
        <v>0</v>
      </c>
      <c r="BB280" s="60">
        <v>252</v>
      </c>
    </row>
    <row r="281" spans="1:54" s="62" customFormat="1" ht="15" customHeight="1">
      <c r="A281" s="26" t="s">
        <v>46</v>
      </c>
      <c r="B281" s="57">
        <v>146</v>
      </c>
      <c r="C281" s="53" t="s">
        <v>2156</v>
      </c>
      <c r="D281" s="267" t="s">
        <v>1322</v>
      </c>
      <c r="E281" s="267" t="s">
        <v>2157</v>
      </c>
      <c r="F281" s="53" t="s">
        <v>2158</v>
      </c>
      <c r="G281" s="53"/>
      <c r="H281" s="87">
        <v>12</v>
      </c>
      <c r="I281" s="87">
        <v>11</v>
      </c>
      <c r="J281" s="87">
        <v>1990</v>
      </c>
      <c r="K281" s="87">
        <v>21</v>
      </c>
      <c r="L281" s="270" t="s">
        <v>100</v>
      </c>
      <c r="M281" s="270"/>
      <c r="N281" s="270"/>
      <c r="O281" s="270"/>
      <c r="P281" s="53"/>
      <c r="Q281" s="53" t="s">
        <v>2159</v>
      </c>
      <c r="R281" s="53"/>
      <c r="S281" s="53" t="s">
        <v>169</v>
      </c>
      <c r="T281" s="66">
        <v>11030020</v>
      </c>
      <c r="U281" s="65" t="s">
        <v>207</v>
      </c>
      <c r="V281" s="66" t="s">
        <v>3405</v>
      </c>
      <c r="W281" s="66"/>
      <c r="X281" s="66"/>
      <c r="Y281" s="66"/>
      <c r="Z281" s="66"/>
      <c r="AA281" s="66"/>
      <c r="AB281" s="66"/>
      <c r="AC281" s="66"/>
      <c r="AD281" s="308"/>
      <c r="AE281" s="66"/>
      <c r="AF281" s="87">
        <v>23</v>
      </c>
      <c r="AG281" s="87">
        <v>1</v>
      </c>
      <c r="AH281" s="87">
        <v>2012</v>
      </c>
      <c r="AI281" s="67">
        <v>0.60763888888888895</v>
      </c>
      <c r="AJ281" s="87"/>
      <c r="AK281" s="87"/>
      <c r="AL281" s="87"/>
      <c r="AM281" s="67"/>
      <c r="AN281" s="87">
        <v>31</v>
      </c>
      <c r="AO281" s="87">
        <v>1</v>
      </c>
      <c r="AP281" s="87">
        <v>2012</v>
      </c>
      <c r="AQ281" s="67"/>
      <c r="AR281" s="87">
        <v>7</v>
      </c>
      <c r="AS281" s="302" t="s">
        <v>53</v>
      </c>
      <c r="AT281" s="60">
        <v>92.11999999999999</v>
      </c>
      <c r="AU281" s="60">
        <v>62.72</v>
      </c>
      <c r="AV281" s="60">
        <v>62.34</v>
      </c>
      <c r="AW281" s="60">
        <v>48</v>
      </c>
      <c r="AX281" s="60"/>
      <c r="AY281" s="60">
        <v>9.8000000000000007</v>
      </c>
      <c r="AZ281" s="60">
        <v>274.98</v>
      </c>
      <c r="BA281" s="60">
        <v>0</v>
      </c>
      <c r="BB281" s="60">
        <v>196</v>
      </c>
    </row>
    <row r="282" spans="1:54" s="62" customFormat="1" ht="15" customHeight="1">
      <c r="A282" s="26" t="s">
        <v>46</v>
      </c>
      <c r="B282" s="57">
        <v>147</v>
      </c>
      <c r="C282" s="53" t="s">
        <v>3617</v>
      </c>
      <c r="D282" s="267" t="s">
        <v>1948</v>
      </c>
      <c r="E282" s="267" t="s">
        <v>2478</v>
      </c>
      <c r="F282" s="53" t="s">
        <v>3616</v>
      </c>
      <c r="G282" s="53"/>
      <c r="H282" s="87">
        <v>21</v>
      </c>
      <c r="I282" s="87">
        <v>6</v>
      </c>
      <c r="J282" s="87">
        <v>1955</v>
      </c>
      <c r="K282" s="87">
        <v>56</v>
      </c>
      <c r="L282" s="270" t="s">
        <v>1964</v>
      </c>
      <c r="M282" s="270"/>
      <c r="N282" s="270"/>
      <c r="O282" s="270"/>
      <c r="P282" s="53"/>
      <c r="Q282" s="53" t="s">
        <v>3615</v>
      </c>
      <c r="R282" s="53"/>
      <c r="S282" s="53" t="s">
        <v>169</v>
      </c>
      <c r="T282" s="66">
        <v>11030020</v>
      </c>
      <c r="U282" s="65" t="s">
        <v>3614</v>
      </c>
      <c r="V282" s="66" t="s">
        <v>3613</v>
      </c>
      <c r="W282" s="66"/>
      <c r="X282" s="66"/>
      <c r="Y282" s="66"/>
      <c r="Z282" s="66"/>
      <c r="AA282" s="66"/>
      <c r="AB282" s="66"/>
      <c r="AC282" s="66"/>
      <c r="AD282" s="308"/>
      <c r="AE282" s="66"/>
      <c r="AF282" s="87">
        <v>24</v>
      </c>
      <c r="AG282" s="87">
        <v>1</v>
      </c>
      <c r="AH282" s="87">
        <v>2012</v>
      </c>
      <c r="AI282" s="67">
        <v>0.42708333333333331</v>
      </c>
      <c r="AJ282" s="87"/>
      <c r="AK282" s="87"/>
      <c r="AL282" s="87"/>
      <c r="AM282" s="67"/>
      <c r="AN282" s="87">
        <v>27</v>
      </c>
      <c r="AO282" s="87">
        <v>1</v>
      </c>
      <c r="AP282" s="87">
        <v>2012</v>
      </c>
      <c r="AQ282" s="67"/>
      <c r="AR282" s="87">
        <v>3</v>
      </c>
      <c r="AS282" s="302" t="s">
        <v>71</v>
      </c>
      <c r="AT282" s="60">
        <v>39.479999999999997</v>
      </c>
      <c r="AU282" s="60">
        <v>26.88</v>
      </c>
      <c r="AV282" s="60">
        <v>28.61</v>
      </c>
      <c r="AW282" s="60">
        <v>34</v>
      </c>
      <c r="AX282" s="60"/>
      <c r="AY282" s="60">
        <v>4.2</v>
      </c>
      <c r="AZ282" s="60">
        <v>133.17000000000002</v>
      </c>
      <c r="BA282" s="60">
        <v>0</v>
      </c>
      <c r="BB282" s="60">
        <v>84</v>
      </c>
    </row>
    <row r="283" spans="1:54" s="62" customFormat="1" ht="15" customHeight="1">
      <c r="A283" s="26" t="s">
        <v>46</v>
      </c>
      <c r="B283" s="57">
        <v>148</v>
      </c>
      <c r="C283" s="53" t="s">
        <v>2161</v>
      </c>
      <c r="D283" s="267" t="s">
        <v>2162</v>
      </c>
      <c r="E283" s="267" t="s">
        <v>2163</v>
      </c>
      <c r="F283" s="53" t="s">
        <v>2164</v>
      </c>
      <c r="G283" s="53"/>
      <c r="H283" s="87">
        <v>8</v>
      </c>
      <c r="I283" s="87">
        <v>7</v>
      </c>
      <c r="J283" s="87">
        <v>1991</v>
      </c>
      <c r="K283" s="87">
        <v>20</v>
      </c>
      <c r="L283" s="270" t="s">
        <v>100</v>
      </c>
      <c r="M283" s="270"/>
      <c r="N283" s="270"/>
      <c r="O283" s="270"/>
      <c r="P283" s="53"/>
      <c r="Q283" s="53" t="s">
        <v>2165</v>
      </c>
      <c r="R283" s="53"/>
      <c r="S283" s="53" t="s">
        <v>645</v>
      </c>
      <c r="T283" s="66">
        <v>11030020</v>
      </c>
      <c r="U283" s="65" t="s">
        <v>632</v>
      </c>
      <c r="V283" s="66"/>
      <c r="W283" s="66"/>
      <c r="X283" s="66"/>
      <c r="Y283" s="66"/>
      <c r="Z283" s="66"/>
      <c r="AA283" s="66"/>
      <c r="AB283" s="66"/>
      <c r="AC283" s="66"/>
      <c r="AD283" s="308"/>
      <c r="AE283" s="66"/>
      <c r="AF283" s="87">
        <v>24</v>
      </c>
      <c r="AG283" s="87">
        <v>1</v>
      </c>
      <c r="AH283" s="87">
        <v>2012</v>
      </c>
      <c r="AI283" s="67">
        <v>0.4375</v>
      </c>
      <c r="AJ283" s="87"/>
      <c r="AK283" s="87"/>
      <c r="AL283" s="87"/>
      <c r="AM283" s="67"/>
      <c r="AN283" s="87">
        <v>31</v>
      </c>
      <c r="AO283" s="87">
        <v>1</v>
      </c>
      <c r="AP283" s="87">
        <v>2012</v>
      </c>
      <c r="AQ283" s="67"/>
      <c r="AR283" s="87">
        <v>6</v>
      </c>
      <c r="AS283" s="302" t="s">
        <v>53</v>
      </c>
      <c r="AT283" s="60">
        <v>78.959999999999994</v>
      </c>
      <c r="AU283" s="60">
        <v>53.76</v>
      </c>
      <c r="AV283" s="60">
        <v>74.25</v>
      </c>
      <c r="AW283" s="60">
        <v>34</v>
      </c>
      <c r="AX283" s="60"/>
      <c r="AY283" s="60">
        <v>8.4</v>
      </c>
      <c r="AZ283" s="60">
        <v>249.37</v>
      </c>
      <c r="BA283" s="60">
        <v>0</v>
      </c>
      <c r="BB283" s="60">
        <v>168</v>
      </c>
    </row>
    <row r="284" spans="1:54" s="62" customFormat="1" ht="15" customHeight="1">
      <c r="A284" s="26" t="s">
        <v>46</v>
      </c>
      <c r="B284" s="57">
        <v>149</v>
      </c>
      <c r="C284" s="53" t="s">
        <v>2916</v>
      </c>
      <c r="D284" s="267" t="s">
        <v>213</v>
      </c>
      <c r="E284" s="267" t="s">
        <v>1643</v>
      </c>
      <c r="F284" s="53" t="s">
        <v>2917</v>
      </c>
      <c r="G284" s="53"/>
      <c r="H284" s="87">
        <v>20</v>
      </c>
      <c r="I284" s="87">
        <v>3</v>
      </c>
      <c r="J284" s="87">
        <v>1971</v>
      </c>
      <c r="K284" s="87">
        <v>40</v>
      </c>
      <c r="L284" s="270" t="s">
        <v>1964</v>
      </c>
      <c r="M284" s="270"/>
      <c r="N284" s="270"/>
      <c r="O284" s="270"/>
      <c r="P284" s="53"/>
      <c r="Q284" s="53" t="s">
        <v>2918</v>
      </c>
      <c r="R284" s="53"/>
      <c r="S284" s="53" t="s">
        <v>69</v>
      </c>
      <c r="T284" s="66">
        <v>11030020</v>
      </c>
      <c r="U284" s="65" t="s">
        <v>3612</v>
      </c>
      <c r="V284" s="66"/>
      <c r="W284" s="66"/>
      <c r="X284" s="66"/>
      <c r="Y284" s="66"/>
      <c r="Z284" s="66"/>
      <c r="AA284" s="66"/>
      <c r="AB284" s="66"/>
      <c r="AC284" s="66"/>
      <c r="AD284" s="308"/>
      <c r="AE284" s="66"/>
      <c r="AF284" s="87">
        <v>24</v>
      </c>
      <c r="AG284" s="87">
        <v>1</v>
      </c>
      <c r="AH284" s="87">
        <v>2012</v>
      </c>
      <c r="AI284" s="67">
        <v>0.44444444444444442</v>
      </c>
      <c r="AJ284" s="87"/>
      <c r="AK284" s="87"/>
      <c r="AL284" s="87"/>
      <c r="AM284" s="67"/>
      <c r="AN284" s="87">
        <v>31</v>
      </c>
      <c r="AO284" s="87">
        <v>1</v>
      </c>
      <c r="AP284" s="87">
        <v>2012</v>
      </c>
      <c r="AQ284" s="67"/>
      <c r="AR284" s="87">
        <v>7</v>
      </c>
      <c r="AS284" s="302" t="s">
        <v>53</v>
      </c>
      <c r="AT284" s="60">
        <v>92.11999999999999</v>
      </c>
      <c r="AU284" s="60">
        <v>62.72</v>
      </c>
      <c r="AV284" s="60">
        <v>71.12</v>
      </c>
      <c r="AW284" s="60">
        <v>42</v>
      </c>
      <c r="AX284" s="60"/>
      <c r="AY284" s="60">
        <v>9.8000000000000007</v>
      </c>
      <c r="AZ284" s="60">
        <v>277.76</v>
      </c>
      <c r="BA284" s="60">
        <v>0</v>
      </c>
      <c r="BB284" s="60">
        <v>196</v>
      </c>
    </row>
    <row r="285" spans="1:54" s="62" customFormat="1" ht="15" customHeight="1">
      <c r="A285" s="26" t="s">
        <v>46</v>
      </c>
      <c r="B285" s="57">
        <v>150</v>
      </c>
      <c r="C285" s="53" t="s">
        <v>2167</v>
      </c>
      <c r="D285" s="267" t="s">
        <v>172</v>
      </c>
      <c r="E285" s="267" t="s">
        <v>2168</v>
      </c>
      <c r="F285" s="53" t="s">
        <v>2169</v>
      </c>
      <c r="G285" s="53"/>
      <c r="H285" s="87">
        <v>8</v>
      </c>
      <c r="I285" s="87">
        <v>9</v>
      </c>
      <c r="J285" s="87">
        <v>1982</v>
      </c>
      <c r="K285" s="87">
        <v>29</v>
      </c>
      <c r="L285" s="270" t="s">
        <v>100</v>
      </c>
      <c r="M285" s="270"/>
      <c r="N285" s="270"/>
      <c r="O285" s="270"/>
      <c r="P285" s="53"/>
      <c r="Q285" s="53" t="s">
        <v>2170</v>
      </c>
      <c r="R285" s="53"/>
      <c r="S285" s="53" t="s">
        <v>159</v>
      </c>
      <c r="T285" s="66">
        <v>11030020</v>
      </c>
      <c r="U285" s="65" t="s">
        <v>289</v>
      </c>
      <c r="V285" s="66"/>
      <c r="W285" s="66"/>
      <c r="X285" s="66"/>
      <c r="Y285" s="66"/>
      <c r="Z285" s="66"/>
      <c r="AA285" s="66"/>
      <c r="AB285" s="66"/>
      <c r="AC285" s="66"/>
      <c r="AD285" s="308"/>
      <c r="AE285" s="66"/>
      <c r="AF285" s="87">
        <v>24</v>
      </c>
      <c r="AG285" s="87">
        <v>1</v>
      </c>
      <c r="AH285" s="87">
        <v>2012</v>
      </c>
      <c r="AI285" s="67">
        <v>0.4236111111111111</v>
      </c>
      <c r="AJ285" s="87"/>
      <c r="AK285" s="87"/>
      <c r="AL285" s="87"/>
      <c r="AM285" s="67"/>
      <c r="AN285" s="87">
        <v>31</v>
      </c>
      <c r="AO285" s="87">
        <v>1</v>
      </c>
      <c r="AP285" s="87">
        <v>2012</v>
      </c>
      <c r="AQ285" s="67"/>
      <c r="AR285" s="87">
        <v>6</v>
      </c>
      <c r="AS285" s="302" t="s">
        <v>53</v>
      </c>
      <c r="AT285" s="60">
        <v>78.959999999999994</v>
      </c>
      <c r="AU285" s="60">
        <v>53.76</v>
      </c>
      <c r="AV285" s="60">
        <v>17.52</v>
      </c>
      <c r="AW285" s="60">
        <v>25</v>
      </c>
      <c r="AX285" s="60"/>
      <c r="AY285" s="60">
        <v>8.4</v>
      </c>
      <c r="AZ285" s="60">
        <v>183.64000000000001</v>
      </c>
      <c r="BA285" s="60">
        <v>0</v>
      </c>
      <c r="BB285" s="60">
        <v>168</v>
      </c>
    </row>
    <row r="286" spans="1:54" s="62" customFormat="1" ht="15" customHeight="1">
      <c r="A286" s="26" t="s">
        <v>46</v>
      </c>
      <c r="B286" s="57">
        <v>151</v>
      </c>
      <c r="C286" s="53" t="s">
        <v>3611</v>
      </c>
      <c r="D286" s="267" t="s">
        <v>678</v>
      </c>
      <c r="E286" s="267" t="s">
        <v>3610</v>
      </c>
      <c r="F286" s="53" t="s">
        <v>3609</v>
      </c>
      <c r="G286" s="53"/>
      <c r="H286" s="87">
        <v>30</v>
      </c>
      <c r="I286" s="87">
        <v>9</v>
      </c>
      <c r="J286" s="87">
        <v>1995</v>
      </c>
      <c r="K286" s="87">
        <v>16</v>
      </c>
      <c r="L286" s="270" t="s">
        <v>100</v>
      </c>
      <c r="M286" s="270"/>
      <c r="N286" s="270"/>
      <c r="O286" s="270"/>
      <c r="P286" s="53"/>
      <c r="Q286" s="53" t="s">
        <v>3608</v>
      </c>
      <c r="R286" s="53"/>
      <c r="S286" s="53" t="s">
        <v>169</v>
      </c>
      <c r="T286" s="66">
        <v>11030020</v>
      </c>
      <c r="U286" s="65" t="s">
        <v>655</v>
      </c>
      <c r="V286" s="66" t="s">
        <v>3607</v>
      </c>
      <c r="W286" s="66"/>
      <c r="X286" s="66"/>
      <c r="Y286" s="66"/>
      <c r="Z286" s="66"/>
      <c r="AA286" s="66"/>
      <c r="AB286" s="66"/>
      <c r="AC286" s="66"/>
      <c r="AD286" s="308"/>
      <c r="AE286" s="66"/>
      <c r="AF286" s="87">
        <v>24</v>
      </c>
      <c r="AG286" s="87">
        <v>1</v>
      </c>
      <c r="AH286" s="87">
        <v>2012</v>
      </c>
      <c r="AI286" s="67">
        <v>0.47916666666666669</v>
      </c>
      <c r="AJ286" s="87"/>
      <c r="AK286" s="87"/>
      <c r="AL286" s="87"/>
      <c r="AM286" s="67"/>
      <c r="AN286" s="87">
        <v>26</v>
      </c>
      <c r="AO286" s="87">
        <v>1</v>
      </c>
      <c r="AP286" s="87">
        <v>2012</v>
      </c>
      <c r="AQ286" s="67"/>
      <c r="AR286" s="87">
        <v>2</v>
      </c>
      <c r="AS286" s="302" t="s">
        <v>71</v>
      </c>
      <c r="AT286" s="60">
        <v>26.32</v>
      </c>
      <c r="AU286" s="60">
        <v>17.920000000000002</v>
      </c>
      <c r="AV286" s="60">
        <v>8.36</v>
      </c>
      <c r="AW286" s="60">
        <v>18</v>
      </c>
      <c r="AX286" s="60"/>
      <c r="AY286" s="60">
        <v>2.8000000000000003</v>
      </c>
      <c r="AZ286" s="60">
        <v>73.400000000000006</v>
      </c>
      <c r="BA286" s="60">
        <v>0</v>
      </c>
      <c r="BB286" s="60">
        <v>56</v>
      </c>
    </row>
    <row r="287" spans="1:54" s="62" customFormat="1" ht="15" customHeight="1">
      <c r="A287" s="26" t="s">
        <v>46</v>
      </c>
      <c r="B287" s="57">
        <v>152</v>
      </c>
      <c r="C287" s="53" t="s">
        <v>2907</v>
      </c>
      <c r="D287" s="267" t="s">
        <v>817</v>
      </c>
      <c r="E287" s="267" t="s">
        <v>2908</v>
      </c>
      <c r="F287" s="53" t="s">
        <v>2909</v>
      </c>
      <c r="G287" s="53"/>
      <c r="H287" s="87">
        <v>20</v>
      </c>
      <c r="I287" s="87">
        <v>1</v>
      </c>
      <c r="J287" s="87">
        <v>1976</v>
      </c>
      <c r="K287" s="87">
        <v>35</v>
      </c>
      <c r="L287" s="270" t="s">
        <v>100</v>
      </c>
      <c r="M287" s="270"/>
      <c r="N287" s="270"/>
      <c r="O287" s="270"/>
      <c r="P287" s="53"/>
      <c r="Q287" s="53" t="s">
        <v>2910</v>
      </c>
      <c r="R287" s="53"/>
      <c r="S287" s="53" t="s">
        <v>58</v>
      </c>
      <c r="T287" s="66">
        <v>11030020</v>
      </c>
      <c r="U287" s="65" t="s">
        <v>1089</v>
      </c>
      <c r="V287" s="66"/>
      <c r="W287" s="66"/>
      <c r="X287" s="66"/>
      <c r="Y287" s="66"/>
      <c r="Z287" s="66"/>
      <c r="AA287" s="66"/>
      <c r="AB287" s="66"/>
      <c r="AC287" s="66"/>
      <c r="AD287" s="308"/>
      <c r="AE287" s="66"/>
      <c r="AF287" s="87">
        <v>24</v>
      </c>
      <c r="AG287" s="87">
        <v>1</v>
      </c>
      <c r="AH287" s="87">
        <v>2012</v>
      </c>
      <c r="AI287" s="67">
        <v>0.59375</v>
      </c>
      <c r="AJ287" s="87"/>
      <c r="AK287" s="87"/>
      <c r="AL287" s="87"/>
      <c r="AM287" s="67"/>
      <c r="AN287" s="87">
        <v>31</v>
      </c>
      <c r="AO287" s="87">
        <v>1</v>
      </c>
      <c r="AP287" s="87">
        <v>2012</v>
      </c>
      <c r="AQ287" s="67"/>
      <c r="AR287" s="87">
        <v>7</v>
      </c>
      <c r="AS287" s="302" t="s">
        <v>53</v>
      </c>
      <c r="AT287" s="60">
        <v>92.11999999999999</v>
      </c>
      <c r="AU287" s="60">
        <v>62.72</v>
      </c>
      <c r="AV287" s="60">
        <v>0</v>
      </c>
      <c r="AW287" s="60">
        <v>34</v>
      </c>
      <c r="AX287" s="60"/>
      <c r="AY287" s="60">
        <v>9.8000000000000007</v>
      </c>
      <c r="AZ287" s="60">
        <v>198.64</v>
      </c>
      <c r="BA287" s="60">
        <v>0</v>
      </c>
      <c r="BB287" s="60">
        <v>196</v>
      </c>
    </row>
    <row r="288" spans="1:54" s="62" customFormat="1" ht="15" customHeight="1">
      <c r="A288" s="26" t="s">
        <v>46</v>
      </c>
      <c r="B288" s="57">
        <v>153</v>
      </c>
      <c r="C288" s="53" t="s">
        <v>2172</v>
      </c>
      <c r="D288" s="267" t="s">
        <v>2173</v>
      </c>
      <c r="E288" s="267" t="s">
        <v>1096</v>
      </c>
      <c r="F288" s="53" t="s">
        <v>2174</v>
      </c>
      <c r="G288" s="53"/>
      <c r="H288" s="87">
        <v>15</v>
      </c>
      <c r="I288" s="87">
        <v>4</v>
      </c>
      <c r="J288" s="87">
        <v>1942</v>
      </c>
      <c r="K288" s="87">
        <v>69</v>
      </c>
      <c r="L288" s="270" t="s">
        <v>1964</v>
      </c>
      <c r="M288" s="270"/>
      <c r="N288" s="270"/>
      <c r="O288" s="270"/>
      <c r="P288" s="53"/>
      <c r="Q288" s="53" t="s">
        <v>2175</v>
      </c>
      <c r="R288" s="53"/>
      <c r="S288" s="53" t="s">
        <v>94</v>
      </c>
      <c r="T288" s="66">
        <v>11030020</v>
      </c>
      <c r="U288" s="65" t="s">
        <v>3606</v>
      </c>
      <c r="V288" s="66"/>
      <c r="W288" s="66"/>
      <c r="X288" s="66"/>
      <c r="Y288" s="66"/>
      <c r="Z288" s="66"/>
      <c r="AA288" s="66"/>
      <c r="AB288" s="66"/>
      <c r="AC288" s="66"/>
      <c r="AD288" s="308"/>
      <c r="AE288" s="66"/>
      <c r="AF288" s="87">
        <v>24</v>
      </c>
      <c r="AG288" s="87">
        <v>1</v>
      </c>
      <c r="AH288" s="87">
        <v>2012</v>
      </c>
      <c r="AI288" s="67">
        <v>0.59722222222222221</v>
      </c>
      <c r="AJ288" s="87"/>
      <c r="AK288" s="87"/>
      <c r="AL288" s="87"/>
      <c r="AM288" s="67"/>
      <c r="AN288" s="87">
        <v>31</v>
      </c>
      <c r="AO288" s="87">
        <v>1</v>
      </c>
      <c r="AP288" s="87">
        <v>2012</v>
      </c>
      <c r="AQ288" s="67"/>
      <c r="AR288" s="87">
        <v>8</v>
      </c>
      <c r="AS288" s="302" t="s">
        <v>53</v>
      </c>
      <c r="AT288" s="60">
        <v>105.28</v>
      </c>
      <c r="AU288" s="60">
        <v>71.680000000000007</v>
      </c>
      <c r="AV288" s="60">
        <v>35.020000000000003</v>
      </c>
      <c r="AW288" s="60">
        <v>18</v>
      </c>
      <c r="AX288" s="60"/>
      <c r="AY288" s="60">
        <v>11.200000000000001</v>
      </c>
      <c r="AZ288" s="60">
        <v>241.18</v>
      </c>
      <c r="BA288" s="60">
        <v>0</v>
      </c>
      <c r="BB288" s="60">
        <v>224</v>
      </c>
    </row>
    <row r="289" spans="1:54" s="62" customFormat="1" ht="15" customHeight="1">
      <c r="A289" s="26" t="s">
        <v>46</v>
      </c>
      <c r="B289" s="57">
        <v>154</v>
      </c>
      <c r="C289" s="53" t="s">
        <v>2178</v>
      </c>
      <c r="D289" s="267" t="s">
        <v>1117</v>
      </c>
      <c r="E289" s="267" t="s">
        <v>1513</v>
      </c>
      <c r="F289" s="53" t="s">
        <v>2179</v>
      </c>
      <c r="G289" s="53"/>
      <c r="H289" s="87">
        <v>30</v>
      </c>
      <c r="I289" s="87">
        <v>9</v>
      </c>
      <c r="J289" s="87">
        <v>2008</v>
      </c>
      <c r="K289" s="87">
        <v>3</v>
      </c>
      <c r="L289" s="270" t="s">
        <v>100</v>
      </c>
      <c r="M289" s="270"/>
      <c r="N289" s="270"/>
      <c r="O289" s="270"/>
      <c r="P289" s="53"/>
      <c r="Q289" s="53" t="s">
        <v>2180</v>
      </c>
      <c r="R289" s="53"/>
      <c r="S289" s="53" t="s">
        <v>117</v>
      </c>
      <c r="T289" s="66">
        <v>11030020</v>
      </c>
      <c r="U289" s="65" t="s">
        <v>3605</v>
      </c>
      <c r="V289" s="66"/>
      <c r="W289" s="66"/>
      <c r="X289" s="66"/>
      <c r="Y289" s="66"/>
      <c r="Z289" s="66"/>
      <c r="AA289" s="66"/>
      <c r="AB289" s="66"/>
      <c r="AC289" s="66"/>
      <c r="AD289" s="308"/>
      <c r="AE289" s="66"/>
      <c r="AF289" s="87">
        <v>24</v>
      </c>
      <c r="AG289" s="87">
        <v>1</v>
      </c>
      <c r="AH289" s="87">
        <v>2012</v>
      </c>
      <c r="AI289" s="67">
        <v>0.63541666666666663</v>
      </c>
      <c r="AJ289" s="87"/>
      <c r="AK289" s="87"/>
      <c r="AL289" s="87"/>
      <c r="AM289" s="67"/>
      <c r="AN289" s="87">
        <v>31</v>
      </c>
      <c r="AO289" s="87">
        <v>1</v>
      </c>
      <c r="AP289" s="87">
        <v>2012</v>
      </c>
      <c r="AQ289" s="67"/>
      <c r="AR289" s="87">
        <v>8</v>
      </c>
      <c r="AS289" s="302" t="s">
        <v>53</v>
      </c>
      <c r="AT289" s="60">
        <v>105.28</v>
      </c>
      <c r="AU289" s="60">
        <v>71.680000000000007</v>
      </c>
      <c r="AV289" s="60">
        <v>69.42</v>
      </c>
      <c r="AW289" s="60">
        <v>62</v>
      </c>
      <c r="AX289" s="60"/>
      <c r="AY289" s="60">
        <v>11.200000000000001</v>
      </c>
      <c r="AZ289" s="60">
        <v>319.58</v>
      </c>
      <c r="BA289" s="60">
        <v>0</v>
      </c>
      <c r="BB289" s="60">
        <v>224</v>
      </c>
    </row>
    <row r="290" spans="1:54" s="62" customFormat="1" ht="15" customHeight="1">
      <c r="A290" s="26" t="s">
        <v>46</v>
      </c>
      <c r="B290" s="57">
        <v>155</v>
      </c>
      <c r="C290" s="53" t="s">
        <v>3604</v>
      </c>
      <c r="D290" s="267" t="s">
        <v>1586</v>
      </c>
      <c r="E290" s="267" t="s">
        <v>1549</v>
      </c>
      <c r="F290" s="53" t="s">
        <v>3603</v>
      </c>
      <c r="G290" s="53"/>
      <c r="H290" s="87">
        <v>6</v>
      </c>
      <c r="I290" s="87">
        <v>7</v>
      </c>
      <c r="J290" s="87">
        <v>1945</v>
      </c>
      <c r="K290" s="87">
        <v>66</v>
      </c>
      <c r="L290" s="270" t="s">
        <v>1964</v>
      </c>
      <c r="M290" s="270"/>
      <c r="N290" s="270"/>
      <c r="O290" s="270"/>
      <c r="P290" s="53"/>
      <c r="Q290" s="53" t="s">
        <v>3602</v>
      </c>
      <c r="R290" s="53"/>
      <c r="S290" s="53" t="s">
        <v>94</v>
      </c>
      <c r="T290" s="66">
        <v>11030020</v>
      </c>
      <c r="U290" s="65" t="s">
        <v>3601</v>
      </c>
      <c r="V290" s="66" t="s">
        <v>3600</v>
      </c>
      <c r="W290" s="66"/>
      <c r="X290" s="66"/>
      <c r="Y290" s="66"/>
      <c r="Z290" s="66"/>
      <c r="AA290" s="66"/>
      <c r="AB290" s="66"/>
      <c r="AC290" s="66"/>
      <c r="AD290" s="308"/>
      <c r="AE290" s="66"/>
      <c r="AF290" s="87">
        <v>25</v>
      </c>
      <c r="AG290" s="87">
        <v>1</v>
      </c>
      <c r="AH290" s="87">
        <v>2012</v>
      </c>
      <c r="AI290" s="67">
        <v>0.41666666666666669</v>
      </c>
      <c r="AJ290" s="87"/>
      <c r="AK290" s="87"/>
      <c r="AL290" s="87"/>
      <c r="AM290" s="67"/>
      <c r="AN290" s="87">
        <v>27</v>
      </c>
      <c r="AO290" s="87">
        <v>1</v>
      </c>
      <c r="AP290" s="87">
        <v>2012</v>
      </c>
      <c r="AQ290" s="67"/>
      <c r="AR290" s="87">
        <v>2</v>
      </c>
      <c r="AS290" s="302" t="s">
        <v>71</v>
      </c>
      <c r="AT290" s="60">
        <v>26.32</v>
      </c>
      <c r="AU290" s="60">
        <v>17.920000000000002</v>
      </c>
      <c r="AV290" s="60">
        <v>3.5</v>
      </c>
      <c r="AW290" s="60">
        <v>18</v>
      </c>
      <c r="AX290" s="60"/>
      <c r="AY290" s="60">
        <v>2.8000000000000003</v>
      </c>
      <c r="AZ290" s="60">
        <v>68.539999999999992</v>
      </c>
      <c r="BA290" s="60">
        <v>0</v>
      </c>
      <c r="BB290" s="60">
        <v>56</v>
      </c>
    </row>
    <row r="291" spans="1:54" s="62" customFormat="1" ht="15" customHeight="1">
      <c r="A291" s="26" t="s">
        <v>46</v>
      </c>
      <c r="B291" s="57">
        <v>156</v>
      </c>
      <c r="C291" s="53" t="s">
        <v>2181</v>
      </c>
      <c r="D291" s="267" t="s">
        <v>274</v>
      </c>
      <c r="E291" s="267" t="s">
        <v>275</v>
      </c>
      <c r="F291" s="53" t="s">
        <v>276</v>
      </c>
      <c r="G291" s="53"/>
      <c r="H291" s="87">
        <v>16</v>
      </c>
      <c r="I291" s="87">
        <v>1</v>
      </c>
      <c r="J291" s="87">
        <v>1993</v>
      </c>
      <c r="K291" s="87">
        <v>18</v>
      </c>
      <c r="L291" s="270" t="s">
        <v>100</v>
      </c>
      <c r="M291" s="270"/>
      <c r="N291" s="270"/>
      <c r="O291" s="270"/>
      <c r="P291" s="53"/>
      <c r="Q291" s="53" t="s">
        <v>2182</v>
      </c>
      <c r="R291" s="53"/>
      <c r="S291" s="53" t="s">
        <v>1501</v>
      </c>
      <c r="T291" s="66">
        <v>11030020</v>
      </c>
      <c r="U291" s="65" t="s">
        <v>3599</v>
      </c>
      <c r="V291" s="66"/>
      <c r="W291" s="66"/>
      <c r="X291" s="66"/>
      <c r="Y291" s="66"/>
      <c r="Z291" s="66"/>
      <c r="AA291" s="66"/>
      <c r="AB291" s="66"/>
      <c r="AC291" s="66"/>
      <c r="AD291" s="308"/>
      <c r="AE291" s="66"/>
      <c r="AF291" s="87">
        <v>25</v>
      </c>
      <c r="AG291" s="87">
        <v>1</v>
      </c>
      <c r="AH291" s="87">
        <v>2012</v>
      </c>
      <c r="AI291" s="67">
        <v>0.4513888888888889</v>
      </c>
      <c r="AJ291" s="87"/>
      <c r="AK291" s="87"/>
      <c r="AL291" s="87">
        <v>2011</v>
      </c>
      <c r="AM291" s="67"/>
      <c r="AN291" s="87">
        <v>31</v>
      </c>
      <c r="AO291" s="87">
        <v>1</v>
      </c>
      <c r="AP291" s="87">
        <v>2012</v>
      </c>
      <c r="AQ291" s="67"/>
      <c r="AR291" s="87">
        <v>7</v>
      </c>
      <c r="AS291" s="302" t="s">
        <v>53</v>
      </c>
      <c r="AT291" s="60">
        <v>92.11999999999999</v>
      </c>
      <c r="AU291" s="60">
        <v>62.72</v>
      </c>
      <c r="AV291" s="60">
        <v>39.96</v>
      </c>
      <c r="AW291" s="60">
        <v>44</v>
      </c>
      <c r="AX291" s="60"/>
      <c r="AY291" s="60">
        <v>9.8000000000000007</v>
      </c>
      <c r="AZ291" s="60">
        <v>248.6</v>
      </c>
      <c r="BA291" s="60">
        <v>0</v>
      </c>
      <c r="BB291" s="60">
        <v>196</v>
      </c>
    </row>
    <row r="292" spans="1:54" s="62" customFormat="1" ht="15" customHeight="1">
      <c r="A292" s="26" t="s">
        <v>46</v>
      </c>
      <c r="B292" s="57">
        <v>157</v>
      </c>
      <c r="C292" s="53" t="s">
        <v>2923</v>
      </c>
      <c r="D292" s="267" t="s">
        <v>1951</v>
      </c>
      <c r="E292" s="267" t="s">
        <v>2924</v>
      </c>
      <c r="F292" s="53" t="s">
        <v>2925</v>
      </c>
      <c r="G292" s="53"/>
      <c r="H292" s="87">
        <v>10</v>
      </c>
      <c r="I292" s="87">
        <v>8</v>
      </c>
      <c r="J292" s="87">
        <v>1985</v>
      </c>
      <c r="K292" s="87">
        <v>26</v>
      </c>
      <c r="L292" s="270" t="s">
        <v>100</v>
      </c>
      <c r="M292" s="270"/>
      <c r="N292" s="270"/>
      <c r="O292" s="270"/>
      <c r="P292" s="53"/>
      <c r="Q292" s="53" t="s">
        <v>2926</v>
      </c>
      <c r="R292" s="53"/>
      <c r="S292" s="53" t="s">
        <v>58</v>
      </c>
      <c r="T292" s="66">
        <v>11030020</v>
      </c>
      <c r="U292" s="65" t="s">
        <v>207</v>
      </c>
      <c r="V292" s="66"/>
      <c r="W292" s="66"/>
      <c r="X292" s="66"/>
      <c r="Y292" s="66"/>
      <c r="Z292" s="66"/>
      <c r="AA292" s="66"/>
      <c r="AB292" s="66"/>
      <c r="AC292" s="66"/>
      <c r="AD292" s="308"/>
      <c r="AE292" s="66"/>
      <c r="AF292" s="87">
        <v>25</v>
      </c>
      <c r="AG292" s="87">
        <v>1</v>
      </c>
      <c r="AH292" s="87">
        <v>2012</v>
      </c>
      <c r="AI292" s="67">
        <v>0.65625</v>
      </c>
      <c r="AJ292" s="87"/>
      <c r="AK292" s="87"/>
      <c r="AL292" s="87"/>
      <c r="AM292" s="67"/>
      <c r="AN292" s="87">
        <v>31</v>
      </c>
      <c r="AO292" s="87">
        <v>1</v>
      </c>
      <c r="AP292" s="87">
        <v>2012</v>
      </c>
      <c r="AQ292" s="67"/>
      <c r="AR292" s="87">
        <v>7</v>
      </c>
      <c r="AS292" s="302" t="s">
        <v>53</v>
      </c>
      <c r="AT292" s="60">
        <v>92.11999999999999</v>
      </c>
      <c r="AU292" s="60">
        <v>62.72</v>
      </c>
      <c r="AV292" s="60">
        <v>2.36</v>
      </c>
      <c r="AW292" s="60">
        <v>56</v>
      </c>
      <c r="AX292" s="60"/>
      <c r="AY292" s="60">
        <v>9.8000000000000007</v>
      </c>
      <c r="AZ292" s="60">
        <v>223</v>
      </c>
      <c r="BA292" s="60">
        <v>0</v>
      </c>
      <c r="BB292" s="60">
        <v>196</v>
      </c>
    </row>
    <row r="293" spans="1:54" s="62" customFormat="1" ht="15" customHeight="1">
      <c r="A293" s="26" t="s">
        <v>46</v>
      </c>
      <c r="B293" s="57">
        <v>158</v>
      </c>
      <c r="C293" s="53" t="s">
        <v>3598</v>
      </c>
      <c r="D293" s="267" t="s">
        <v>3597</v>
      </c>
      <c r="E293" s="267" t="s">
        <v>541</v>
      </c>
      <c r="F293" s="53" t="s">
        <v>3596</v>
      </c>
      <c r="G293" s="53"/>
      <c r="H293" s="87">
        <v>21</v>
      </c>
      <c r="I293" s="87">
        <v>1</v>
      </c>
      <c r="J293" s="87">
        <v>1985</v>
      </c>
      <c r="K293" s="87">
        <v>26</v>
      </c>
      <c r="L293" s="270" t="s">
        <v>1964</v>
      </c>
      <c r="M293" s="270"/>
      <c r="N293" s="270"/>
      <c r="O293" s="270"/>
      <c r="P293" s="53"/>
      <c r="Q293" s="53" t="s">
        <v>3595</v>
      </c>
      <c r="R293" s="53"/>
      <c r="S293" s="53" t="s">
        <v>3594</v>
      </c>
      <c r="T293" s="66">
        <v>11030020</v>
      </c>
      <c r="U293" s="65" t="s">
        <v>3593</v>
      </c>
      <c r="V293" s="66"/>
      <c r="W293" s="66"/>
      <c r="X293" s="66"/>
      <c r="Y293" s="66"/>
      <c r="Z293" s="66"/>
      <c r="AA293" s="66"/>
      <c r="AB293" s="66"/>
      <c r="AC293" s="66"/>
      <c r="AD293" s="308"/>
      <c r="AE293" s="66"/>
      <c r="AF293" s="87">
        <v>25</v>
      </c>
      <c r="AG293" s="87">
        <v>1</v>
      </c>
      <c r="AH293" s="87">
        <v>2012</v>
      </c>
      <c r="AI293" s="67">
        <v>0.57638888888888895</v>
      </c>
      <c r="AJ293" s="87"/>
      <c r="AK293" s="87"/>
      <c r="AL293" s="87"/>
      <c r="AM293" s="67"/>
      <c r="AN293" s="87">
        <v>30</v>
      </c>
      <c r="AO293" s="87">
        <v>1</v>
      </c>
      <c r="AP293" s="87">
        <v>2012</v>
      </c>
      <c r="AQ293" s="67"/>
      <c r="AR293" s="87">
        <v>5</v>
      </c>
      <c r="AS293" s="302" t="s">
        <v>71</v>
      </c>
      <c r="AT293" s="60">
        <v>65.8</v>
      </c>
      <c r="AU293" s="60">
        <v>44.800000000000004</v>
      </c>
      <c r="AV293" s="60">
        <v>39.58</v>
      </c>
      <c r="AW293" s="60">
        <v>54</v>
      </c>
      <c r="AX293" s="60"/>
      <c r="AY293" s="60">
        <v>7</v>
      </c>
      <c r="AZ293" s="60">
        <v>211.18</v>
      </c>
      <c r="BA293" s="60">
        <v>0</v>
      </c>
      <c r="BB293" s="60">
        <v>140</v>
      </c>
    </row>
    <row r="294" spans="1:54" s="62" customFormat="1" ht="15" customHeight="1">
      <c r="A294" s="26" t="s">
        <v>46</v>
      </c>
      <c r="B294" s="57">
        <v>159</v>
      </c>
      <c r="C294" s="53" t="s">
        <v>2185</v>
      </c>
      <c r="D294" s="267" t="s">
        <v>2186</v>
      </c>
      <c r="E294" s="267" t="s">
        <v>2187</v>
      </c>
      <c r="F294" s="53" t="s">
        <v>2188</v>
      </c>
      <c r="G294" s="53"/>
      <c r="H294" s="87">
        <v>3</v>
      </c>
      <c r="I294" s="87">
        <v>7</v>
      </c>
      <c r="J294" s="87">
        <v>1970</v>
      </c>
      <c r="K294" s="87">
        <v>41</v>
      </c>
      <c r="L294" s="270" t="s">
        <v>100</v>
      </c>
      <c r="M294" s="270"/>
      <c r="N294" s="270"/>
      <c r="O294" s="270"/>
      <c r="P294" s="53"/>
      <c r="Q294" s="53" t="s">
        <v>2189</v>
      </c>
      <c r="R294" s="53"/>
      <c r="S294" s="53" t="s">
        <v>94</v>
      </c>
      <c r="T294" s="66">
        <v>11030020</v>
      </c>
      <c r="U294" s="65" t="s">
        <v>3592</v>
      </c>
      <c r="V294" s="66"/>
      <c r="W294" s="66"/>
      <c r="X294" s="66"/>
      <c r="Y294" s="66"/>
      <c r="Z294" s="66"/>
      <c r="AA294" s="66"/>
      <c r="AB294" s="66"/>
      <c r="AC294" s="66"/>
      <c r="AD294" s="308"/>
      <c r="AE294" s="66"/>
      <c r="AF294" s="87">
        <v>26</v>
      </c>
      <c r="AG294" s="87">
        <v>1</v>
      </c>
      <c r="AH294" s="87">
        <v>2012</v>
      </c>
      <c r="AI294" s="67">
        <v>0.46875</v>
      </c>
      <c r="AJ294" s="87"/>
      <c r="AK294" s="87"/>
      <c r="AL294" s="87"/>
      <c r="AM294" s="67"/>
      <c r="AN294" s="87">
        <v>31</v>
      </c>
      <c r="AO294" s="87">
        <v>1</v>
      </c>
      <c r="AP294" s="87">
        <v>2012</v>
      </c>
      <c r="AQ294" s="67"/>
      <c r="AR294" s="87">
        <v>6</v>
      </c>
      <c r="AS294" s="302" t="s">
        <v>53</v>
      </c>
      <c r="AT294" s="60">
        <v>78.959999999999994</v>
      </c>
      <c r="AU294" s="60">
        <v>53.76</v>
      </c>
      <c r="AV294" s="60">
        <v>0.78</v>
      </c>
      <c r="AW294" s="60">
        <v>44</v>
      </c>
      <c r="AX294" s="60"/>
      <c r="AY294" s="60">
        <v>8.4</v>
      </c>
      <c r="AZ294" s="60">
        <v>185.9</v>
      </c>
      <c r="BA294" s="60">
        <v>0</v>
      </c>
      <c r="BB294" s="60">
        <v>168</v>
      </c>
    </row>
    <row r="295" spans="1:54" s="62" customFormat="1" ht="15" customHeight="1">
      <c r="A295" s="26" t="s">
        <v>46</v>
      </c>
      <c r="B295" s="57">
        <v>160</v>
      </c>
      <c r="C295" s="53" t="s">
        <v>2192</v>
      </c>
      <c r="D295" s="267" t="s">
        <v>179</v>
      </c>
      <c r="E295" s="267" t="s">
        <v>2193</v>
      </c>
      <c r="F295" s="53" t="s">
        <v>2194</v>
      </c>
      <c r="G295" s="53"/>
      <c r="H295" s="87">
        <v>11</v>
      </c>
      <c r="I295" s="87">
        <v>10</v>
      </c>
      <c r="J295" s="87">
        <v>1928</v>
      </c>
      <c r="K295" s="87">
        <v>83</v>
      </c>
      <c r="L295" s="270" t="s">
        <v>1964</v>
      </c>
      <c r="M295" s="270"/>
      <c r="N295" s="270"/>
      <c r="O295" s="270"/>
      <c r="P295" s="53"/>
      <c r="Q295" s="53" t="s">
        <v>2195</v>
      </c>
      <c r="R295" s="53"/>
      <c r="S295" s="53" t="s">
        <v>169</v>
      </c>
      <c r="T295" s="66">
        <v>11030020</v>
      </c>
      <c r="U295" s="65" t="s">
        <v>3591</v>
      </c>
      <c r="V295" s="66"/>
      <c r="W295" s="66"/>
      <c r="X295" s="66"/>
      <c r="Y295" s="66"/>
      <c r="Z295" s="66"/>
      <c r="AA295" s="66"/>
      <c r="AB295" s="66"/>
      <c r="AC295" s="66"/>
      <c r="AD295" s="308"/>
      <c r="AE295" s="66"/>
      <c r="AF295" s="87">
        <v>27</v>
      </c>
      <c r="AG295" s="87">
        <v>1</v>
      </c>
      <c r="AH295" s="87">
        <v>2012</v>
      </c>
      <c r="AI295" s="67">
        <v>0.5</v>
      </c>
      <c r="AJ295" s="87"/>
      <c r="AK295" s="87"/>
      <c r="AL295" s="87"/>
      <c r="AM295" s="67"/>
      <c r="AN295" s="87">
        <v>31</v>
      </c>
      <c r="AO295" s="87">
        <v>1</v>
      </c>
      <c r="AP295" s="87">
        <v>2012</v>
      </c>
      <c r="AQ295" s="67"/>
      <c r="AR295" s="87">
        <v>5</v>
      </c>
      <c r="AS295" s="302" t="s">
        <v>53</v>
      </c>
      <c r="AT295" s="60">
        <v>65.8</v>
      </c>
      <c r="AU295" s="60">
        <v>44.800000000000004</v>
      </c>
      <c r="AV295" s="60">
        <v>42.58</v>
      </c>
      <c r="AW295" s="60">
        <v>54</v>
      </c>
      <c r="AX295" s="60"/>
      <c r="AY295" s="60">
        <v>7</v>
      </c>
      <c r="AZ295" s="60">
        <v>214.18</v>
      </c>
      <c r="BA295" s="60">
        <v>0</v>
      </c>
      <c r="BB295" s="60">
        <v>140</v>
      </c>
    </row>
    <row r="296" spans="1:54" s="62" customFormat="1" ht="15" customHeight="1">
      <c r="A296" s="26" t="s">
        <v>46</v>
      </c>
      <c r="B296" s="57">
        <v>161</v>
      </c>
      <c r="C296" s="53" t="s">
        <v>2198</v>
      </c>
      <c r="D296" s="267" t="s">
        <v>1741</v>
      </c>
      <c r="E296" s="267" t="s">
        <v>362</v>
      </c>
      <c r="F296" s="53" t="s">
        <v>2199</v>
      </c>
      <c r="G296" s="53"/>
      <c r="H296" s="87">
        <v>9</v>
      </c>
      <c r="I296" s="87">
        <v>1</v>
      </c>
      <c r="J296" s="87">
        <v>1977</v>
      </c>
      <c r="K296" s="87">
        <v>34</v>
      </c>
      <c r="L296" s="270" t="s">
        <v>1964</v>
      </c>
      <c r="M296" s="270"/>
      <c r="N296" s="270"/>
      <c r="O296" s="270"/>
      <c r="P296" s="53"/>
      <c r="Q296" s="53" t="s">
        <v>2200</v>
      </c>
      <c r="R296" s="53"/>
      <c r="S296" s="53" t="s">
        <v>58</v>
      </c>
      <c r="T296" s="66">
        <v>11030020</v>
      </c>
      <c r="U296" s="65" t="s">
        <v>3590</v>
      </c>
      <c r="V296" s="66"/>
      <c r="W296" s="66"/>
      <c r="X296" s="66"/>
      <c r="Y296" s="66"/>
      <c r="Z296" s="66"/>
      <c r="AA296" s="66"/>
      <c r="AB296" s="66"/>
      <c r="AC296" s="66"/>
      <c r="AD296" s="308"/>
      <c r="AE296" s="66"/>
      <c r="AF296" s="87">
        <v>27</v>
      </c>
      <c r="AG296" s="87">
        <v>1</v>
      </c>
      <c r="AH296" s="87">
        <v>2012</v>
      </c>
      <c r="AI296" s="67">
        <v>0.58333333333333337</v>
      </c>
      <c r="AJ296" s="87"/>
      <c r="AK296" s="87"/>
      <c r="AL296" s="87"/>
      <c r="AM296" s="67"/>
      <c r="AN296" s="87">
        <v>31</v>
      </c>
      <c r="AO296" s="87">
        <v>1</v>
      </c>
      <c r="AP296" s="87">
        <v>2012</v>
      </c>
      <c r="AQ296" s="67"/>
      <c r="AR296" s="87">
        <v>5</v>
      </c>
      <c r="AS296" s="302" t="s">
        <v>53</v>
      </c>
      <c r="AT296" s="60">
        <v>65.8</v>
      </c>
      <c r="AU296" s="60">
        <v>44.800000000000004</v>
      </c>
      <c r="AV296" s="60">
        <v>24.06</v>
      </c>
      <c r="AW296" s="60">
        <v>54</v>
      </c>
      <c r="AX296" s="60"/>
      <c r="AY296" s="60">
        <v>7</v>
      </c>
      <c r="AZ296" s="60">
        <v>195.66</v>
      </c>
      <c r="BA296" s="60">
        <v>0</v>
      </c>
      <c r="BB296" s="60">
        <v>140</v>
      </c>
    </row>
    <row r="297" spans="1:54" s="62" customFormat="1" ht="15" customHeight="1">
      <c r="A297" s="26" t="s">
        <v>46</v>
      </c>
      <c r="B297" s="57">
        <v>162</v>
      </c>
      <c r="C297" s="53" t="s">
        <v>2208</v>
      </c>
      <c r="D297" s="267" t="s">
        <v>1881</v>
      </c>
      <c r="E297" s="267" t="s">
        <v>2209</v>
      </c>
      <c r="F297" s="53" t="s">
        <v>2210</v>
      </c>
      <c r="G297" s="53"/>
      <c r="H297" s="87">
        <v>15</v>
      </c>
      <c r="I297" s="87">
        <v>5</v>
      </c>
      <c r="J297" s="87">
        <v>1960</v>
      </c>
      <c r="K297" s="87">
        <v>51</v>
      </c>
      <c r="L297" s="270" t="s">
        <v>1964</v>
      </c>
      <c r="M297" s="270"/>
      <c r="N297" s="270"/>
      <c r="O297" s="270"/>
      <c r="P297" s="53"/>
      <c r="Q297" s="53" t="s">
        <v>2211</v>
      </c>
      <c r="R297" s="53"/>
      <c r="S297" s="53" t="s">
        <v>69</v>
      </c>
      <c r="T297" s="66">
        <v>11030020</v>
      </c>
      <c r="U297" s="65" t="s">
        <v>3589</v>
      </c>
      <c r="V297" s="66" t="s">
        <v>90</v>
      </c>
      <c r="W297" s="66"/>
      <c r="X297" s="66"/>
      <c r="Y297" s="66"/>
      <c r="Z297" s="66"/>
      <c r="AA297" s="66"/>
      <c r="AB297" s="66"/>
      <c r="AC297" s="66"/>
      <c r="AD297" s="308"/>
      <c r="AE297" s="66"/>
      <c r="AF297" s="87">
        <v>27</v>
      </c>
      <c r="AG297" s="87">
        <v>1</v>
      </c>
      <c r="AH297" s="87">
        <v>2012</v>
      </c>
      <c r="AI297" s="67">
        <v>0.625</v>
      </c>
      <c r="AJ297" s="87"/>
      <c r="AK297" s="87"/>
      <c r="AL297" s="87"/>
      <c r="AM297" s="67"/>
      <c r="AN297" s="87">
        <v>31</v>
      </c>
      <c r="AO297" s="87">
        <v>1</v>
      </c>
      <c r="AP297" s="87">
        <v>2012</v>
      </c>
      <c r="AQ297" s="67"/>
      <c r="AR297" s="87">
        <v>5</v>
      </c>
      <c r="AS297" s="302" t="s">
        <v>53</v>
      </c>
      <c r="AT297" s="60">
        <v>65.8</v>
      </c>
      <c r="AU297" s="60">
        <v>44.800000000000004</v>
      </c>
      <c r="AV297" s="60">
        <v>12.82</v>
      </c>
      <c r="AW297" s="60">
        <v>54</v>
      </c>
      <c r="AX297" s="60"/>
      <c r="AY297" s="60">
        <v>7</v>
      </c>
      <c r="AZ297" s="60">
        <v>184.42</v>
      </c>
      <c r="BA297" s="60">
        <v>0</v>
      </c>
      <c r="BB297" s="60">
        <v>140</v>
      </c>
    </row>
    <row r="298" spans="1:54" s="62" customFormat="1" ht="15" customHeight="1">
      <c r="A298" s="26" t="s">
        <v>46</v>
      </c>
      <c r="B298" s="57">
        <v>163</v>
      </c>
      <c r="C298" s="53" t="s">
        <v>3588</v>
      </c>
      <c r="D298" s="267" t="s">
        <v>1146</v>
      </c>
      <c r="E298" s="267" t="s">
        <v>3587</v>
      </c>
      <c r="F298" s="53" t="s">
        <v>3586</v>
      </c>
      <c r="G298" s="53"/>
      <c r="H298" s="87">
        <v>2</v>
      </c>
      <c r="I298" s="87">
        <v>2</v>
      </c>
      <c r="J298" s="87">
        <v>1933</v>
      </c>
      <c r="K298" s="87">
        <v>78</v>
      </c>
      <c r="L298" s="270" t="s">
        <v>1964</v>
      </c>
      <c r="M298" s="270"/>
      <c r="N298" s="270"/>
      <c r="O298" s="270"/>
      <c r="P298" s="53"/>
      <c r="Q298" s="53" t="s">
        <v>3585</v>
      </c>
      <c r="R298" s="53"/>
      <c r="S298" s="53" t="s">
        <v>169</v>
      </c>
      <c r="T298" s="66">
        <v>11030020</v>
      </c>
      <c r="U298" s="65" t="s">
        <v>3584</v>
      </c>
      <c r="V298" s="66"/>
      <c r="W298" s="66"/>
      <c r="X298" s="66"/>
      <c r="Y298" s="66"/>
      <c r="Z298" s="66"/>
      <c r="AA298" s="66"/>
      <c r="AB298" s="66"/>
      <c r="AC298" s="66"/>
      <c r="AD298" s="308"/>
      <c r="AE298" s="66"/>
      <c r="AF298" s="87">
        <v>27</v>
      </c>
      <c r="AG298" s="87">
        <v>1</v>
      </c>
      <c r="AH298" s="87">
        <v>2012</v>
      </c>
      <c r="AI298" s="67">
        <v>0.63194444444444442</v>
      </c>
      <c r="AJ298" s="87"/>
      <c r="AK298" s="87"/>
      <c r="AL298" s="87"/>
      <c r="AM298" s="67"/>
      <c r="AN298" s="87">
        <v>31</v>
      </c>
      <c r="AO298" s="87">
        <v>1</v>
      </c>
      <c r="AP298" s="87">
        <v>2012</v>
      </c>
      <c r="AQ298" s="67"/>
      <c r="AR298" s="87">
        <v>4</v>
      </c>
      <c r="AS298" s="302" t="s">
        <v>71</v>
      </c>
      <c r="AT298" s="60">
        <v>52.64</v>
      </c>
      <c r="AU298" s="60">
        <v>35.840000000000003</v>
      </c>
      <c r="AV298" s="60">
        <v>55.86</v>
      </c>
      <c r="AW298" s="60">
        <v>44</v>
      </c>
      <c r="AX298" s="60"/>
      <c r="AY298" s="60">
        <v>5.6000000000000005</v>
      </c>
      <c r="AZ298" s="60">
        <v>193.94</v>
      </c>
      <c r="BA298" s="60">
        <v>0</v>
      </c>
      <c r="BB298" s="60">
        <v>112</v>
      </c>
    </row>
    <row r="299" spans="1:54" s="62" customFormat="1" ht="15" customHeight="1">
      <c r="A299" s="26" t="s">
        <v>46</v>
      </c>
      <c r="B299" s="57">
        <v>164</v>
      </c>
      <c r="C299" s="53" t="s">
        <v>2213</v>
      </c>
      <c r="D299" s="267" t="s">
        <v>2214</v>
      </c>
      <c r="E299" s="267" t="s">
        <v>2215</v>
      </c>
      <c r="F299" s="53" t="s">
        <v>2216</v>
      </c>
      <c r="G299" s="53"/>
      <c r="H299" s="87">
        <v>12</v>
      </c>
      <c r="I299" s="87">
        <v>2</v>
      </c>
      <c r="J299" s="87">
        <v>1981</v>
      </c>
      <c r="K299" s="87">
        <v>30</v>
      </c>
      <c r="L299" s="270" t="s">
        <v>100</v>
      </c>
      <c r="M299" s="270"/>
      <c r="N299" s="270"/>
      <c r="O299" s="270"/>
      <c r="P299" s="53"/>
      <c r="Q299" s="53" t="s">
        <v>2217</v>
      </c>
      <c r="R299" s="53"/>
      <c r="S299" s="53" t="s">
        <v>94</v>
      </c>
      <c r="T299" s="66" t="s">
        <v>1965</v>
      </c>
      <c r="U299" s="65" t="s">
        <v>3583</v>
      </c>
      <c r="V299" s="66"/>
      <c r="W299" s="66"/>
      <c r="X299" s="66"/>
      <c r="Y299" s="66"/>
      <c r="Z299" s="66"/>
      <c r="AA299" s="66"/>
      <c r="AB299" s="66"/>
      <c r="AC299" s="66"/>
      <c r="AD299" s="308"/>
      <c r="AE299" s="66"/>
      <c r="AF299" s="87">
        <v>30</v>
      </c>
      <c r="AG299" s="87">
        <v>1</v>
      </c>
      <c r="AH299" s="87">
        <v>2012</v>
      </c>
      <c r="AI299" s="67">
        <v>0.46527777777777773</v>
      </c>
      <c r="AJ299" s="87"/>
      <c r="AK299" s="87"/>
      <c r="AL299" s="87"/>
      <c r="AM299" s="67"/>
      <c r="AN299" s="87">
        <v>31</v>
      </c>
      <c r="AO299" s="87">
        <v>1</v>
      </c>
      <c r="AP299" s="87">
        <v>2012</v>
      </c>
      <c r="AQ299" s="67"/>
      <c r="AR299" s="87">
        <v>2</v>
      </c>
      <c r="AS299" s="302" t="s">
        <v>53</v>
      </c>
      <c r="AT299" s="60">
        <v>26.32</v>
      </c>
      <c r="AU299" s="60">
        <v>17.920000000000002</v>
      </c>
      <c r="AV299" s="60">
        <v>0</v>
      </c>
      <c r="AW299" s="60">
        <v>25</v>
      </c>
      <c r="AX299" s="60"/>
      <c r="AY299" s="60">
        <v>2.8000000000000003</v>
      </c>
      <c r="AZ299" s="60">
        <v>72.039999999999992</v>
      </c>
      <c r="BA299" s="60">
        <v>0</v>
      </c>
      <c r="BB299" s="60">
        <v>56</v>
      </c>
    </row>
    <row r="300" spans="1:54" s="62" customFormat="1" ht="15" customHeight="1">
      <c r="A300" s="26" t="s">
        <v>46</v>
      </c>
      <c r="B300" s="57">
        <v>165</v>
      </c>
      <c r="C300" s="53" t="s">
        <v>3582</v>
      </c>
      <c r="D300" s="267" t="s">
        <v>307</v>
      </c>
      <c r="E300" s="267" t="s">
        <v>3581</v>
      </c>
      <c r="F300" s="53" t="s">
        <v>3580</v>
      </c>
      <c r="G300" s="53"/>
      <c r="H300" s="87">
        <v>12</v>
      </c>
      <c r="I300" s="87">
        <v>11</v>
      </c>
      <c r="J300" s="87">
        <v>1940</v>
      </c>
      <c r="K300" s="87">
        <v>71</v>
      </c>
      <c r="L300" s="270" t="s">
        <v>1964</v>
      </c>
      <c r="M300" s="270"/>
      <c r="N300" s="270"/>
      <c r="O300" s="270"/>
      <c r="P300" s="53"/>
      <c r="Q300" s="53" t="s">
        <v>3579</v>
      </c>
      <c r="R300" s="53"/>
      <c r="S300" s="53" t="s">
        <v>169</v>
      </c>
      <c r="T300" s="66" t="s">
        <v>1965</v>
      </c>
      <c r="U300" s="65" t="s">
        <v>3578</v>
      </c>
      <c r="V300" s="66"/>
      <c r="W300" s="66"/>
      <c r="X300" s="66"/>
      <c r="Y300" s="66"/>
      <c r="Z300" s="66"/>
      <c r="AA300" s="66"/>
      <c r="AB300" s="66"/>
      <c r="AC300" s="66"/>
      <c r="AD300" s="308"/>
      <c r="AE300" s="66"/>
      <c r="AF300" s="87">
        <v>30</v>
      </c>
      <c r="AG300" s="87">
        <v>1</v>
      </c>
      <c r="AH300" s="87">
        <v>2012</v>
      </c>
      <c r="AI300" s="67">
        <v>0.47569444444444442</v>
      </c>
      <c r="AJ300" s="87"/>
      <c r="AK300" s="87"/>
      <c r="AL300" s="87"/>
      <c r="AM300" s="67"/>
      <c r="AN300" s="87">
        <v>31</v>
      </c>
      <c r="AO300" s="87">
        <v>1</v>
      </c>
      <c r="AP300" s="87">
        <v>2012</v>
      </c>
      <c r="AQ300" s="67"/>
      <c r="AR300" s="87">
        <v>2</v>
      </c>
      <c r="AS300" s="302" t="s">
        <v>53</v>
      </c>
      <c r="AT300" s="60">
        <v>26.32</v>
      </c>
      <c r="AU300" s="60">
        <v>17.920000000000002</v>
      </c>
      <c r="AV300" s="60">
        <v>16.579999999999998</v>
      </c>
      <c r="AW300" s="60">
        <v>14</v>
      </c>
      <c r="AX300" s="60"/>
      <c r="AY300" s="60">
        <v>2.8000000000000003</v>
      </c>
      <c r="AZ300" s="60">
        <v>77.62</v>
      </c>
      <c r="BA300" s="60">
        <v>0</v>
      </c>
      <c r="BB300" s="60">
        <v>56</v>
      </c>
    </row>
    <row r="301" spans="1:54" s="62" customFormat="1" ht="15" customHeight="1">
      <c r="A301" s="26" t="s">
        <v>46</v>
      </c>
      <c r="B301" s="57">
        <v>166</v>
      </c>
      <c r="C301" s="53" t="s">
        <v>2219</v>
      </c>
      <c r="D301" s="267" t="s">
        <v>200</v>
      </c>
      <c r="E301" s="267" t="s">
        <v>861</v>
      </c>
      <c r="F301" s="53" t="s">
        <v>2220</v>
      </c>
      <c r="G301" s="53"/>
      <c r="H301" s="87">
        <v>11</v>
      </c>
      <c r="I301" s="87">
        <v>5</v>
      </c>
      <c r="J301" s="87">
        <v>1982</v>
      </c>
      <c r="K301" s="87">
        <v>29</v>
      </c>
      <c r="L301" s="270" t="s">
        <v>1964</v>
      </c>
      <c r="M301" s="270"/>
      <c r="N301" s="270"/>
      <c r="O301" s="270"/>
      <c r="P301" s="53"/>
      <c r="Q301" s="53" t="s">
        <v>2221</v>
      </c>
      <c r="R301" s="53"/>
      <c r="S301" s="53" t="s">
        <v>159</v>
      </c>
      <c r="T301" s="66" t="s">
        <v>1965</v>
      </c>
      <c r="U301" s="65" t="s">
        <v>3577</v>
      </c>
      <c r="V301" s="66"/>
      <c r="W301" s="66"/>
      <c r="X301" s="66"/>
      <c r="Y301" s="66"/>
      <c r="Z301" s="66"/>
      <c r="AA301" s="66"/>
      <c r="AB301" s="66"/>
      <c r="AC301" s="66"/>
      <c r="AD301" s="308"/>
      <c r="AE301" s="66"/>
      <c r="AF301" s="87">
        <v>30</v>
      </c>
      <c r="AG301" s="87">
        <v>1</v>
      </c>
      <c r="AH301" s="87">
        <v>2012</v>
      </c>
      <c r="AI301" s="67">
        <v>0.4826388888888889</v>
      </c>
      <c r="AJ301" s="87"/>
      <c r="AK301" s="87"/>
      <c r="AL301" s="87"/>
      <c r="AM301" s="67"/>
      <c r="AN301" s="87">
        <v>31</v>
      </c>
      <c r="AO301" s="87">
        <v>1</v>
      </c>
      <c r="AP301" s="87">
        <v>2012</v>
      </c>
      <c r="AQ301" s="67"/>
      <c r="AR301" s="87">
        <v>2</v>
      </c>
      <c r="AS301" s="302" t="s">
        <v>53</v>
      </c>
      <c r="AT301" s="60">
        <v>26.32</v>
      </c>
      <c r="AU301" s="60">
        <v>17.920000000000002</v>
      </c>
      <c r="AV301" s="60">
        <v>69.58</v>
      </c>
      <c r="AW301" s="60">
        <v>34</v>
      </c>
      <c r="AX301" s="60"/>
      <c r="AY301" s="60">
        <v>2.8000000000000003</v>
      </c>
      <c r="AZ301" s="60">
        <v>150.62</v>
      </c>
      <c r="BA301" s="60">
        <v>0</v>
      </c>
      <c r="BB301" s="60">
        <v>56</v>
      </c>
    </row>
    <row r="302" spans="1:54" s="62" customFormat="1" ht="15" customHeight="1">
      <c r="A302" s="26" t="s">
        <v>46</v>
      </c>
      <c r="B302" s="57">
        <v>167</v>
      </c>
      <c r="C302" s="53" t="s">
        <v>2224</v>
      </c>
      <c r="D302" s="267" t="s">
        <v>2225</v>
      </c>
      <c r="E302" s="267" t="s">
        <v>2226</v>
      </c>
      <c r="F302" s="53" t="s">
        <v>2227</v>
      </c>
      <c r="G302" s="53"/>
      <c r="H302" s="87">
        <v>1</v>
      </c>
      <c r="I302" s="87">
        <v>7</v>
      </c>
      <c r="J302" s="87">
        <v>1947</v>
      </c>
      <c r="K302" s="87">
        <v>64</v>
      </c>
      <c r="L302" s="270" t="s">
        <v>1964</v>
      </c>
      <c r="M302" s="270"/>
      <c r="N302" s="270"/>
      <c r="O302" s="270"/>
      <c r="P302" s="53"/>
      <c r="Q302" s="53" t="s">
        <v>2228</v>
      </c>
      <c r="R302" s="53"/>
      <c r="S302" s="53" t="s">
        <v>159</v>
      </c>
      <c r="T302" s="66" t="s">
        <v>1965</v>
      </c>
      <c r="U302" s="65" t="s">
        <v>3576</v>
      </c>
      <c r="V302" s="66"/>
      <c r="W302" s="66"/>
      <c r="X302" s="66"/>
      <c r="Y302" s="66"/>
      <c r="Z302" s="66"/>
      <c r="AA302" s="66"/>
      <c r="AB302" s="66"/>
      <c r="AC302" s="66"/>
      <c r="AD302" s="308"/>
      <c r="AE302" s="66"/>
      <c r="AF302" s="87">
        <v>30</v>
      </c>
      <c r="AG302" s="87">
        <v>1</v>
      </c>
      <c r="AH302" s="87">
        <v>2012</v>
      </c>
      <c r="AI302" s="67">
        <v>0.50347222222222221</v>
      </c>
      <c r="AJ302" s="87"/>
      <c r="AK302" s="87"/>
      <c r="AL302" s="87"/>
      <c r="AM302" s="67"/>
      <c r="AN302" s="87">
        <v>31</v>
      </c>
      <c r="AO302" s="87">
        <v>1</v>
      </c>
      <c r="AP302" s="87">
        <v>2012</v>
      </c>
      <c r="AQ302" s="67"/>
      <c r="AR302" s="87">
        <v>2</v>
      </c>
      <c r="AS302" s="302" t="s">
        <v>53</v>
      </c>
      <c r="AT302" s="60">
        <v>26.32</v>
      </c>
      <c r="AU302" s="60">
        <v>17.920000000000002</v>
      </c>
      <c r="AV302" s="60">
        <v>15.34</v>
      </c>
      <c r="AW302" s="60">
        <v>25</v>
      </c>
      <c r="AX302" s="60"/>
      <c r="AY302" s="60">
        <v>2.8000000000000003</v>
      </c>
      <c r="AZ302" s="60">
        <v>87.38</v>
      </c>
      <c r="BA302" s="60">
        <v>0</v>
      </c>
      <c r="BB302" s="60">
        <v>56</v>
      </c>
    </row>
    <row r="303" spans="1:54" s="62" customFormat="1" ht="15" customHeight="1">
      <c r="A303" s="26" t="s">
        <v>46</v>
      </c>
      <c r="B303" s="57">
        <v>168</v>
      </c>
      <c r="C303" s="53" t="s">
        <v>2229</v>
      </c>
      <c r="D303" s="267" t="s">
        <v>401</v>
      </c>
      <c r="E303" s="267" t="s">
        <v>2230</v>
      </c>
      <c r="F303" s="53" t="s">
        <v>2231</v>
      </c>
      <c r="G303" s="53"/>
      <c r="H303" s="87">
        <v>4</v>
      </c>
      <c r="I303" s="87">
        <v>10</v>
      </c>
      <c r="J303" s="87">
        <v>1953</v>
      </c>
      <c r="K303" s="87">
        <v>58</v>
      </c>
      <c r="L303" s="270" t="s">
        <v>1964</v>
      </c>
      <c r="M303" s="270"/>
      <c r="N303" s="270"/>
      <c r="O303" s="270"/>
      <c r="P303" s="53"/>
      <c r="Q303" s="53" t="s">
        <v>2232</v>
      </c>
      <c r="R303" s="53"/>
      <c r="S303" s="53" t="s">
        <v>169</v>
      </c>
      <c r="T303" s="66">
        <v>11030020</v>
      </c>
      <c r="U303" s="65" t="s">
        <v>3575</v>
      </c>
      <c r="V303" s="66"/>
      <c r="W303" s="66"/>
      <c r="X303" s="66"/>
      <c r="Y303" s="66"/>
      <c r="Z303" s="66"/>
      <c r="AA303" s="66"/>
      <c r="AB303" s="66"/>
      <c r="AC303" s="66"/>
      <c r="AD303" s="308"/>
      <c r="AE303" s="66"/>
      <c r="AF303" s="87">
        <v>30</v>
      </c>
      <c r="AG303" s="87">
        <v>1</v>
      </c>
      <c r="AH303" s="87">
        <v>2012</v>
      </c>
      <c r="AI303" s="67">
        <v>0.57291666666666663</v>
      </c>
      <c r="AJ303" s="87"/>
      <c r="AK303" s="87"/>
      <c r="AL303" s="87"/>
      <c r="AM303" s="67"/>
      <c r="AN303" s="87">
        <v>31</v>
      </c>
      <c r="AO303" s="87">
        <v>1</v>
      </c>
      <c r="AP303" s="87">
        <v>2012</v>
      </c>
      <c r="AQ303" s="67"/>
      <c r="AR303" s="87">
        <v>2</v>
      </c>
      <c r="AS303" s="302" t="s">
        <v>53</v>
      </c>
      <c r="AT303" s="60">
        <v>26.32</v>
      </c>
      <c r="AU303" s="60">
        <v>17.920000000000002</v>
      </c>
      <c r="AV303" s="60">
        <v>0</v>
      </c>
      <c r="AW303" s="60">
        <v>25</v>
      </c>
      <c r="AX303" s="60"/>
      <c r="AY303" s="60">
        <v>2.8000000000000003</v>
      </c>
      <c r="AZ303" s="60">
        <v>72.039999999999992</v>
      </c>
      <c r="BA303" s="60">
        <v>0</v>
      </c>
      <c r="BB303" s="60">
        <v>56</v>
      </c>
    </row>
    <row r="304" spans="1:54" s="62" customFormat="1" ht="15" customHeight="1">
      <c r="A304" s="26" t="s">
        <v>46</v>
      </c>
      <c r="B304" s="57">
        <v>169</v>
      </c>
      <c r="C304" s="53" t="s">
        <v>2236</v>
      </c>
      <c r="D304" s="267" t="s">
        <v>55</v>
      </c>
      <c r="E304" s="267" t="s">
        <v>1543</v>
      </c>
      <c r="F304" s="53" t="s">
        <v>2237</v>
      </c>
      <c r="G304" s="53"/>
      <c r="H304" s="87">
        <v>30</v>
      </c>
      <c r="I304" s="87">
        <v>6</v>
      </c>
      <c r="J304" s="87">
        <v>1976</v>
      </c>
      <c r="K304" s="87">
        <v>35</v>
      </c>
      <c r="L304" s="270" t="s">
        <v>1964</v>
      </c>
      <c r="M304" s="270"/>
      <c r="N304" s="270"/>
      <c r="O304" s="270"/>
      <c r="P304" s="53"/>
      <c r="Q304" s="53" t="s">
        <v>2238</v>
      </c>
      <c r="R304" s="53"/>
      <c r="S304" s="53" t="s">
        <v>169</v>
      </c>
      <c r="T304" s="66">
        <v>11030020</v>
      </c>
      <c r="U304" s="65" t="s">
        <v>3574</v>
      </c>
      <c r="V304" s="66"/>
      <c r="W304" s="66"/>
      <c r="X304" s="66"/>
      <c r="Y304" s="66"/>
      <c r="Z304" s="66"/>
      <c r="AA304" s="66"/>
      <c r="AB304" s="66"/>
      <c r="AC304" s="66"/>
      <c r="AD304" s="308"/>
      <c r="AE304" s="66"/>
      <c r="AF304" s="87">
        <v>30</v>
      </c>
      <c r="AG304" s="87">
        <v>1</v>
      </c>
      <c r="AH304" s="87">
        <v>2012</v>
      </c>
      <c r="AI304" s="67">
        <v>0.59375</v>
      </c>
      <c r="AJ304" s="87"/>
      <c r="AK304" s="87"/>
      <c r="AL304" s="87"/>
      <c r="AM304" s="67"/>
      <c r="AN304" s="87">
        <v>31</v>
      </c>
      <c r="AO304" s="87">
        <v>1</v>
      </c>
      <c r="AP304" s="87">
        <v>2012</v>
      </c>
      <c r="AQ304" s="67"/>
      <c r="AR304" s="87">
        <v>2</v>
      </c>
      <c r="AS304" s="302" t="s">
        <v>53</v>
      </c>
      <c r="AT304" s="60">
        <v>26.32</v>
      </c>
      <c r="AU304" s="60">
        <v>17.920000000000002</v>
      </c>
      <c r="AV304" s="60">
        <v>12.45</v>
      </c>
      <c r="AW304" s="60">
        <v>25</v>
      </c>
      <c r="AX304" s="60"/>
      <c r="AY304" s="60">
        <v>2.8000000000000003</v>
      </c>
      <c r="AZ304" s="60">
        <v>84.49</v>
      </c>
      <c r="BA304" s="60">
        <v>0</v>
      </c>
      <c r="BB304" s="60">
        <v>56</v>
      </c>
    </row>
    <row r="305" spans="1:54" s="62" customFormat="1" ht="15" customHeight="1">
      <c r="A305" s="26" t="s">
        <v>46</v>
      </c>
      <c r="B305" s="57">
        <v>170</v>
      </c>
      <c r="C305" s="53" t="s">
        <v>2240</v>
      </c>
      <c r="D305" s="267" t="s">
        <v>2241</v>
      </c>
      <c r="E305" s="267" t="s">
        <v>2242</v>
      </c>
      <c r="F305" s="53" t="s">
        <v>2243</v>
      </c>
      <c r="G305" s="53"/>
      <c r="H305" s="87">
        <v>23</v>
      </c>
      <c r="I305" s="87">
        <v>8</v>
      </c>
      <c r="J305" s="87">
        <v>1992</v>
      </c>
      <c r="K305" s="87">
        <v>19</v>
      </c>
      <c r="L305" s="270" t="s">
        <v>1964</v>
      </c>
      <c r="M305" s="270"/>
      <c r="N305" s="270"/>
      <c r="O305" s="270"/>
      <c r="P305" s="53"/>
      <c r="Q305" s="53" t="s">
        <v>2244</v>
      </c>
      <c r="R305" s="53"/>
      <c r="S305" s="53" t="s">
        <v>169</v>
      </c>
      <c r="T305" s="66">
        <v>11030020</v>
      </c>
      <c r="U305" s="65" t="s">
        <v>3573</v>
      </c>
      <c r="V305" s="66"/>
      <c r="W305" s="66"/>
      <c r="X305" s="66"/>
      <c r="Y305" s="66"/>
      <c r="Z305" s="66"/>
      <c r="AA305" s="66"/>
      <c r="AB305" s="66"/>
      <c r="AC305" s="66"/>
      <c r="AD305" s="308"/>
      <c r="AE305" s="66"/>
      <c r="AF305" s="87">
        <v>30</v>
      </c>
      <c r="AG305" s="87">
        <v>1</v>
      </c>
      <c r="AH305" s="87">
        <v>2012</v>
      </c>
      <c r="AI305" s="67">
        <v>0.60069444444444442</v>
      </c>
      <c r="AJ305" s="87"/>
      <c r="AK305" s="87"/>
      <c r="AL305" s="87"/>
      <c r="AM305" s="67"/>
      <c r="AN305" s="87">
        <v>31</v>
      </c>
      <c r="AO305" s="87">
        <v>1</v>
      </c>
      <c r="AP305" s="87">
        <v>2012</v>
      </c>
      <c r="AQ305" s="67"/>
      <c r="AR305" s="87">
        <v>2</v>
      </c>
      <c r="AS305" s="302" t="s">
        <v>53</v>
      </c>
      <c r="AT305" s="60">
        <v>26.32</v>
      </c>
      <c r="AU305" s="60">
        <v>17.920000000000002</v>
      </c>
      <c r="AV305" s="60">
        <v>12.64</v>
      </c>
      <c r="AW305" s="60">
        <v>25</v>
      </c>
      <c r="AX305" s="60"/>
      <c r="AY305" s="60">
        <v>2.8000000000000003</v>
      </c>
      <c r="AZ305" s="60">
        <v>84.68</v>
      </c>
      <c r="BA305" s="60">
        <v>0</v>
      </c>
      <c r="BB305" s="60">
        <v>56</v>
      </c>
    </row>
    <row r="306" spans="1:54" s="62" customFormat="1" ht="15" customHeight="1">
      <c r="A306" s="26" t="s">
        <v>46</v>
      </c>
      <c r="B306" s="57">
        <v>171</v>
      </c>
      <c r="C306" s="53" t="s">
        <v>2247</v>
      </c>
      <c r="D306" s="267" t="s">
        <v>407</v>
      </c>
      <c r="E306" s="267" t="s">
        <v>408</v>
      </c>
      <c r="F306" s="53" t="s">
        <v>409</v>
      </c>
      <c r="G306" s="53"/>
      <c r="H306" s="87">
        <v>2</v>
      </c>
      <c r="I306" s="87">
        <v>5</v>
      </c>
      <c r="J306" s="87">
        <v>1974</v>
      </c>
      <c r="K306" s="87">
        <v>37</v>
      </c>
      <c r="L306" s="270" t="s">
        <v>1964</v>
      </c>
      <c r="M306" s="270"/>
      <c r="N306" s="270"/>
      <c r="O306" s="270"/>
      <c r="P306" s="53"/>
      <c r="Q306" s="53" t="s">
        <v>2248</v>
      </c>
      <c r="R306" s="53"/>
      <c r="S306" s="53" t="s">
        <v>58</v>
      </c>
      <c r="T306" s="66">
        <v>11030020</v>
      </c>
      <c r="U306" s="65" t="s">
        <v>1158</v>
      </c>
      <c r="V306" s="66"/>
      <c r="W306" s="66"/>
      <c r="X306" s="66"/>
      <c r="Y306" s="66"/>
      <c r="Z306" s="66"/>
      <c r="AA306" s="66"/>
      <c r="AB306" s="66"/>
      <c r="AC306" s="66"/>
      <c r="AD306" s="308"/>
      <c r="AE306" s="66"/>
      <c r="AF306" s="87">
        <v>31</v>
      </c>
      <c r="AG306" s="87">
        <v>1</v>
      </c>
      <c r="AH306" s="87">
        <v>2012</v>
      </c>
      <c r="AI306" s="67">
        <v>0.47569444444444442</v>
      </c>
      <c r="AJ306" s="87"/>
      <c r="AK306" s="87"/>
      <c r="AL306" s="87"/>
      <c r="AM306" s="67"/>
      <c r="AN306" s="87">
        <v>31</v>
      </c>
      <c r="AO306" s="87">
        <v>1</v>
      </c>
      <c r="AP306" s="87">
        <v>2012</v>
      </c>
      <c r="AQ306" s="67"/>
      <c r="AR306" s="87">
        <v>1</v>
      </c>
      <c r="AS306" s="302" t="s">
        <v>53</v>
      </c>
      <c r="AT306" s="60">
        <v>13.16</v>
      </c>
      <c r="AU306" s="60">
        <v>8.9600000000000009</v>
      </c>
      <c r="AV306" s="60">
        <v>4.21</v>
      </c>
      <c r="AW306" s="60">
        <v>25</v>
      </c>
      <c r="AX306" s="60"/>
      <c r="AY306" s="60">
        <v>1.4000000000000001</v>
      </c>
      <c r="AZ306" s="60">
        <v>52.730000000000004</v>
      </c>
      <c r="BA306" s="60">
        <v>0</v>
      </c>
      <c r="BB306" s="60">
        <v>28</v>
      </c>
    </row>
    <row r="307" spans="1:54" s="62" customFormat="1" ht="15" customHeight="1">
      <c r="A307" s="26" t="s">
        <v>46</v>
      </c>
      <c r="B307" s="57">
        <v>172</v>
      </c>
      <c r="C307" s="53" t="s">
        <v>2251</v>
      </c>
      <c r="D307" s="267" t="s">
        <v>558</v>
      </c>
      <c r="E307" s="267" t="s">
        <v>98</v>
      </c>
      <c r="F307" s="53" t="s">
        <v>2252</v>
      </c>
      <c r="G307" s="53"/>
      <c r="H307" s="87">
        <v>1</v>
      </c>
      <c r="I307" s="87">
        <v>3</v>
      </c>
      <c r="J307" s="87">
        <v>1989</v>
      </c>
      <c r="K307" s="87">
        <v>22</v>
      </c>
      <c r="L307" s="270" t="s">
        <v>1964</v>
      </c>
      <c r="M307" s="270"/>
      <c r="N307" s="270"/>
      <c r="O307" s="270"/>
      <c r="P307" s="53"/>
      <c r="Q307" s="53" t="s">
        <v>2253</v>
      </c>
      <c r="R307" s="53"/>
      <c r="S307" s="53" t="s">
        <v>169</v>
      </c>
      <c r="T307" s="66">
        <v>11030020</v>
      </c>
      <c r="U307" s="65" t="s">
        <v>3572</v>
      </c>
      <c r="V307" s="66"/>
      <c r="W307" s="66"/>
      <c r="X307" s="66"/>
      <c r="Y307" s="66"/>
      <c r="Z307" s="66"/>
      <c r="AA307" s="66"/>
      <c r="AB307" s="66"/>
      <c r="AC307" s="66"/>
      <c r="AD307" s="308"/>
      <c r="AE307" s="66"/>
      <c r="AF307" s="87">
        <v>31</v>
      </c>
      <c r="AG307" s="87">
        <v>1</v>
      </c>
      <c r="AH307" s="87">
        <v>2012</v>
      </c>
      <c r="AI307" s="67">
        <v>0.49305555555555558</v>
      </c>
      <c r="AJ307" s="87"/>
      <c r="AK307" s="87"/>
      <c r="AL307" s="87"/>
      <c r="AM307" s="67"/>
      <c r="AN307" s="87">
        <v>31</v>
      </c>
      <c r="AO307" s="87">
        <v>1</v>
      </c>
      <c r="AP307" s="87">
        <v>2012</v>
      </c>
      <c r="AQ307" s="67"/>
      <c r="AR307" s="87">
        <v>1</v>
      </c>
      <c r="AS307" s="302" t="s">
        <v>53</v>
      </c>
      <c r="AT307" s="60">
        <v>13.16</v>
      </c>
      <c r="AU307" s="60">
        <v>8.9600000000000009</v>
      </c>
      <c r="AV307" s="60">
        <v>12.13</v>
      </c>
      <c r="AW307" s="60">
        <v>25</v>
      </c>
      <c r="AX307" s="60"/>
      <c r="AY307" s="60">
        <v>1.4000000000000001</v>
      </c>
      <c r="AZ307" s="60">
        <v>60.65</v>
      </c>
      <c r="BA307" s="60">
        <v>0</v>
      </c>
      <c r="BB307" s="60">
        <v>28</v>
      </c>
    </row>
    <row r="308" spans="1:54" s="62" customFormat="1" ht="15" customHeight="1">
      <c r="A308" s="26" t="s">
        <v>46</v>
      </c>
      <c r="B308" s="57">
        <v>173</v>
      </c>
      <c r="C308" s="53" t="s">
        <v>2255</v>
      </c>
      <c r="D308" s="267" t="s">
        <v>55</v>
      </c>
      <c r="E308" s="267" t="s">
        <v>2256</v>
      </c>
      <c r="F308" s="53" t="s">
        <v>2257</v>
      </c>
      <c r="G308" s="53"/>
      <c r="H308" s="87">
        <v>20</v>
      </c>
      <c r="I308" s="87">
        <v>7</v>
      </c>
      <c r="J308" s="87">
        <v>1960</v>
      </c>
      <c r="K308" s="87">
        <v>51</v>
      </c>
      <c r="L308" s="270" t="s">
        <v>1964</v>
      </c>
      <c r="M308" s="270"/>
      <c r="N308" s="270"/>
      <c r="O308" s="270"/>
      <c r="P308" s="53"/>
      <c r="Q308" s="53" t="s">
        <v>2258</v>
      </c>
      <c r="R308" s="53"/>
      <c r="S308" s="53" t="s">
        <v>58</v>
      </c>
      <c r="T308" s="66">
        <v>11030020</v>
      </c>
      <c r="U308" s="65" t="s">
        <v>135</v>
      </c>
      <c r="V308" s="66"/>
      <c r="W308" s="66"/>
      <c r="X308" s="66"/>
      <c r="Y308" s="66"/>
      <c r="Z308" s="66"/>
      <c r="AA308" s="66"/>
      <c r="AB308" s="66"/>
      <c r="AC308" s="66"/>
      <c r="AD308" s="308"/>
      <c r="AE308" s="66"/>
      <c r="AF308" s="87">
        <v>31</v>
      </c>
      <c r="AG308" s="87">
        <v>1</v>
      </c>
      <c r="AH308" s="87">
        <v>2012</v>
      </c>
      <c r="AI308" s="67">
        <v>0.51736111111111105</v>
      </c>
      <c r="AJ308" s="87"/>
      <c r="AK308" s="87"/>
      <c r="AL308" s="87"/>
      <c r="AM308" s="67"/>
      <c r="AN308" s="87">
        <v>31</v>
      </c>
      <c r="AO308" s="87">
        <v>1</v>
      </c>
      <c r="AP308" s="87">
        <v>2012</v>
      </c>
      <c r="AQ308" s="67"/>
      <c r="AR308" s="87">
        <v>1</v>
      </c>
      <c r="AS308" s="302" t="s">
        <v>53</v>
      </c>
      <c r="AT308" s="60">
        <v>13.16</v>
      </c>
      <c r="AU308" s="60">
        <v>8.9600000000000009</v>
      </c>
      <c r="AV308" s="60">
        <v>0</v>
      </c>
      <c r="AW308" s="60">
        <v>25</v>
      </c>
      <c r="AX308" s="60"/>
      <c r="AY308" s="60">
        <v>1.4000000000000001</v>
      </c>
      <c r="AZ308" s="60">
        <v>48.519999999999996</v>
      </c>
      <c r="BA308" s="60">
        <v>0</v>
      </c>
      <c r="BB308" s="60">
        <v>28</v>
      </c>
    </row>
    <row r="309" spans="1:54" s="62" customFormat="1" ht="15" customHeight="1">
      <c r="A309" s="26" t="s">
        <v>46</v>
      </c>
      <c r="B309" s="57">
        <v>174</v>
      </c>
      <c r="C309" s="53" t="s">
        <v>2261</v>
      </c>
      <c r="D309" s="267" t="s">
        <v>348</v>
      </c>
      <c r="E309" s="267" t="s">
        <v>2262</v>
      </c>
      <c r="F309" s="53" t="s">
        <v>2263</v>
      </c>
      <c r="G309" s="53"/>
      <c r="H309" s="87">
        <v>24</v>
      </c>
      <c r="I309" s="87">
        <v>8</v>
      </c>
      <c r="J309" s="87">
        <v>1985</v>
      </c>
      <c r="K309" s="87">
        <v>26</v>
      </c>
      <c r="L309" s="270" t="s">
        <v>100</v>
      </c>
      <c r="M309" s="270"/>
      <c r="N309" s="270"/>
      <c r="O309" s="270"/>
      <c r="P309" s="53"/>
      <c r="Q309" s="53" t="s">
        <v>2264</v>
      </c>
      <c r="R309" s="53"/>
      <c r="S309" s="53" t="s">
        <v>94</v>
      </c>
      <c r="T309" s="66">
        <v>11030020</v>
      </c>
      <c r="U309" s="65" t="s">
        <v>225</v>
      </c>
      <c r="V309" s="66"/>
      <c r="W309" s="66"/>
      <c r="X309" s="66"/>
      <c r="Y309" s="66"/>
      <c r="Z309" s="66"/>
      <c r="AA309" s="66"/>
      <c r="AB309" s="66"/>
      <c r="AC309" s="66"/>
      <c r="AD309" s="308"/>
      <c r="AE309" s="66"/>
      <c r="AF309" s="87">
        <v>31</v>
      </c>
      <c r="AG309" s="87">
        <v>1</v>
      </c>
      <c r="AH309" s="87">
        <v>2012</v>
      </c>
      <c r="AI309" s="67">
        <v>0.54166666666666663</v>
      </c>
      <c r="AJ309" s="87"/>
      <c r="AK309" s="87"/>
      <c r="AL309" s="87"/>
      <c r="AM309" s="67"/>
      <c r="AN309" s="87">
        <v>31</v>
      </c>
      <c r="AO309" s="87">
        <v>1</v>
      </c>
      <c r="AP309" s="87">
        <v>2012</v>
      </c>
      <c r="AQ309" s="67"/>
      <c r="AR309" s="87">
        <v>1</v>
      </c>
      <c r="AS309" s="302" t="s">
        <v>53</v>
      </c>
      <c r="AT309" s="60">
        <v>13.16</v>
      </c>
      <c r="AU309" s="60">
        <v>8.9600000000000009</v>
      </c>
      <c r="AV309" s="60">
        <v>0</v>
      </c>
      <c r="AW309" s="60">
        <v>25</v>
      </c>
      <c r="AX309" s="60"/>
      <c r="AY309" s="60">
        <v>1.4000000000000001</v>
      </c>
      <c r="AZ309" s="60">
        <v>48.519999999999996</v>
      </c>
      <c r="BA309" s="60">
        <v>0</v>
      </c>
      <c r="BB309" s="60">
        <v>28</v>
      </c>
    </row>
    <row r="310" spans="1:54" s="62" customFormat="1" ht="15" customHeight="1">
      <c r="A310" s="26" t="s">
        <v>46</v>
      </c>
      <c r="B310" s="57">
        <v>175</v>
      </c>
      <c r="C310" s="53" t="s">
        <v>2266</v>
      </c>
      <c r="D310" s="267" t="s">
        <v>1803</v>
      </c>
      <c r="E310" s="267" t="s">
        <v>2267</v>
      </c>
      <c r="F310" s="53" t="s">
        <v>2268</v>
      </c>
      <c r="G310" s="53"/>
      <c r="H310" s="87">
        <v>30</v>
      </c>
      <c r="I310" s="87">
        <v>5</v>
      </c>
      <c r="J310" s="87">
        <v>1991</v>
      </c>
      <c r="K310" s="301">
        <v>20</v>
      </c>
      <c r="L310" s="270" t="s">
        <v>1964</v>
      </c>
      <c r="M310" s="270"/>
      <c r="N310" s="270"/>
      <c r="O310" s="270"/>
      <c r="P310" s="53"/>
      <c r="Q310" s="53" t="s">
        <v>2269</v>
      </c>
      <c r="R310" s="53"/>
      <c r="S310" s="53" t="s">
        <v>69</v>
      </c>
      <c r="T310" s="66">
        <v>11030020</v>
      </c>
      <c r="U310" s="65" t="s">
        <v>1089</v>
      </c>
      <c r="V310" s="66"/>
      <c r="W310" s="66"/>
      <c r="X310" s="66"/>
      <c r="Y310" s="66"/>
      <c r="Z310" s="66"/>
      <c r="AA310" s="66"/>
      <c r="AB310" s="66"/>
      <c r="AC310" s="66"/>
      <c r="AD310" s="308"/>
      <c r="AE310" s="66"/>
      <c r="AF310" s="87">
        <v>31</v>
      </c>
      <c r="AG310" s="87">
        <v>1</v>
      </c>
      <c r="AH310" s="87">
        <v>2012</v>
      </c>
      <c r="AI310" s="67">
        <v>0.59027777777777779</v>
      </c>
      <c r="AJ310" s="87"/>
      <c r="AK310" s="87"/>
      <c r="AL310" s="87"/>
      <c r="AM310" s="67"/>
      <c r="AN310" s="87">
        <v>31</v>
      </c>
      <c r="AO310" s="87">
        <v>1</v>
      </c>
      <c r="AP310" s="87">
        <v>2012</v>
      </c>
      <c r="AQ310" s="67"/>
      <c r="AR310" s="87">
        <v>1</v>
      </c>
      <c r="AS310" s="302" t="s">
        <v>53</v>
      </c>
      <c r="AT310" s="60">
        <v>13.16</v>
      </c>
      <c r="AU310" s="60">
        <v>8.9600000000000009</v>
      </c>
      <c r="AV310" s="60">
        <v>11.06</v>
      </c>
      <c r="AW310" s="60">
        <v>25</v>
      </c>
      <c r="AX310" s="60"/>
      <c r="AY310" s="60">
        <v>1.4000000000000001</v>
      </c>
      <c r="AZ310" s="60">
        <v>59.58</v>
      </c>
      <c r="BA310" s="60">
        <v>0</v>
      </c>
      <c r="BB310" s="60">
        <v>28</v>
      </c>
    </row>
    <row r="311" spans="1:54" s="62" customFormat="1" ht="15" customHeight="1">
      <c r="A311" s="26" t="s">
        <v>46</v>
      </c>
      <c r="B311" s="57">
        <v>176</v>
      </c>
      <c r="C311" s="53" t="s">
        <v>759</v>
      </c>
      <c r="D311" s="267" t="s">
        <v>760</v>
      </c>
      <c r="E311" s="267" t="s">
        <v>761</v>
      </c>
      <c r="F311" s="53" t="s">
        <v>762</v>
      </c>
      <c r="G311" s="53"/>
      <c r="H311" s="87">
        <v>25</v>
      </c>
      <c r="I311" s="87">
        <v>10</v>
      </c>
      <c r="J311" s="87">
        <v>1961</v>
      </c>
      <c r="K311" s="87">
        <v>50</v>
      </c>
      <c r="L311" s="270" t="s">
        <v>1964</v>
      </c>
      <c r="M311" s="270"/>
      <c r="N311" s="270"/>
      <c r="O311" s="270"/>
      <c r="P311" s="53"/>
      <c r="Q311" s="53">
        <v>1760</v>
      </c>
      <c r="R311" s="53"/>
      <c r="S311" s="53" t="s">
        <v>58</v>
      </c>
      <c r="T311" s="66">
        <v>11030023</v>
      </c>
      <c r="U311" s="65" t="s">
        <v>3571</v>
      </c>
      <c r="V311" s="66"/>
      <c r="W311" s="66"/>
      <c r="X311" s="66"/>
      <c r="Y311" s="66"/>
      <c r="Z311" s="66"/>
      <c r="AA311" s="66"/>
      <c r="AB311" s="66"/>
      <c r="AC311" s="66"/>
      <c r="AD311" s="308"/>
      <c r="AE311" s="66"/>
      <c r="AF311" s="87">
        <v>27</v>
      </c>
      <c r="AG311" s="87">
        <v>1</v>
      </c>
      <c r="AH311" s="87">
        <v>2012</v>
      </c>
      <c r="AI311" s="67">
        <v>0.54999999999999993</v>
      </c>
      <c r="AJ311" s="87"/>
      <c r="AK311" s="87"/>
      <c r="AL311" s="87"/>
      <c r="AM311" s="67"/>
      <c r="AN311" s="87">
        <v>31</v>
      </c>
      <c r="AO311" s="87">
        <v>1</v>
      </c>
      <c r="AP311" s="87">
        <v>2012</v>
      </c>
      <c r="AQ311" s="67"/>
      <c r="AR311" s="87">
        <v>5</v>
      </c>
      <c r="AS311" s="302" t="s">
        <v>53</v>
      </c>
      <c r="AT311" s="60">
        <v>77.55</v>
      </c>
      <c r="AU311" s="60">
        <v>52.800000000000004</v>
      </c>
      <c r="AV311" s="60">
        <v>81.52</v>
      </c>
      <c r="AW311" s="60">
        <v>54</v>
      </c>
      <c r="AX311" s="60"/>
      <c r="AY311" s="60">
        <v>8.25</v>
      </c>
      <c r="AZ311" s="60">
        <v>274.12</v>
      </c>
      <c r="BA311" s="60">
        <v>0</v>
      </c>
      <c r="BB311" s="60">
        <v>165</v>
      </c>
    </row>
    <row r="312" spans="1:54" s="62" customFormat="1" ht="15" customHeight="1">
      <c r="A312" s="26" t="s">
        <v>46</v>
      </c>
      <c r="B312" s="57">
        <v>177</v>
      </c>
      <c r="C312" s="53" t="s">
        <v>380</v>
      </c>
      <c r="D312" s="267" t="s">
        <v>381</v>
      </c>
      <c r="E312" s="267" t="s">
        <v>382</v>
      </c>
      <c r="F312" s="53" t="s">
        <v>383</v>
      </c>
      <c r="G312" s="53"/>
      <c r="H312" s="87">
        <v>19</v>
      </c>
      <c r="I312" s="87">
        <v>10</v>
      </c>
      <c r="J312" s="87">
        <v>1963</v>
      </c>
      <c r="K312" s="87">
        <v>48</v>
      </c>
      <c r="L312" s="270" t="s">
        <v>1964</v>
      </c>
      <c r="M312" s="270"/>
      <c r="N312" s="270"/>
      <c r="O312" s="270"/>
      <c r="P312" s="53"/>
      <c r="Q312" s="53">
        <v>1640</v>
      </c>
      <c r="R312" s="53"/>
      <c r="S312" s="53" t="s">
        <v>58</v>
      </c>
      <c r="T312" s="66">
        <v>11030023</v>
      </c>
      <c r="U312" s="65" t="s">
        <v>3570</v>
      </c>
      <c r="V312" s="66"/>
      <c r="W312" s="66"/>
      <c r="X312" s="66"/>
      <c r="Y312" s="66"/>
      <c r="Z312" s="66"/>
      <c r="AA312" s="66"/>
      <c r="AB312" s="66"/>
      <c r="AC312" s="66"/>
      <c r="AD312" s="308"/>
      <c r="AE312" s="66"/>
      <c r="AF312" s="87">
        <v>2</v>
      </c>
      <c r="AG312" s="87">
        <v>12</v>
      </c>
      <c r="AH312" s="87">
        <v>2011</v>
      </c>
      <c r="AI312" s="67">
        <v>0.52083333333333337</v>
      </c>
      <c r="AJ312" s="87"/>
      <c r="AK312" s="87"/>
      <c r="AL312" s="87"/>
      <c r="AM312" s="67"/>
      <c r="AN312" s="87">
        <v>31</v>
      </c>
      <c r="AO312" s="87">
        <v>1</v>
      </c>
      <c r="AP312" s="87">
        <v>2012</v>
      </c>
      <c r="AQ312" s="67"/>
      <c r="AR312" s="87">
        <v>31</v>
      </c>
      <c r="AS312" s="302" t="s">
        <v>53</v>
      </c>
      <c r="AT312" s="60">
        <v>480.80999999999995</v>
      </c>
      <c r="AU312" s="60">
        <v>327.36</v>
      </c>
      <c r="AV312" s="60">
        <v>32.85</v>
      </c>
      <c r="AW312" s="60">
        <v>88</v>
      </c>
      <c r="AX312" s="60"/>
      <c r="AY312" s="60">
        <v>51.150000000000006</v>
      </c>
      <c r="AZ312" s="60">
        <v>980.17</v>
      </c>
      <c r="BA312" s="60">
        <v>0</v>
      </c>
      <c r="BB312" s="60">
        <v>980.17</v>
      </c>
    </row>
    <row r="313" spans="1:54" s="62" customFormat="1" ht="15" customHeight="1">
      <c r="A313" s="26" t="s">
        <v>46</v>
      </c>
      <c r="B313" s="57">
        <v>178</v>
      </c>
      <c r="C313" s="53" t="s">
        <v>208</v>
      </c>
      <c r="D313" s="267" t="s">
        <v>137</v>
      </c>
      <c r="E313" s="267" t="s">
        <v>209</v>
      </c>
      <c r="F313" s="53" t="s">
        <v>210</v>
      </c>
      <c r="G313" s="53"/>
      <c r="H313" s="87">
        <v>28</v>
      </c>
      <c r="I313" s="87">
        <v>1</v>
      </c>
      <c r="J313" s="87">
        <v>1986</v>
      </c>
      <c r="K313" s="87">
        <v>25</v>
      </c>
      <c r="L313" s="270" t="s">
        <v>1964</v>
      </c>
      <c r="M313" s="270"/>
      <c r="N313" s="270"/>
      <c r="O313" s="270"/>
      <c r="P313" s="53"/>
      <c r="Q313" s="53">
        <v>1519</v>
      </c>
      <c r="R313" s="53"/>
      <c r="S313" s="53" t="s">
        <v>58</v>
      </c>
      <c r="T313" s="66">
        <v>11030023</v>
      </c>
      <c r="U313" s="65" t="s">
        <v>959</v>
      </c>
      <c r="V313" s="66"/>
      <c r="W313" s="66"/>
      <c r="X313" s="66"/>
      <c r="Y313" s="66"/>
      <c r="Z313" s="66"/>
      <c r="AA313" s="66"/>
      <c r="AB313" s="66"/>
      <c r="AC313" s="66"/>
      <c r="AD313" s="308"/>
      <c r="AE313" s="66"/>
      <c r="AF313" s="87">
        <v>12</v>
      </c>
      <c r="AG313" s="87">
        <v>12</v>
      </c>
      <c r="AH313" s="87">
        <v>2011</v>
      </c>
      <c r="AI313" s="67">
        <v>0.60416666666666663</v>
      </c>
      <c r="AJ313" s="87"/>
      <c r="AK313" s="87"/>
      <c r="AL313" s="87"/>
      <c r="AM313" s="67"/>
      <c r="AN313" s="87">
        <v>31</v>
      </c>
      <c r="AO313" s="87">
        <v>1</v>
      </c>
      <c r="AP313" s="87">
        <v>2012</v>
      </c>
      <c r="AQ313" s="67"/>
      <c r="AR313" s="87">
        <v>31</v>
      </c>
      <c r="AS313" s="302" t="s">
        <v>53</v>
      </c>
      <c r="AT313" s="60">
        <v>480.80999999999995</v>
      </c>
      <c r="AU313" s="60">
        <v>327.36</v>
      </c>
      <c r="AV313" s="60">
        <v>99.12</v>
      </c>
      <c r="AW313" s="60">
        <v>68</v>
      </c>
      <c r="AX313" s="60"/>
      <c r="AY313" s="60">
        <v>51.150000000000006</v>
      </c>
      <c r="AZ313" s="60">
        <v>1026.44</v>
      </c>
      <c r="BA313" s="60">
        <v>0</v>
      </c>
      <c r="BB313" s="60">
        <v>1023</v>
      </c>
    </row>
    <row r="314" spans="1:54" s="62" customFormat="1" ht="15" customHeight="1">
      <c r="A314" s="26" t="s">
        <v>46</v>
      </c>
      <c r="B314" s="57">
        <v>179</v>
      </c>
      <c r="C314" s="53" t="s">
        <v>47</v>
      </c>
      <c r="D314" s="267" t="s">
        <v>48</v>
      </c>
      <c r="E314" s="267" t="s">
        <v>49</v>
      </c>
      <c r="F314" s="53" t="s">
        <v>50</v>
      </c>
      <c r="G314" s="53"/>
      <c r="H314" s="87">
        <v>6</v>
      </c>
      <c r="I314" s="87">
        <v>5</v>
      </c>
      <c r="J314" s="87">
        <v>1992</v>
      </c>
      <c r="K314" s="87">
        <v>19</v>
      </c>
      <c r="L314" s="270" t="s">
        <v>1964</v>
      </c>
      <c r="M314" s="270"/>
      <c r="N314" s="270"/>
      <c r="O314" s="270"/>
      <c r="P314" s="53"/>
      <c r="Q314" s="53">
        <v>1235</v>
      </c>
      <c r="R314" s="53"/>
      <c r="S314" s="53" t="s">
        <v>51</v>
      </c>
      <c r="T314" s="66" t="s">
        <v>2698</v>
      </c>
      <c r="U314" s="65" t="s">
        <v>3569</v>
      </c>
      <c r="V314" s="66"/>
      <c r="W314" s="66"/>
      <c r="X314" s="66"/>
      <c r="Y314" s="66"/>
      <c r="Z314" s="66"/>
      <c r="AA314" s="66"/>
      <c r="AB314" s="66"/>
      <c r="AC314" s="66"/>
      <c r="AD314" s="308"/>
      <c r="AE314" s="66"/>
      <c r="AF314" s="87">
        <v>13</v>
      </c>
      <c r="AG314" s="87">
        <v>12</v>
      </c>
      <c r="AH314" s="87">
        <v>2011</v>
      </c>
      <c r="AI314" s="67">
        <v>0.66319444444444442</v>
      </c>
      <c r="AJ314" s="87"/>
      <c r="AK314" s="87"/>
      <c r="AL314" s="87">
        <v>2011</v>
      </c>
      <c r="AM314" s="67"/>
      <c r="AN314" s="87">
        <v>31</v>
      </c>
      <c r="AO314" s="87">
        <v>1</v>
      </c>
      <c r="AP314" s="87">
        <v>2012</v>
      </c>
      <c r="AQ314" s="67"/>
      <c r="AR314" s="87">
        <v>31</v>
      </c>
      <c r="AS314" s="302" t="s">
        <v>53</v>
      </c>
      <c r="AT314" s="60">
        <v>480.80999999999995</v>
      </c>
      <c r="AU314" s="60">
        <v>327.36</v>
      </c>
      <c r="AV314" s="60">
        <v>110.78</v>
      </c>
      <c r="AW314" s="60">
        <v>68</v>
      </c>
      <c r="AX314" s="60"/>
      <c r="AY314" s="60">
        <v>51.150000000000006</v>
      </c>
      <c r="AZ314" s="60">
        <v>1038.0999999999999</v>
      </c>
      <c r="BA314" s="60">
        <v>0</v>
      </c>
      <c r="BB314" s="60">
        <v>1023</v>
      </c>
    </row>
    <row r="315" spans="1:54" s="62" customFormat="1" ht="15" customHeight="1">
      <c r="A315" s="26" t="s">
        <v>46</v>
      </c>
      <c r="B315" s="57">
        <v>180</v>
      </c>
      <c r="C315" s="53" t="s">
        <v>912</v>
      </c>
      <c r="D315" s="267" t="s">
        <v>291</v>
      </c>
      <c r="E315" s="267" t="s">
        <v>861</v>
      </c>
      <c r="F315" s="53" t="s">
        <v>913</v>
      </c>
      <c r="G315" s="53"/>
      <c r="H315" s="87">
        <v>26</v>
      </c>
      <c r="I315" s="87">
        <v>8</v>
      </c>
      <c r="J315" s="87">
        <v>1952</v>
      </c>
      <c r="K315" s="87">
        <v>59</v>
      </c>
      <c r="L315" s="270" t="s">
        <v>1964</v>
      </c>
      <c r="M315" s="270"/>
      <c r="N315" s="270"/>
      <c r="O315" s="270"/>
      <c r="P315" s="53"/>
      <c r="Q315" s="53">
        <v>1310</v>
      </c>
      <c r="R315" s="53"/>
      <c r="S315" s="53" t="s">
        <v>58</v>
      </c>
      <c r="T315" s="66" t="s">
        <v>2698</v>
      </c>
      <c r="U315" s="65" t="s">
        <v>3568</v>
      </c>
      <c r="V315" s="66"/>
      <c r="W315" s="66"/>
      <c r="X315" s="66"/>
      <c r="Y315" s="66"/>
      <c r="Z315" s="66"/>
      <c r="AA315" s="66"/>
      <c r="AB315" s="66"/>
      <c r="AC315" s="66"/>
      <c r="AD315" s="308"/>
      <c r="AE315" s="66"/>
      <c r="AF315" s="87">
        <v>18</v>
      </c>
      <c r="AG315" s="87">
        <v>11</v>
      </c>
      <c r="AH315" s="87">
        <v>2011</v>
      </c>
      <c r="AI315" s="67">
        <v>0.59027777777777779</v>
      </c>
      <c r="AJ315" s="87"/>
      <c r="AK315" s="87"/>
      <c r="AL315" s="87"/>
      <c r="AM315" s="67"/>
      <c r="AN315" s="87">
        <v>13</v>
      </c>
      <c r="AO315" s="87">
        <v>1</v>
      </c>
      <c r="AP315" s="87">
        <v>2012</v>
      </c>
      <c r="AQ315" s="67"/>
      <c r="AR315" s="87">
        <v>12</v>
      </c>
      <c r="AS315" s="302" t="s">
        <v>71</v>
      </c>
      <c r="AT315" s="60">
        <v>186.11999999999998</v>
      </c>
      <c r="AU315" s="60">
        <v>126.72</v>
      </c>
      <c r="AV315" s="60">
        <v>136.25</v>
      </c>
      <c r="AW315" s="60">
        <v>28</v>
      </c>
      <c r="AX315" s="60"/>
      <c r="AY315" s="60">
        <v>19.8</v>
      </c>
      <c r="AZ315" s="60">
        <v>496.89</v>
      </c>
      <c r="BA315" s="60">
        <v>0</v>
      </c>
      <c r="BB315" s="60">
        <v>396</v>
      </c>
    </row>
    <row r="316" spans="1:54" s="62" customFormat="1" ht="15" customHeight="1">
      <c r="A316" s="26" t="s">
        <v>46</v>
      </c>
      <c r="B316" s="57">
        <v>181</v>
      </c>
      <c r="C316" s="53" t="s">
        <v>928</v>
      </c>
      <c r="D316" s="267" t="s">
        <v>929</v>
      </c>
      <c r="E316" s="267" t="s">
        <v>930</v>
      </c>
      <c r="F316" s="53" t="s">
        <v>931</v>
      </c>
      <c r="G316" s="53"/>
      <c r="H316" s="87">
        <v>28</v>
      </c>
      <c r="I316" s="87">
        <v>12</v>
      </c>
      <c r="J316" s="87">
        <v>1962</v>
      </c>
      <c r="K316" s="87">
        <v>49</v>
      </c>
      <c r="L316" s="270" t="s">
        <v>1964</v>
      </c>
      <c r="M316" s="270"/>
      <c r="N316" s="270"/>
      <c r="O316" s="270"/>
      <c r="P316" s="53"/>
      <c r="Q316" s="53">
        <v>934</v>
      </c>
      <c r="R316" s="53"/>
      <c r="S316" s="53" t="s">
        <v>368</v>
      </c>
      <c r="T316" s="66" t="s">
        <v>2698</v>
      </c>
      <c r="U316" s="65" t="s">
        <v>3567</v>
      </c>
      <c r="V316" s="66"/>
      <c r="W316" s="66"/>
      <c r="X316" s="66"/>
      <c r="Y316" s="66"/>
      <c r="Z316" s="66"/>
      <c r="AA316" s="66"/>
      <c r="AB316" s="66"/>
      <c r="AC316" s="66"/>
      <c r="AD316" s="308"/>
      <c r="AE316" s="66"/>
      <c r="AF316" s="87">
        <v>12</v>
      </c>
      <c r="AG316" s="87">
        <v>8</v>
      </c>
      <c r="AH316" s="87">
        <v>2011</v>
      </c>
      <c r="AI316" s="67">
        <v>0.52083333333333337</v>
      </c>
      <c r="AJ316" s="87"/>
      <c r="AK316" s="87"/>
      <c r="AL316" s="87"/>
      <c r="AM316" s="67"/>
      <c r="AN316" s="87">
        <v>31</v>
      </c>
      <c r="AO316" s="87">
        <v>1</v>
      </c>
      <c r="AP316" s="87">
        <v>2012</v>
      </c>
      <c r="AQ316" s="67"/>
      <c r="AR316" s="87">
        <v>31</v>
      </c>
      <c r="AS316" s="302" t="s">
        <v>53</v>
      </c>
      <c r="AT316" s="60">
        <v>480.80999999999995</v>
      </c>
      <c r="AU316" s="60">
        <v>327.36</v>
      </c>
      <c r="AV316" s="60">
        <v>433.13</v>
      </c>
      <c r="AW316" s="60">
        <v>44</v>
      </c>
      <c r="AX316" s="60"/>
      <c r="AY316" s="60">
        <v>51.150000000000006</v>
      </c>
      <c r="AZ316" s="60">
        <v>1336.4499999999998</v>
      </c>
      <c r="BA316" s="60">
        <v>0</v>
      </c>
      <c r="BB316" s="60">
        <v>1023</v>
      </c>
    </row>
    <row r="317" spans="1:54" s="62" customFormat="1" ht="15" customHeight="1">
      <c r="A317" s="26" t="s">
        <v>46</v>
      </c>
      <c r="B317" s="57">
        <v>182</v>
      </c>
      <c r="C317" s="53" t="s">
        <v>933</v>
      </c>
      <c r="D317" s="267" t="s">
        <v>934</v>
      </c>
      <c r="E317" s="267" t="s">
        <v>935</v>
      </c>
      <c r="F317" s="53" t="s">
        <v>936</v>
      </c>
      <c r="G317" s="53"/>
      <c r="H317" s="87">
        <v>28</v>
      </c>
      <c r="I317" s="87">
        <v>2</v>
      </c>
      <c r="J317" s="87">
        <v>1964</v>
      </c>
      <c r="K317" s="87">
        <v>47</v>
      </c>
      <c r="L317" s="270" t="s">
        <v>100</v>
      </c>
      <c r="M317" s="270"/>
      <c r="N317" s="270"/>
      <c r="O317" s="270"/>
      <c r="P317" s="53"/>
      <c r="Q317" s="53">
        <v>812</v>
      </c>
      <c r="R317" s="53"/>
      <c r="S317" s="53" t="s">
        <v>51</v>
      </c>
      <c r="T317" s="66" t="s">
        <v>2698</v>
      </c>
      <c r="U317" s="65" t="s">
        <v>3566</v>
      </c>
      <c r="V317" s="66" t="s">
        <v>938</v>
      </c>
      <c r="W317" s="66"/>
      <c r="X317" s="66"/>
      <c r="Y317" s="66"/>
      <c r="Z317" s="66"/>
      <c r="AA317" s="66"/>
      <c r="AB317" s="66"/>
      <c r="AC317" s="66"/>
      <c r="AD317" s="308"/>
      <c r="AE317" s="66"/>
      <c r="AF317" s="87">
        <v>8</v>
      </c>
      <c r="AG317" s="87">
        <v>7</v>
      </c>
      <c r="AH317" s="87">
        <v>2011</v>
      </c>
      <c r="AI317" s="67">
        <v>0.83333333333333337</v>
      </c>
      <c r="AJ317" s="87"/>
      <c r="AK317" s="87"/>
      <c r="AL317" s="87"/>
      <c r="AM317" s="67"/>
      <c r="AN317" s="87">
        <v>31</v>
      </c>
      <c r="AO317" s="87">
        <v>1</v>
      </c>
      <c r="AP317" s="87">
        <v>2012</v>
      </c>
      <c r="AQ317" s="67"/>
      <c r="AR317" s="87">
        <v>31</v>
      </c>
      <c r="AS317" s="302" t="s">
        <v>53</v>
      </c>
      <c r="AT317" s="60">
        <v>480.80999999999995</v>
      </c>
      <c r="AU317" s="60">
        <v>327.36</v>
      </c>
      <c r="AV317" s="60">
        <v>342.89</v>
      </c>
      <c r="AW317" s="60">
        <v>18</v>
      </c>
      <c r="AX317" s="60"/>
      <c r="AY317" s="60">
        <v>51.150000000000006</v>
      </c>
      <c r="AZ317" s="60">
        <v>1220.21</v>
      </c>
      <c r="BA317" s="60">
        <v>0</v>
      </c>
      <c r="BB317" s="60">
        <v>1023</v>
      </c>
    </row>
    <row r="318" spans="1:54" s="62" customFormat="1" ht="15" customHeight="1">
      <c r="A318" s="26" t="s">
        <v>46</v>
      </c>
      <c r="B318" s="57">
        <v>183</v>
      </c>
      <c r="C318" s="53"/>
      <c r="D318" s="267" t="s">
        <v>161</v>
      </c>
      <c r="E318" s="267" t="s">
        <v>948</v>
      </c>
      <c r="F318" s="53" t="s">
        <v>949</v>
      </c>
      <c r="G318" s="53"/>
      <c r="H318" s="87">
        <v>27</v>
      </c>
      <c r="I318" s="87">
        <v>6</v>
      </c>
      <c r="J318" s="87">
        <v>1965</v>
      </c>
      <c r="K318" s="87">
        <v>46</v>
      </c>
      <c r="L318" s="270" t="s">
        <v>1964</v>
      </c>
      <c r="M318" s="270"/>
      <c r="N318" s="270"/>
      <c r="O318" s="270"/>
      <c r="P318" s="53"/>
      <c r="Q318" s="53">
        <v>819</v>
      </c>
      <c r="R318" s="53"/>
      <c r="S318" s="53" t="s">
        <v>69</v>
      </c>
      <c r="T318" s="66" t="s">
        <v>2698</v>
      </c>
      <c r="U318" s="65" t="s">
        <v>3565</v>
      </c>
      <c r="V318" s="66"/>
      <c r="W318" s="66"/>
      <c r="X318" s="66"/>
      <c r="Y318" s="66"/>
      <c r="Z318" s="66"/>
      <c r="AA318" s="66"/>
      <c r="AB318" s="66"/>
      <c r="AC318" s="66"/>
      <c r="AD318" s="308"/>
      <c r="AE318" s="66"/>
      <c r="AF318" s="87">
        <v>1</v>
      </c>
      <c r="AG318" s="87">
        <v>8</v>
      </c>
      <c r="AH318" s="87">
        <v>2010</v>
      </c>
      <c r="AI318" s="67">
        <v>0.4861111111111111</v>
      </c>
      <c r="AJ318" s="87"/>
      <c r="AK318" s="87"/>
      <c r="AL318" s="87">
        <v>2010</v>
      </c>
      <c r="AM318" s="67"/>
      <c r="AN318" s="87">
        <v>31</v>
      </c>
      <c r="AO318" s="87">
        <v>1</v>
      </c>
      <c r="AP318" s="87">
        <v>2012</v>
      </c>
      <c r="AQ318" s="67"/>
      <c r="AR318" s="87">
        <v>31</v>
      </c>
      <c r="AS318" s="302" t="s">
        <v>53</v>
      </c>
      <c r="AT318" s="60">
        <v>480.80999999999995</v>
      </c>
      <c r="AU318" s="60">
        <v>327.36</v>
      </c>
      <c r="AV318" s="60">
        <v>89.4</v>
      </c>
      <c r="AW318" s="60">
        <v>84</v>
      </c>
      <c r="AX318" s="60"/>
      <c r="AY318" s="60">
        <v>51.150000000000006</v>
      </c>
      <c r="AZ318" s="60">
        <v>1032.7199999999998</v>
      </c>
      <c r="BA318" s="60">
        <v>0</v>
      </c>
      <c r="BB318" s="60">
        <v>1023</v>
      </c>
    </row>
    <row r="319" spans="1:54" s="62" customFormat="1" ht="15" customHeight="1">
      <c r="A319" s="26" t="s">
        <v>46</v>
      </c>
      <c r="B319" s="57">
        <v>184</v>
      </c>
      <c r="C319" s="53"/>
      <c r="D319" s="267" t="s">
        <v>161</v>
      </c>
      <c r="E319" s="267" t="s">
        <v>376</v>
      </c>
      <c r="F319" s="53" t="s">
        <v>951</v>
      </c>
      <c r="G319" s="53"/>
      <c r="H319" s="87">
        <v>26</v>
      </c>
      <c r="I319" s="87">
        <v>10</v>
      </c>
      <c r="J319" s="87">
        <v>1961</v>
      </c>
      <c r="K319" s="87">
        <v>50</v>
      </c>
      <c r="L319" s="270" t="s">
        <v>1964</v>
      </c>
      <c r="M319" s="270"/>
      <c r="N319" s="270"/>
      <c r="O319" s="270"/>
      <c r="P319" s="53"/>
      <c r="Q319" s="53">
        <v>1467</v>
      </c>
      <c r="R319" s="53"/>
      <c r="S319" s="53" t="s">
        <v>58</v>
      </c>
      <c r="T319" s="66" t="s">
        <v>2698</v>
      </c>
      <c r="U319" s="65" t="s">
        <v>3564</v>
      </c>
      <c r="V319" s="66"/>
      <c r="W319" s="66"/>
      <c r="X319" s="66"/>
      <c r="Y319" s="66"/>
      <c r="Z319" s="66"/>
      <c r="AA319" s="66"/>
      <c r="AB319" s="66"/>
      <c r="AC319" s="66"/>
      <c r="AD319" s="308"/>
      <c r="AE319" s="66"/>
      <c r="AF319" s="87">
        <v>2</v>
      </c>
      <c r="AG319" s="87">
        <v>12</v>
      </c>
      <c r="AH319" s="87">
        <v>2010</v>
      </c>
      <c r="AI319" s="67">
        <v>0.50694444444444442</v>
      </c>
      <c r="AJ319" s="87"/>
      <c r="AK319" s="87"/>
      <c r="AL319" s="87">
        <v>2006</v>
      </c>
      <c r="AM319" s="67"/>
      <c r="AN319" s="87">
        <v>31</v>
      </c>
      <c r="AO319" s="87">
        <v>1</v>
      </c>
      <c r="AP319" s="87">
        <v>2012</v>
      </c>
      <c r="AQ319" s="67"/>
      <c r="AR319" s="87">
        <v>31</v>
      </c>
      <c r="AS319" s="302" t="s">
        <v>53</v>
      </c>
      <c r="AT319" s="60">
        <v>480.80999999999995</v>
      </c>
      <c r="AU319" s="60">
        <v>327.36</v>
      </c>
      <c r="AV319" s="60">
        <v>227.6</v>
      </c>
      <c r="AW319" s="60">
        <v>32</v>
      </c>
      <c r="AX319" s="60"/>
      <c r="AY319" s="60">
        <v>51.150000000000006</v>
      </c>
      <c r="AZ319" s="60">
        <v>1118.9199999999998</v>
      </c>
      <c r="BA319" s="60">
        <v>0</v>
      </c>
      <c r="BB319" s="60">
        <v>1023</v>
      </c>
    </row>
    <row r="320" spans="1:54" s="62" customFormat="1" ht="15" customHeight="1">
      <c r="A320" s="26" t="s">
        <v>46</v>
      </c>
      <c r="B320" s="57">
        <v>185</v>
      </c>
      <c r="C320" s="53">
        <v>3439851071</v>
      </c>
      <c r="D320" s="267" t="s">
        <v>232</v>
      </c>
      <c r="E320" s="267" t="s">
        <v>957</v>
      </c>
      <c r="F320" s="53" t="s">
        <v>958</v>
      </c>
      <c r="G320" s="53"/>
      <c r="H320" s="87">
        <v>29</v>
      </c>
      <c r="I320" s="87">
        <v>5</v>
      </c>
      <c r="J320" s="87">
        <v>1984</v>
      </c>
      <c r="K320" s="87">
        <v>27</v>
      </c>
      <c r="L320" s="270" t="s">
        <v>1964</v>
      </c>
      <c r="M320" s="270"/>
      <c r="N320" s="270"/>
      <c r="O320" s="270"/>
      <c r="P320" s="53"/>
      <c r="Q320" s="53">
        <v>655</v>
      </c>
      <c r="R320" s="53"/>
      <c r="S320" s="53" t="s">
        <v>58</v>
      </c>
      <c r="T320" s="66" t="s">
        <v>2698</v>
      </c>
      <c r="U320" s="65" t="s">
        <v>1250</v>
      </c>
      <c r="V320" s="66"/>
      <c r="W320" s="66"/>
      <c r="X320" s="66"/>
      <c r="Y320" s="66"/>
      <c r="Z320" s="66"/>
      <c r="AA320" s="66"/>
      <c r="AB320" s="66"/>
      <c r="AC320" s="66"/>
      <c r="AD320" s="308"/>
      <c r="AE320" s="66"/>
      <c r="AF320" s="87">
        <v>20</v>
      </c>
      <c r="AG320" s="87">
        <v>5</v>
      </c>
      <c r="AH320" s="87">
        <v>2011</v>
      </c>
      <c r="AI320" s="67">
        <v>0.60416666666666663</v>
      </c>
      <c r="AJ320" s="87"/>
      <c r="AK320" s="87"/>
      <c r="AL320" s="87"/>
      <c r="AM320" s="67"/>
      <c r="AN320" s="87">
        <v>31</v>
      </c>
      <c r="AO320" s="87">
        <v>1</v>
      </c>
      <c r="AP320" s="87">
        <v>2012</v>
      </c>
      <c r="AQ320" s="67"/>
      <c r="AR320" s="87">
        <v>31</v>
      </c>
      <c r="AS320" s="302" t="s">
        <v>53</v>
      </c>
      <c r="AT320" s="60">
        <v>480.80999999999995</v>
      </c>
      <c r="AU320" s="60">
        <v>327.36</v>
      </c>
      <c r="AV320" s="60">
        <v>91.2</v>
      </c>
      <c r="AW320" s="60">
        <v>74</v>
      </c>
      <c r="AX320" s="60"/>
      <c r="AY320" s="60">
        <v>51.150000000000006</v>
      </c>
      <c r="AZ320" s="60">
        <v>1024.52</v>
      </c>
      <c r="BA320" s="60">
        <v>0</v>
      </c>
      <c r="BB320" s="60">
        <v>1023</v>
      </c>
    </row>
    <row r="321" spans="1:54" s="62" customFormat="1" ht="15" customHeight="1">
      <c r="A321" s="26" t="s">
        <v>46</v>
      </c>
      <c r="B321" s="57">
        <v>186</v>
      </c>
      <c r="C321" s="53">
        <v>22475403</v>
      </c>
      <c r="D321" s="267" t="s">
        <v>960</v>
      </c>
      <c r="E321" s="267" t="s">
        <v>961</v>
      </c>
      <c r="F321" s="53" t="s">
        <v>962</v>
      </c>
      <c r="G321" s="53"/>
      <c r="H321" s="87">
        <v>21</v>
      </c>
      <c r="I321" s="87">
        <v>11</v>
      </c>
      <c r="J321" s="87">
        <v>1975</v>
      </c>
      <c r="K321" s="87">
        <v>36</v>
      </c>
      <c r="L321" s="270" t="s">
        <v>1964</v>
      </c>
      <c r="M321" s="270"/>
      <c r="N321" s="270"/>
      <c r="O321" s="270"/>
      <c r="P321" s="53"/>
      <c r="Q321" s="53">
        <v>643</v>
      </c>
      <c r="R321" s="53"/>
      <c r="S321" s="53" t="s">
        <v>94</v>
      </c>
      <c r="T321" s="66" t="s">
        <v>2698</v>
      </c>
      <c r="U321" s="65" t="s">
        <v>3563</v>
      </c>
      <c r="V321" s="66" t="s">
        <v>368</v>
      </c>
      <c r="W321" s="66"/>
      <c r="X321" s="66" t="s">
        <v>938</v>
      </c>
      <c r="Y321" s="66"/>
      <c r="Z321" s="66"/>
      <c r="AA321" s="66"/>
      <c r="AB321" s="66"/>
      <c r="AC321" s="66"/>
      <c r="AD321" s="308"/>
      <c r="AE321" s="66"/>
      <c r="AF321" s="87">
        <v>12</v>
      </c>
      <c r="AG321" s="87">
        <v>7</v>
      </c>
      <c r="AH321" s="87">
        <v>2011</v>
      </c>
      <c r="AI321" s="67">
        <v>0.51388888888888895</v>
      </c>
      <c r="AJ321" s="87"/>
      <c r="AK321" s="87"/>
      <c r="AL321" s="87">
        <v>2001</v>
      </c>
      <c r="AM321" s="67"/>
      <c r="AN321" s="87">
        <v>17</v>
      </c>
      <c r="AO321" s="87">
        <v>1</v>
      </c>
      <c r="AP321" s="87">
        <v>2012</v>
      </c>
      <c r="AQ321" s="67"/>
      <c r="AR321" s="87">
        <v>16</v>
      </c>
      <c r="AS321" s="302" t="s">
        <v>71</v>
      </c>
      <c r="AT321" s="60">
        <v>248.16</v>
      </c>
      <c r="AU321" s="60">
        <v>168.96</v>
      </c>
      <c r="AV321" s="60">
        <v>188.34</v>
      </c>
      <c r="AW321" s="60">
        <v>62</v>
      </c>
      <c r="AX321" s="60"/>
      <c r="AY321" s="60">
        <v>26.400000000000002</v>
      </c>
      <c r="AZ321" s="60">
        <v>693.86</v>
      </c>
      <c r="BA321" s="60">
        <v>0</v>
      </c>
      <c r="BB321" s="60">
        <v>528</v>
      </c>
    </row>
    <row r="322" spans="1:54" s="62" customFormat="1" ht="15" customHeight="1">
      <c r="A322" s="26" t="s">
        <v>46</v>
      </c>
      <c r="B322" s="57">
        <v>187</v>
      </c>
      <c r="C322" s="53" t="s">
        <v>968</v>
      </c>
      <c r="D322" s="267" t="s">
        <v>248</v>
      </c>
      <c r="E322" s="267" t="s">
        <v>969</v>
      </c>
      <c r="F322" s="53" t="s">
        <v>970</v>
      </c>
      <c r="G322" s="53"/>
      <c r="H322" s="87">
        <v>21</v>
      </c>
      <c r="I322" s="87">
        <v>10</v>
      </c>
      <c r="J322" s="87">
        <v>1964</v>
      </c>
      <c r="K322" s="87">
        <v>47</v>
      </c>
      <c r="L322" s="270" t="s">
        <v>1964</v>
      </c>
      <c r="M322" s="270"/>
      <c r="N322" s="270"/>
      <c r="O322" s="270"/>
      <c r="P322" s="53"/>
      <c r="Q322" s="53">
        <v>950</v>
      </c>
      <c r="R322" s="53"/>
      <c r="S322" s="53" t="s">
        <v>58</v>
      </c>
      <c r="T322" s="66" t="s">
        <v>2698</v>
      </c>
      <c r="U322" s="65" t="s">
        <v>959</v>
      </c>
      <c r="V322" s="66"/>
      <c r="W322" s="66"/>
      <c r="X322" s="66"/>
      <c r="Y322" s="66"/>
      <c r="Z322" s="66"/>
      <c r="AA322" s="66"/>
      <c r="AB322" s="66"/>
      <c r="AC322" s="66"/>
      <c r="AD322" s="308"/>
      <c r="AE322" s="66"/>
      <c r="AF322" s="87">
        <v>4</v>
      </c>
      <c r="AG322" s="87">
        <v>7</v>
      </c>
      <c r="AH322" s="87">
        <v>2011</v>
      </c>
      <c r="AI322" s="67">
        <v>0.52083333333333337</v>
      </c>
      <c r="AJ322" s="87"/>
      <c r="AK322" s="87"/>
      <c r="AL322" s="87"/>
      <c r="AM322" s="67"/>
      <c r="AN322" s="87">
        <v>31</v>
      </c>
      <c r="AO322" s="87">
        <v>1</v>
      </c>
      <c r="AP322" s="87">
        <v>2012</v>
      </c>
      <c r="AQ322" s="67"/>
      <c r="AR322" s="87">
        <v>31</v>
      </c>
      <c r="AS322" s="302" t="s">
        <v>53</v>
      </c>
      <c r="AT322" s="60">
        <v>480.80999999999995</v>
      </c>
      <c r="AU322" s="60">
        <v>327.36</v>
      </c>
      <c r="AV322" s="60">
        <v>91.38</v>
      </c>
      <c r="AW322" s="60">
        <v>82</v>
      </c>
      <c r="AX322" s="60"/>
      <c r="AY322" s="60">
        <v>51.150000000000006</v>
      </c>
      <c r="AZ322" s="60">
        <v>1032.6999999999998</v>
      </c>
      <c r="BA322" s="60">
        <v>0</v>
      </c>
      <c r="BB322" s="60">
        <v>1023</v>
      </c>
    </row>
    <row r="323" spans="1:54" s="62" customFormat="1" ht="15" customHeight="1">
      <c r="A323" s="26" t="s">
        <v>46</v>
      </c>
      <c r="B323" s="57">
        <v>188</v>
      </c>
      <c r="C323" s="53" t="s">
        <v>971</v>
      </c>
      <c r="D323" s="267" t="s">
        <v>123</v>
      </c>
      <c r="E323" s="267" t="s">
        <v>972</v>
      </c>
      <c r="F323" s="53" t="s">
        <v>973</v>
      </c>
      <c r="G323" s="53"/>
      <c r="H323" s="87">
        <v>8</v>
      </c>
      <c r="I323" s="87">
        <v>4</v>
      </c>
      <c r="J323" s="87">
        <v>1949</v>
      </c>
      <c r="K323" s="87">
        <v>62</v>
      </c>
      <c r="L323" s="270" t="s">
        <v>1964</v>
      </c>
      <c r="M323" s="270"/>
      <c r="N323" s="270"/>
      <c r="O323" s="270"/>
      <c r="P323" s="53"/>
      <c r="Q323" s="53">
        <v>971</v>
      </c>
      <c r="R323" s="53"/>
      <c r="S323" s="53" t="s">
        <v>58</v>
      </c>
      <c r="T323" s="66" t="s">
        <v>2698</v>
      </c>
      <c r="U323" s="65" t="s">
        <v>3562</v>
      </c>
      <c r="V323" s="66"/>
      <c r="W323" s="66"/>
      <c r="X323" s="66"/>
      <c r="Y323" s="66"/>
      <c r="Z323" s="66"/>
      <c r="AA323" s="66"/>
      <c r="AB323" s="66"/>
      <c r="AC323" s="66"/>
      <c r="AD323" s="308"/>
      <c r="AE323" s="66"/>
      <c r="AF323" s="87">
        <v>8</v>
      </c>
      <c r="AG323" s="87">
        <v>7</v>
      </c>
      <c r="AH323" s="87">
        <v>2011</v>
      </c>
      <c r="AI323" s="67">
        <v>0.50694444444444442</v>
      </c>
      <c r="AJ323" s="87"/>
      <c r="AK323" s="87"/>
      <c r="AL323" s="87">
        <v>2004</v>
      </c>
      <c r="AM323" s="67"/>
      <c r="AN323" s="87">
        <v>31</v>
      </c>
      <c r="AO323" s="87">
        <v>1</v>
      </c>
      <c r="AP323" s="87">
        <v>2012</v>
      </c>
      <c r="AQ323" s="67"/>
      <c r="AR323" s="87">
        <v>31</v>
      </c>
      <c r="AS323" s="302" t="s">
        <v>53</v>
      </c>
      <c r="AT323" s="60">
        <v>480.80999999999995</v>
      </c>
      <c r="AU323" s="60">
        <v>327.36</v>
      </c>
      <c r="AV323" s="60">
        <v>151.1</v>
      </c>
      <c r="AW323" s="60">
        <v>78</v>
      </c>
      <c r="AX323" s="60"/>
      <c r="AY323" s="60">
        <v>51.150000000000006</v>
      </c>
      <c r="AZ323" s="60">
        <v>1088.42</v>
      </c>
      <c r="BA323" s="60">
        <v>0</v>
      </c>
      <c r="BB323" s="60">
        <v>1023</v>
      </c>
    </row>
    <row r="324" spans="1:54" s="62" customFormat="1" ht="15" customHeight="1">
      <c r="A324" s="26" t="s">
        <v>46</v>
      </c>
      <c r="B324" s="57">
        <v>189</v>
      </c>
      <c r="C324" s="53" t="s">
        <v>975</v>
      </c>
      <c r="D324" s="267" t="s">
        <v>123</v>
      </c>
      <c r="E324" s="267" t="s">
        <v>976</v>
      </c>
      <c r="F324" s="53" t="s">
        <v>977</v>
      </c>
      <c r="G324" s="53"/>
      <c r="H324" s="87">
        <v>10</v>
      </c>
      <c r="I324" s="87">
        <v>2</v>
      </c>
      <c r="J324" s="87">
        <v>1955</v>
      </c>
      <c r="K324" s="87">
        <v>56</v>
      </c>
      <c r="L324" s="270" t="s">
        <v>1964</v>
      </c>
      <c r="M324" s="270"/>
      <c r="N324" s="270"/>
      <c r="O324" s="270"/>
      <c r="P324" s="53"/>
      <c r="Q324" s="53">
        <v>973</v>
      </c>
      <c r="R324" s="53"/>
      <c r="S324" s="53" t="s">
        <v>58</v>
      </c>
      <c r="T324" s="66" t="s">
        <v>2698</v>
      </c>
      <c r="U324" s="65" t="s">
        <v>924</v>
      </c>
      <c r="V324" s="66"/>
      <c r="W324" s="66"/>
      <c r="X324" s="66"/>
      <c r="Y324" s="66"/>
      <c r="Z324" s="66"/>
      <c r="AA324" s="66"/>
      <c r="AB324" s="66"/>
      <c r="AC324" s="66"/>
      <c r="AD324" s="308"/>
      <c r="AE324" s="66"/>
      <c r="AF324" s="87">
        <v>8</v>
      </c>
      <c r="AG324" s="87">
        <v>7</v>
      </c>
      <c r="AH324" s="87">
        <v>2011</v>
      </c>
      <c r="AI324" s="67">
        <v>0.56944444444444442</v>
      </c>
      <c r="AJ324" s="87"/>
      <c r="AK324" s="87"/>
      <c r="AL324" s="87">
        <v>1997</v>
      </c>
      <c r="AM324" s="67"/>
      <c r="AN324" s="87">
        <v>31</v>
      </c>
      <c r="AO324" s="87">
        <v>1</v>
      </c>
      <c r="AP324" s="87">
        <v>2012</v>
      </c>
      <c r="AQ324" s="67"/>
      <c r="AR324" s="87">
        <v>31</v>
      </c>
      <c r="AS324" s="302" t="s">
        <v>53</v>
      </c>
      <c r="AT324" s="60">
        <v>480.80999999999995</v>
      </c>
      <c r="AU324" s="60">
        <v>327.36</v>
      </c>
      <c r="AV324" s="60">
        <v>150.18</v>
      </c>
      <c r="AW324" s="60">
        <v>84</v>
      </c>
      <c r="AX324" s="60"/>
      <c r="AY324" s="60">
        <v>51.150000000000006</v>
      </c>
      <c r="AZ324" s="60">
        <v>1093.5</v>
      </c>
      <c r="BA324" s="60">
        <v>0</v>
      </c>
      <c r="BB324" s="60">
        <v>1023</v>
      </c>
    </row>
    <row r="325" spans="1:54" s="62" customFormat="1" ht="15" customHeight="1">
      <c r="A325" s="26" t="s">
        <v>46</v>
      </c>
      <c r="B325" s="57">
        <v>190</v>
      </c>
      <c r="C325" s="53" t="s">
        <v>980</v>
      </c>
      <c r="D325" s="267" t="s">
        <v>291</v>
      </c>
      <c r="E325" s="267" t="s">
        <v>981</v>
      </c>
      <c r="F325" s="53" t="s">
        <v>982</v>
      </c>
      <c r="G325" s="53"/>
      <c r="H325" s="87">
        <v>26</v>
      </c>
      <c r="I325" s="87">
        <v>8</v>
      </c>
      <c r="J325" s="87">
        <v>1946</v>
      </c>
      <c r="K325" s="87">
        <v>65</v>
      </c>
      <c r="L325" s="270" t="s">
        <v>1964</v>
      </c>
      <c r="M325" s="270"/>
      <c r="N325" s="270"/>
      <c r="O325" s="270"/>
      <c r="P325" s="53"/>
      <c r="Q325" s="53">
        <v>1012</v>
      </c>
      <c r="R325" s="53"/>
      <c r="S325" s="53" t="s">
        <v>69</v>
      </c>
      <c r="T325" s="66" t="s">
        <v>2698</v>
      </c>
      <c r="U325" s="65" t="s">
        <v>3561</v>
      </c>
      <c r="V325" s="66"/>
      <c r="W325" s="66"/>
      <c r="X325" s="66"/>
      <c r="Y325" s="66"/>
      <c r="Z325" s="66"/>
      <c r="AA325" s="66"/>
      <c r="AB325" s="66"/>
      <c r="AC325" s="66"/>
      <c r="AD325" s="308"/>
      <c r="AE325" s="66"/>
      <c r="AF325" s="87">
        <v>15</v>
      </c>
      <c r="AG325" s="87">
        <v>7</v>
      </c>
      <c r="AH325" s="87">
        <v>2011</v>
      </c>
      <c r="AI325" s="67">
        <v>0.59722222222222221</v>
      </c>
      <c r="AJ325" s="87"/>
      <c r="AK325" s="87"/>
      <c r="AL325" s="87"/>
      <c r="AM325" s="67"/>
      <c r="AN325" s="87">
        <v>31</v>
      </c>
      <c r="AO325" s="87">
        <v>1</v>
      </c>
      <c r="AP325" s="87">
        <v>2012</v>
      </c>
      <c r="AQ325" s="67"/>
      <c r="AR325" s="87">
        <v>31</v>
      </c>
      <c r="AS325" s="302" t="s">
        <v>53</v>
      </c>
      <c r="AT325" s="60">
        <v>480.80999999999995</v>
      </c>
      <c r="AU325" s="60">
        <v>327.36</v>
      </c>
      <c r="AV325" s="60">
        <v>74</v>
      </c>
      <c r="AW325" s="60">
        <v>92</v>
      </c>
      <c r="AX325" s="60"/>
      <c r="AY325" s="60">
        <v>51.150000000000006</v>
      </c>
      <c r="AZ325" s="60">
        <v>1025.32</v>
      </c>
      <c r="BA325" s="60">
        <v>0</v>
      </c>
      <c r="BB325" s="60">
        <v>1023</v>
      </c>
    </row>
    <row r="326" spans="1:54" s="62" customFormat="1" ht="15" customHeight="1">
      <c r="A326" s="26" t="s">
        <v>46</v>
      </c>
      <c r="B326" s="57">
        <v>191</v>
      </c>
      <c r="C326" s="53" t="s">
        <v>993</v>
      </c>
      <c r="D326" s="267" t="s">
        <v>994</v>
      </c>
      <c r="E326" s="267" t="s">
        <v>995</v>
      </c>
      <c r="F326" s="53" t="s">
        <v>996</v>
      </c>
      <c r="G326" s="53"/>
      <c r="H326" s="87">
        <v>16</v>
      </c>
      <c r="I326" s="87">
        <v>11</v>
      </c>
      <c r="J326" s="87">
        <v>1965</v>
      </c>
      <c r="K326" s="87">
        <v>46</v>
      </c>
      <c r="L326" s="270" t="s">
        <v>1964</v>
      </c>
      <c r="M326" s="270"/>
      <c r="N326" s="270"/>
      <c r="O326" s="270"/>
      <c r="P326" s="53"/>
      <c r="Q326" s="53">
        <v>1070</v>
      </c>
      <c r="R326" s="53"/>
      <c r="S326" s="53" t="s">
        <v>58</v>
      </c>
      <c r="T326" s="66" t="s">
        <v>2698</v>
      </c>
      <c r="U326" s="65" t="s">
        <v>3560</v>
      </c>
      <c r="V326" s="66" t="s">
        <v>346</v>
      </c>
      <c r="W326" s="66"/>
      <c r="X326" s="66"/>
      <c r="Y326" s="66"/>
      <c r="Z326" s="66"/>
      <c r="AA326" s="66"/>
      <c r="AB326" s="66"/>
      <c r="AC326" s="66"/>
      <c r="AD326" s="308"/>
      <c r="AE326" s="66"/>
      <c r="AF326" s="87">
        <v>27</v>
      </c>
      <c r="AG326" s="87">
        <v>7</v>
      </c>
      <c r="AH326" s="87">
        <v>2011</v>
      </c>
      <c r="AI326" s="67">
        <v>0.4861111111111111</v>
      </c>
      <c r="AJ326" s="87"/>
      <c r="AK326" s="87"/>
      <c r="AL326" s="87"/>
      <c r="AM326" s="67"/>
      <c r="AN326" s="87">
        <v>31</v>
      </c>
      <c r="AO326" s="87">
        <v>1</v>
      </c>
      <c r="AP326" s="87">
        <v>2012</v>
      </c>
      <c r="AQ326" s="67"/>
      <c r="AR326" s="87">
        <v>31</v>
      </c>
      <c r="AS326" s="302" t="s">
        <v>53</v>
      </c>
      <c r="AT326" s="60">
        <v>480.80999999999995</v>
      </c>
      <c r="AU326" s="60">
        <v>327.36</v>
      </c>
      <c r="AV326" s="60">
        <v>101.69</v>
      </c>
      <c r="AW326" s="60">
        <v>76</v>
      </c>
      <c r="AX326" s="60"/>
      <c r="AY326" s="60">
        <v>51.150000000000006</v>
      </c>
      <c r="AZ326" s="60">
        <v>1037.01</v>
      </c>
      <c r="BA326" s="60">
        <v>0</v>
      </c>
      <c r="BB326" s="60">
        <v>1023</v>
      </c>
    </row>
    <row r="327" spans="1:54" s="62" customFormat="1" ht="15" customHeight="1">
      <c r="A327" s="26" t="s">
        <v>46</v>
      </c>
      <c r="B327" s="57">
        <v>192</v>
      </c>
      <c r="C327" s="53" t="s">
        <v>998</v>
      </c>
      <c r="D327" s="267" t="s">
        <v>999</v>
      </c>
      <c r="E327" s="267" t="s">
        <v>1000</v>
      </c>
      <c r="F327" s="53"/>
      <c r="G327" s="53"/>
      <c r="H327" s="87">
        <v>7</v>
      </c>
      <c r="I327" s="87">
        <v>7</v>
      </c>
      <c r="J327" s="87">
        <v>1975</v>
      </c>
      <c r="K327" s="87">
        <v>36</v>
      </c>
      <c r="L327" s="270" t="s">
        <v>1964</v>
      </c>
      <c r="M327" s="270"/>
      <c r="N327" s="270"/>
      <c r="O327" s="270"/>
      <c r="P327" s="53"/>
      <c r="Q327" s="53">
        <v>566</v>
      </c>
      <c r="R327" s="53"/>
      <c r="S327" s="53" t="s">
        <v>58</v>
      </c>
      <c r="T327" s="66" t="s">
        <v>2698</v>
      </c>
      <c r="U327" s="65" t="s">
        <v>1089</v>
      </c>
      <c r="V327" s="66"/>
      <c r="W327" s="66"/>
      <c r="X327" s="66"/>
      <c r="Y327" s="66"/>
      <c r="Z327" s="66"/>
      <c r="AA327" s="66"/>
      <c r="AB327" s="66"/>
      <c r="AC327" s="66"/>
      <c r="AD327" s="308"/>
      <c r="AE327" s="66"/>
      <c r="AF327" s="87">
        <v>7</v>
      </c>
      <c r="AG327" s="87">
        <v>7</v>
      </c>
      <c r="AH327" s="87">
        <v>2011</v>
      </c>
      <c r="AI327" s="67">
        <v>0.70833333333333337</v>
      </c>
      <c r="AJ327" s="87"/>
      <c r="AK327" s="87"/>
      <c r="AL327" s="87">
        <v>2004</v>
      </c>
      <c r="AM327" s="67"/>
      <c r="AN327" s="87">
        <v>6</v>
      </c>
      <c r="AO327" s="87">
        <v>1</v>
      </c>
      <c r="AP327" s="87">
        <v>2012</v>
      </c>
      <c r="AQ327" s="67"/>
      <c r="AR327" s="87">
        <v>5</v>
      </c>
      <c r="AS327" s="302" t="s">
        <v>71</v>
      </c>
      <c r="AT327" s="60">
        <v>77.55</v>
      </c>
      <c r="AU327" s="60">
        <v>52.800000000000004</v>
      </c>
      <c r="AV327" s="60">
        <v>32.53</v>
      </c>
      <c r="AW327" s="60">
        <v>54</v>
      </c>
      <c r="AX327" s="60"/>
      <c r="AY327" s="60">
        <v>8.25</v>
      </c>
      <c r="AZ327" s="60">
        <v>225.13</v>
      </c>
      <c r="BA327" s="60">
        <v>0</v>
      </c>
      <c r="BB327" s="60">
        <v>165</v>
      </c>
    </row>
    <row r="328" spans="1:54" s="62" customFormat="1" ht="15" customHeight="1">
      <c r="A328" s="26" t="s">
        <v>46</v>
      </c>
      <c r="B328" s="57">
        <v>193</v>
      </c>
      <c r="C328" s="53"/>
      <c r="D328" s="267" t="s">
        <v>407</v>
      </c>
      <c r="E328" s="267" t="s">
        <v>1002</v>
      </c>
      <c r="F328" s="53" t="s">
        <v>1003</v>
      </c>
      <c r="G328" s="53"/>
      <c r="H328" s="87">
        <v>23</v>
      </c>
      <c r="I328" s="87">
        <v>10</v>
      </c>
      <c r="J328" s="87">
        <v>1983</v>
      </c>
      <c r="K328" s="87">
        <v>28</v>
      </c>
      <c r="L328" s="270" t="s">
        <v>1964</v>
      </c>
      <c r="M328" s="270"/>
      <c r="N328" s="270"/>
      <c r="O328" s="270"/>
      <c r="P328" s="53"/>
      <c r="Q328" s="53">
        <v>511</v>
      </c>
      <c r="R328" s="53"/>
      <c r="S328" s="53" t="s">
        <v>58</v>
      </c>
      <c r="T328" s="66" t="s">
        <v>2698</v>
      </c>
      <c r="U328" s="65" t="s">
        <v>1089</v>
      </c>
      <c r="V328" s="66" t="s">
        <v>1005</v>
      </c>
      <c r="W328" s="66"/>
      <c r="X328" s="66"/>
      <c r="Y328" s="66"/>
      <c r="Z328" s="66"/>
      <c r="AA328" s="66"/>
      <c r="AB328" s="66"/>
      <c r="AC328" s="66"/>
      <c r="AD328" s="308"/>
      <c r="AE328" s="66"/>
      <c r="AF328" s="87">
        <v>12</v>
      </c>
      <c r="AG328" s="87">
        <v>4</v>
      </c>
      <c r="AH328" s="87">
        <v>2011</v>
      </c>
      <c r="AI328" s="67">
        <v>0.60416666666666663</v>
      </c>
      <c r="AJ328" s="87"/>
      <c r="AK328" s="87"/>
      <c r="AL328" s="87"/>
      <c r="AM328" s="67"/>
      <c r="AN328" s="87">
        <v>3</v>
      </c>
      <c r="AO328" s="87">
        <v>1</v>
      </c>
      <c r="AP328" s="87">
        <v>2012</v>
      </c>
      <c r="AQ328" s="67"/>
      <c r="AR328" s="87">
        <v>2</v>
      </c>
      <c r="AS328" s="302" t="s">
        <v>71</v>
      </c>
      <c r="AT328" s="60">
        <v>31.02</v>
      </c>
      <c r="AU328" s="60">
        <v>21.12</v>
      </c>
      <c r="AV328" s="60">
        <v>12.56</v>
      </c>
      <c r="AW328" s="60">
        <v>25</v>
      </c>
      <c r="AX328" s="60"/>
      <c r="AY328" s="60">
        <v>3.3000000000000003</v>
      </c>
      <c r="AZ328" s="60">
        <v>93</v>
      </c>
      <c r="BA328" s="60">
        <v>0</v>
      </c>
      <c r="BB328" s="60">
        <v>66</v>
      </c>
    </row>
    <row r="329" spans="1:54" s="62" customFormat="1" ht="15" customHeight="1">
      <c r="A329" s="26" t="s">
        <v>46</v>
      </c>
      <c r="B329" s="57">
        <v>194</v>
      </c>
      <c r="C329" s="53" t="s">
        <v>1008</v>
      </c>
      <c r="D329" s="267" t="s">
        <v>1009</v>
      </c>
      <c r="E329" s="267" t="s">
        <v>1010</v>
      </c>
      <c r="F329" s="53" t="s">
        <v>1011</v>
      </c>
      <c r="G329" s="53"/>
      <c r="H329" s="87">
        <v>14</v>
      </c>
      <c r="I329" s="87">
        <v>7</v>
      </c>
      <c r="J329" s="87">
        <v>1968</v>
      </c>
      <c r="K329" s="87">
        <v>43</v>
      </c>
      <c r="L329" s="270" t="s">
        <v>1964</v>
      </c>
      <c r="M329" s="270"/>
      <c r="N329" s="270"/>
      <c r="O329" s="270"/>
      <c r="P329" s="53"/>
      <c r="Q329" s="53">
        <v>1107</v>
      </c>
      <c r="R329" s="53"/>
      <c r="S329" s="53" t="s">
        <v>58</v>
      </c>
      <c r="T329" s="66" t="s">
        <v>2698</v>
      </c>
      <c r="U329" s="65" t="s">
        <v>3559</v>
      </c>
      <c r="V329" s="66"/>
      <c r="W329" s="66"/>
      <c r="X329" s="66"/>
      <c r="Y329" s="66"/>
      <c r="Z329" s="66"/>
      <c r="AA329" s="66"/>
      <c r="AB329" s="66"/>
      <c r="AC329" s="66"/>
      <c r="AD329" s="308"/>
      <c r="AE329" s="66"/>
      <c r="AF329" s="87">
        <v>5</v>
      </c>
      <c r="AG329" s="87">
        <v>8</v>
      </c>
      <c r="AH329" s="87">
        <v>2011</v>
      </c>
      <c r="AI329" s="67">
        <v>0.60069444444444442</v>
      </c>
      <c r="AJ329" s="87"/>
      <c r="AK329" s="87"/>
      <c r="AL329" s="87"/>
      <c r="AM329" s="67"/>
      <c r="AN329" s="87">
        <v>31</v>
      </c>
      <c r="AO329" s="87">
        <v>1</v>
      </c>
      <c r="AP329" s="87">
        <v>2012</v>
      </c>
      <c r="AQ329" s="67"/>
      <c r="AR329" s="87">
        <v>31</v>
      </c>
      <c r="AS329" s="302" t="s">
        <v>53</v>
      </c>
      <c r="AT329" s="60">
        <v>480.80999999999995</v>
      </c>
      <c r="AU329" s="60">
        <v>327.36</v>
      </c>
      <c r="AV329" s="60">
        <v>88.42</v>
      </c>
      <c r="AW329" s="60">
        <v>82</v>
      </c>
      <c r="AX329" s="60"/>
      <c r="AY329" s="60">
        <v>51.150000000000006</v>
      </c>
      <c r="AZ329" s="60">
        <v>1029.7399999999998</v>
      </c>
      <c r="BA329" s="60">
        <v>0</v>
      </c>
      <c r="BB329" s="60">
        <v>1023</v>
      </c>
    </row>
    <row r="330" spans="1:54" s="62" customFormat="1" ht="15" customHeight="1">
      <c r="A330" s="26" t="s">
        <v>46</v>
      </c>
      <c r="B330" s="57">
        <v>195</v>
      </c>
      <c r="C330" s="53" t="s">
        <v>1014</v>
      </c>
      <c r="D330" s="267" t="s">
        <v>448</v>
      </c>
      <c r="E330" s="267" t="s">
        <v>382</v>
      </c>
      <c r="F330" s="53" t="s">
        <v>1015</v>
      </c>
      <c r="G330" s="53"/>
      <c r="H330" s="87">
        <v>10</v>
      </c>
      <c r="I330" s="87">
        <v>3</v>
      </c>
      <c r="J330" s="87">
        <v>1958</v>
      </c>
      <c r="K330" s="87">
        <v>53</v>
      </c>
      <c r="L330" s="270" t="s">
        <v>1964</v>
      </c>
      <c r="M330" s="270"/>
      <c r="N330" s="270"/>
      <c r="O330" s="270"/>
      <c r="P330" s="53"/>
      <c r="Q330" s="53">
        <v>1133</v>
      </c>
      <c r="R330" s="53"/>
      <c r="S330" s="53" t="s">
        <v>58</v>
      </c>
      <c r="T330" s="66" t="s">
        <v>2698</v>
      </c>
      <c r="U330" s="65" t="s">
        <v>3558</v>
      </c>
      <c r="V330" s="66"/>
      <c r="W330" s="66"/>
      <c r="X330" s="66"/>
      <c r="Y330" s="66"/>
      <c r="Z330" s="66"/>
      <c r="AA330" s="66"/>
      <c r="AB330" s="66"/>
      <c r="AC330" s="66"/>
      <c r="AD330" s="308"/>
      <c r="AE330" s="66"/>
      <c r="AF330" s="87">
        <v>9</v>
      </c>
      <c r="AG330" s="87">
        <v>8</v>
      </c>
      <c r="AH330" s="87">
        <v>2011</v>
      </c>
      <c r="AI330" s="67">
        <v>0.63888888888888895</v>
      </c>
      <c r="AJ330" s="87"/>
      <c r="AK330" s="87"/>
      <c r="AL330" s="87">
        <v>1997</v>
      </c>
      <c r="AM330" s="67"/>
      <c r="AN330" s="87">
        <v>31</v>
      </c>
      <c r="AO330" s="87">
        <v>1</v>
      </c>
      <c r="AP330" s="87">
        <v>2012</v>
      </c>
      <c r="AQ330" s="67"/>
      <c r="AR330" s="87">
        <v>31</v>
      </c>
      <c r="AS330" s="302" t="s">
        <v>53</v>
      </c>
      <c r="AT330" s="60">
        <v>480.80999999999995</v>
      </c>
      <c r="AU330" s="60">
        <v>327.36</v>
      </c>
      <c r="AV330" s="60">
        <v>370.93</v>
      </c>
      <c r="AW330" s="60">
        <v>98</v>
      </c>
      <c r="AX330" s="60"/>
      <c r="AY330" s="60">
        <v>51.150000000000006</v>
      </c>
      <c r="AZ330" s="60">
        <v>1328.25</v>
      </c>
      <c r="BA330" s="60">
        <v>0</v>
      </c>
      <c r="BB330" s="60">
        <v>1023</v>
      </c>
    </row>
    <row r="331" spans="1:54" s="62" customFormat="1" ht="15" customHeight="1">
      <c r="A331" s="26" t="s">
        <v>46</v>
      </c>
      <c r="B331" s="57">
        <v>196</v>
      </c>
      <c r="C331" s="53" t="s">
        <v>1024</v>
      </c>
      <c r="D331" s="267" t="s">
        <v>1025</v>
      </c>
      <c r="E331" s="267" t="s">
        <v>546</v>
      </c>
      <c r="F331" s="53" t="s">
        <v>1026</v>
      </c>
      <c r="G331" s="53"/>
      <c r="H331" s="87">
        <v>30</v>
      </c>
      <c r="I331" s="87">
        <v>7</v>
      </c>
      <c r="J331" s="87">
        <v>1988</v>
      </c>
      <c r="K331" s="87">
        <v>23</v>
      </c>
      <c r="L331" s="270" t="s">
        <v>1964</v>
      </c>
      <c r="M331" s="270"/>
      <c r="N331" s="270"/>
      <c r="O331" s="270"/>
      <c r="P331" s="53"/>
      <c r="Q331" s="53">
        <v>1159</v>
      </c>
      <c r="R331" s="53"/>
      <c r="S331" s="53" t="s">
        <v>1487</v>
      </c>
      <c r="T331" s="66" t="s">
        <v>2698</v>
      </c>
      <c r="U331" s="65" t="s">
        <v>251</v>
      </c>
      <c r="V331" s="66"/>
      <c r="W331" s="66"/>
      <c r="X331" s="66"/>
      <c r="Y331" s="66"/>
      <c r="Z331" s="66"/>
      <c r="AA331" s="66"/>
      <c r="AB331" s="66"/>
      <c r="AC331" s="66"/>
      <c r="AD331" s="308"/>
      <c r="AE331" s="66"/>
      <c r="AF331" s="87">
        <v>15</v>
      </c>
      <c r="AG331" s="87">
        <v>8</v>
      </c>
      <c r="AH331" s="87">
        <v>2011</v>
      </c>
      <c r="AI331" s="67">
        <v>0.61805555555555558</v>
      </c>
      <c r="AJ331" s="87"/>
      <c r="AK331" s="87"/>
      <c r="AL331" s="87"/>
      <c r="AM331" s="67"/>
      <c r="AN331" s="87">
        <v>26</v>
      </c>
      <c r="AO331" s="87">
        <v>1</v>
      </c>
      <c r="AP331" s="87">
        <v>2012</v>
      </c>
      <c r="AQ331" s="67"/>
      <c r="AR331" s="87">
        <v>25</v>
      </c>
      <c r="AS331" s="302" t="s">
        <v>71</v>
      </c>
      <c r="AT331" s="60">
        <v>387.75</v>
      </c>
      <c r="AU331" s="60">
        <v>264</v>
      </c>
      <c r="AV331" s="60">
        <v>94.32</v>
      </c>
      <c r="AW331" s="60">
        <v>96</v>
      </c>
      <c r="AX331" s="60"/>
      <c r="AY331" s="60">
        <v>41.25</v>
      </c>
      <c r="AZ331" s="60">
        <v>883.31999999999994</v>
      </c>
      <c r="BA331" s="60">
        <v>0</v>
      </c>
      <c r="BB331" s="60">
        <v>825</v>
      </c>
    </row>
    <row r="332" spans="1:54" s="62" customFormat="1" ht="15" customHeight="1">
      <c r="A332" s="26" t="s">
        <v>46</v>
      </c>
      <c r="B332" s="57">
        <v>197</v>
      </c>
      <c r="C332" s="53" t="s">
        <v>1028</v>
      </c>
      <c r="D332" s="267" t="s">
        <v>588</v>
      </c>
      <c r="E332" s="267" t="s">
        <v>1029</v>
      </c>
      <c r="F332" s="53" t="s">
        <v>1030</v>
      </c>
      <c r="G332" s="53"/>
      <c r="H332" s="87">
        <v>17</v>
      </c>
      <c r="I332" s="87">
        <v>8</v>
      </c>
      <c r="J332" s="87">
        <v>1982</v>
      </c>
      <c r="K332" s="87">
        <v>29</v>
      </c>
      <c r="L332" s="270" t="s">
        <v>1964</v>
      </c>
      <c r="M332" s="270"/>
      <c r="N332" s="270"/>
      <c r="O332" s="270"/>
      <c r="P332" s="53"/>
      <c r="Q332" s="53">
        <v>1182</v>
      </c>
      <c r="R332" s="53"/>
      <c r="S332" s="53" t="s">
        <v>58</v>
      </c>
      <c r="T332" s="66" t="s">
        <v>2698</v>
      </c>
      <c r="U332" s="65" t="s">
        <v>1089</v>
      </c>
      <c r="V332" s="66"/>
      <c r="W332" s="66"/>
      <c r="X332" s="66"/>
      <c r="Y332" s="66"/>
      <c r="Z332" s="66"/>
      <c r="AA332" s="66"/>
      <c r="AB332" s="66"/>
      <c r="AC332" s="66"/>
      <c r="AD332" s="308"/>
      <c r="AE332" s="66"/>
      <c r="AF332" s="87">
        <v>18</v>
      </c>
      <c r="AG332" s="87">
        <v>8</v>
      </c>
      <c r="AH332" s="87">
        <v>2011</v>
      </c>
      <c r="AI332" s="67">
        <v>0.61805555555555558</v>
      </c>
      <c r="AJ332" s="87"/>
      <c r="AK332" s="87"/>
      <c r="AL332" s="87"/>
      <c r="AM332" s="67"/>
      <c r="AN332" s="87">
        <v>3</v>
      </c>
      <c r="AO332" s="87">
        <v>1</v>
      </c>
      <c r="AP332" s="87">
        <v>2012</v>
      </c>
      <c r="AQ332" s="67"/>
      <c r="AR332" s="87">
        <v>2</v>
      </c>
      <c r="AS332" s="302" t="s">
        <v>71</v>
      </c>
      <c r="AT332" s="60">
        <v>31.02</v>
      </c>
      <c r="AU332" s="60">
        <v>21.12</v>
      </c>
      <c r="AV332" s="60">
        <v>14.68</v>
      </c>
      <c r="AW332" s="60">
        <v>25</v>
      </c>
      <c r="AX332" s="60"/>
      <c r="AY332" s="60">
        <v>3.3000000000000003</v>
      </c>
      <c r="AZ332" s="60">
        <v>95.12</v>
      </c>
      <c r="BA332" s="60">
        <v>0</v>
      </c>
      <c r="BB332" s="60">
        <v>66</v>
      </c>
    </row>
    <row r="333" spans="1:54" s="62" customFormat="1" ht="15" customHeight="1">
      <c r="A333" s="26" t="s">
        <v>46</v>
      </c>
      <c r="B333" s="57">
        <v>198</v>
      </c>
      <c r="C333" s="53" t="s">
        <v>1032</v>
      </c>
      <c r="D333" s="267" t="s">
        <v>412</v>
      </c>
      <c r="E333" s="267" t="s">
        <v>858</v>
      </c>
      <c r="F333" s="53" t="s">
        <v>1033</v>
      </c>
      <c r="G333" s="53"/>
      <c r="H333" s="87">
        <v>3</v>
      </c>
      <c r="I333" s="87">
        <v>7</v>
      </c>
      <c r="J333" s="87">
        <v>1965</v>
      </c>
      <c r="K333" s="87">
        <v>46</v>
      </c>
      <c r="L333" s="270" t="s">
        <v>1964</v>
      </c>
      <c r="M333" s="270"/>
      <c r="N333" s="270"/>
      <c r="O333" s="270"/>
      <c r="P333" s="53"/>
      <c r="Q333" s="53">
        <v>1191</v>
      </c>
      <c r="R333" s="53"/>
      <c r="S333" s="53" t="s">
        <v>58</v>
      </c>
      <c r="T333" s="66" t="s">
        <v>2698</v>
      </c>
      <c r="U333" s="65" t="s">
        <v>1089</v>
      </c>
      <c r="V333" s="66"/>
      <c r="W333" s="66"/>
      <c r="X333" s="66"/>
      <c r="Y333" s="66"/>
      <c r="Z333" s="66"/>
      <c r="AA333" s="66"/>
      <c r="AB333" s="66"/>
      <c r="AC333" s="66"/>
      <c r="AD333" s="308"/>
      <c r="AE333" s="66"/>
      <c r="AF333" s="87">
        <v>22</v>
      </c>
      <c r="AG333" s="87">
        <v>8</v>
      </c>
      <c r="AH333" s="87">
        <v>2011</v>
      </c>
      <c r="AI333" s="67">
        <v>0.625</v>
      </c>
      <c r="AJ333" s="87"/>
      <c r="AK333" s="87"/>
      <c r="AL333" s="87"/>
      <c r="AM333" s="67"/>
      <c r="AN333" s="87">
        <v>7</v>
      </c>
      <c r="AO333" s="87">
        <v>1</v>
      </c>
      <c r="AP333" s="87">
        <v>2012</v>
      </c>
      <c r="AQ333" s="67"/>
      <c r="AR333" s="87">
        <v>6</v>
      </c>
      <c r="AS333" s="302" t="s">
        <v>71</v>
      </c>
      <c r="AT333" s="60">
        <v>93.059999999999988</v>
      </c>
      <c r="AU333" s="60">
        <v>63.36</v>
      </c>
      <c r="AV333" s="60">
        <v>38.92</v>
      </c>
      <c r="AW333" s="60">
        <v>44</v>
      </c>
      <c r="AX333" s="60"/>
      <c r="AY333" s="60">
        <v>9.9</v>
      </c>
      <c r="AZ333" s="60">
        <v>249.24</v>
      </c>
      <c r="BA333" s="60">
        <v>0</v>
      </c>
      <c r="BB333" s="60">
        <v>198</v>
      </c>
    </row>
    <row r="334" spans="1:54" s="62" customFormat="1" ht="15" customHeight="1">
      <c r="A334" s="26" t="s">
        <v>46</v>
      </c>
      <c r="B334" s="57">
        <v>199</v>
      </c>
      <c r="C334" s="53" t="s">
        <v>1041</v>
      </c>
      <c r="D334" s="267" t="s">
        <v>1042</v>
      </c>
      <c r="E334" s="267" t="s">
        <v>1043</v>
      </c>
      <c r="F334" s="53" t="s">
        <v>1044</v>
      </c>
      <c r="G334" s="53"/>
      <c r="H334" s="87">
        <v>17</v>
      </c>
      <c r="I334" s="87">
        <v>8</v>
      </c>
      <c r="J334" s="87">
        <v>1989</v>
      </c>
      <c r="K334" s="87">
        <v>22</v>
      </c>
      <c r="L334" s="270" t="s">
        <v>1964</v>
      </c>
      <c r="M334" s="270"/>
      <c r="N334" s="270"/>
      <c r="O334" s="270"/>
      <c r="P334" s="53"/>
      <c r="Q334" s="53">
        <v>1206</v>
      </c>
      <c r="R334" s="53"/>
      <c r="S334" s="53" t="s">
        <v>58</v>
      </c>
      <c r="T334" s="66" t="s">
        <v>2698</v>
      </c>
      <c r="U334" s="65" t="s">
        <v>959</v>
      </c>
      <c r="V334" s="66"/>
      <c r="W334" s="66"/>
      <c r="X334" s="66"/>
      <c r="Y334" s="66"/>
      <c r="Z334" s="66"/>
      <c r="AA334" s="66"/>
      <c r="AB334" s="66"/>
      <c r="AC334" s="66"/>
      <c r="AD334" s="308"/>
      <c r="AE334" s="66"/>
      <c r="AF334" s="87">
        <v>24</v>
      </c>
      <c r="AG334" s="87">
        <v>8</v>
      </c>
      <c r="AH334" s="87">
        <v>2011</v>
      </c>
      <c r="AI334" s="67">
        <v>0.58333333333333337</v>
      </c>
      <c r="AJ334" s="87"/>
      <c r="AK334" s="87"/>
      <c r="AL334" s="87"/>
      <c r="AM334" s="67"/>
      <c r="AN334" s="87">
        <v>31</v>
      </c>
      <c r="AO334" s="87">
        <v>1</v>
      </c>
      <c r="AP334" s="87">
        <v>2012</v>
      </c>
      <c r="AQ334" s="67"/>
      <c r="AR334" s="87">
        <v>31</v>
      </c>
      <c r="AS334" s="302" t="s">
        <v>53</v>
      </c>
      <c r="AT334" s="60">
        <v>480.80999999999995</v>
      </c>
      <c r="AU334" s="60">
        <v>327.36</v>
      </c>
      <c r="AV334" s="60">
        <v>94.92</v>
      </c>
      <c r="AW334" s="60">
        <v>92</v>
      </c>
      <c r="AX334" s="60"/>
      <c r="AY334" s="60">
        <v>51.150000000000006</v>
      </c>
      <c r="AZ334" s="60">
        <v>1046.2399999999998</v>
      </c>
      <c r="BA334" s="60">
        <v>0</v>
      </c>
      <c r="BB334" s="60">
        <v>1023</v>
      </c>
    </row>
    <row r="335" spans="1:54" s="62" customFormat="1" ht="15" customHeight="1">
      <c r="A335" s="26" t="s">
        <v>46</v>
      </c>
      <c r="B335" s="57">
        <v>200</v>
      </c>
      <c r="C335" s="53" t="s">
        <v>1045</v>
      </c>
      <c r="D335" s="267" t="s">
        <v>422</v>
      </c>
      <c r="E335" s="267" t="s">
        <v>1046</v>
      </c>
      <c r="F335" s="53" t="s">
        <v>1047</v>
      </c>
      <c r="G335" s="53"/>
      <c r="H335" s="87">
        <v>6</v>
      </c>
      <c r="I335" s="87">
        <v>1</v>
      </c>
      <c r="J335" s="87">
        <v>1989</v>
      </c>
      <c r="K335" s="87">
        <v>22</v>
      </c>
      <c r="L335" s="270" t="s">
        <v>100</v>
      </c>
      <c r="M335" s="270"/>
      <c r="N335" s="270"/>
      <c r="O335" s="270"/>
      <c r="P335" s="53"/>
      <c r="Q335" s="53">
        <v>1217</v>
      </c>
      <c r="R335" s="53"/>
      <c r="S335" s="53" t="s">
        <v>58</v>
      </c>
      <c r="T335" s="66" t="s">
        <v>2698</v>
      </c>
      <c r="U335" s="65" t="s">
        <v>924</v>
      </c>
      <c r="V335" s="66"/>
      <c r="W335" s="66"/>
      <c r="X335" s="66"/>
      <c r="Y335" s="66"/>
      <c r="Z335" s="66"/>
      <c r="AA335" s="66"/>
      <c r="AB335" s="66"/>
      <c r="AC335" s="66"/>
      <c r="AD335" s="308"/>
      <c r="AE335" s="66"/>
      <c r="AF335" s="87">
        <v>29</v>
      </c>
      <c r="AG335" s="87">
        <v>8</v>
      </c>
      <c r="AH335" s="87">
        <v>2011</v>
      </c>
      <c r="AI335" s="67">
        <v>0.4548611111111111</v>
      </c>
      <c r="AJ335" s="87"/>
      <c r="AK335" s="87"/>
      <c r="AL335" s="87">
        <v>2011</v>
      </c>
      <c r="AM335" s="67"/>
      <c r="AN335" s="87">
        <v>31</v>
      </c>
      <c r="AO335" s="87">
        <v>1</v>
      </c>
      <c r="AP335" s="87">
        <v>2012</v>
      </c>
      <c r="AQ335" s="67"/>
      <c r="AR335" s="87">
        <v>31</v>
      </c>
      <c r="AS335" s="302" t="s">
        <v>53</v>
      </c>
      <c r="AT335" s="60">
        <v>480.80999999999995</v>
      </c>
      <c r="AU335" s="60">
        <v>327.36</v>
      </c>
      <c r="AV335" s="60">
        <v>269.97000000000003</v>
      </c>
      <c r="AW335" s="60">
        <v>76</v>
      </c>
      <c r="AX335" s="60"/>
      <c r="AY335" s="60">
        <v>51.150000000000006</v>
      </c>
      <c r="AZ335" s="60">
        <v>1205.29</v>
      </c>
      <c r="BA335" s="60">
        <v>0</v>
      </c>
      <c r="BB335" s="60">
        <v>1023</v>
      </c>
    </row>
    <row r="336" spans="1:54" s="62" customFormat="1" ht="15" customHeight="1">
      <c r="A336" s="26" t="s">
        <v>46</v>
      </c>
      <c r="B336" s="57">
        <v>201</v>
      </c>
      <c r="C336" s="53" t="s">
        <v>1049</v>
      </c>
      <c r="D336" s="267" t="s">
        <v>1050</v>
      </c>
      <c r="E336" s="267" t="s">
        <v>1051</v>
      </c>
      <c r="F336" s="53" t="s">
        <v>1052</v>
      </c>
      <c r="G336" s="53"/>
      <c r="H336" s="87">
        <v>27</v>
      </c>
      <c r="I336" s="87">
        <v>11</v>
      </c>
      <c r="J336" s="87">
        <v>1974</v>
      </c>
      <c r="K336" s="87">
        <v>37</v>
      </c>
      <c r="L336" s="270" t="s">
        <v>1964</v>
      </c>
      <c r="M336" s="270"/>
      <c r="N336" s="270"/>
      <c r="O336" s="270"/>
      <c r="P336" s="53"/>
      <c r="Q336" s="53">
        <v>1220</v>
      </c>
      <c r="R336" s="53"/>
      <c r="S336" s="53" t="s">
        <v>58</v>
      </c>
      <c r="T336" s="66" t="s">
        <v>2698</v>
      </c>
      <c r="U336" s="65" t="s">
        <v>211</v>
      </c>
      <c r="V336" s="66"/>
      <c r="W336" s="66"/>
      <c r="X336" s="66"/>
      <c r="Y336" s="66"/>
      <c r="Z336" s="66"/>
      <c r="AA336" s="66"/>
      <c r="AB336" s="66"/>
      <c r="AC336" s="66"/>
      <c r="AD336" s="308"/>
      <c r="AE336" s="66"/>
      <c r="AF336" s="87">
        <v>29</v>
      </c>
      <c r="AG336" s="87">
        <v>8</v>
      </c>
      <c r="AH336" s="87">
        <v>2011</v>
      </c>
      <c r="AI336" s="67">
        <v>0.57291666666666663</v>
      </c>
      <c r="AJ336" s="87"/>
      <c r="AK336" s="87"/>
      <c r="AL336" s="87"/>
      <c r="AM336" s="67"/>
      <c r="AN336" s="87">
        <v>18</v>
      </c>
      <c r="AO336" s="87">
        <v>1</v>
      </c>
      <c r="AP336" s="87">
        <v>2012</v>
      </c>
      <c r="AQ336" s="67"/>
      <c r="AR336" s="87">
        <v>17</v>
      </c>
      <c r="AS336" s="302" t="s">
        <v>71</v>
      </c>
      <c r="AT336" s="60">
        <v>263.66999999999996</v>
      </c>
      <c r="AU336" s="60">
        <v>179.52</v>
      </c>
      <c r="AV336" s="60">
        <v>99.36</v>
      </c>
      <c r="AW336" s="60">
        <v>76</v>
      </c>
      <c r="AX336" s="60"/>
      <c r="AY336" s="60">
        <v>28.05</v>
      </c>
      <c r="AZ336" s="60">
        <v>646.59999999999991</v>
      </c>
      <c r="BA336" s="60">
        <v>0</v>
      </c>
      <c r="BB336" s="60">
        <v>561</v>
      </c>
    </row>
    <row r="337" spans="1:54" s="62" customFormat="1" ht="15" customHeight="1">
      <c r="A337" s="26" t="s">
        <v>46</v>
      </c>
      <c r="B337" s="57">
        <v>202</v>
      </c>
      <c r="C337" s="53" t="s">
        <v>1066</v>
      </c>
      <c r="D337" s="267" t="s">
        <v>1067</v>
      </c>
      <c r="E337" s="267" t="s">
        <v>1068</v>
      </c>
      <c r="F337" s="53" t="s">
        <v>1069</v>
      </c>
      <c r="G337" s="53"/>
      <c r="H337" s="87">
        <v>1</v>
      </c>
      <c r="I337" s="87">
        <v>10</v>
      </c>
      <c r="J337" s="87">
        <v>1976</v>
      </c>
      <c r="K337" s="87">
        <v>35</v>
      </c>
      <c r="L337" s="270" t="s">
        <v>1964</v>
      </c>
      <c r="M337" s="270"/>
      <c r="N337" s="270"/>
      <c r="O337" s="270"/>
      <c r="P337" s="53"/>
      <c r="Q337" s="53">
        <v>1272</v>
      </c>
      <c r="R337" s="53"/>
      <c r="S337" s="53" t="s">
        <v>368</v>
      </c>
      <c r="T337" s="66" t="s">
        <v>2698</v>
      </c>
      <c r="U337" s="65" t="s">
        <v>3557</v>
      </c>
      <c r="V337" s="66"/>
      <c r="W337" s="66"/>
      <c r="X337" s="66"/>
      <c r="Y337" s="66"/>
      <c r="Z337" s="66"/>
      <c r="AA337" s="66"/>
      <c r="AB337" s="66"/>
      <c r="AC337" s="66"/>
      <c r="AD337" s="308"/>
      <c r="AE337" s="66"/>
      <c r="AF337" s="87">
        <v>27</v>
      </c>
      <c r="AG337" s="87">
        <v>9</v>
      </c>
      <c r="AH337" s="87">
        <v>2011</v>
      </c>
      <c r="AI337" s="67">
        <v>0.66666666666666663</v>
      </c>
      <c r="AJ337" s="87"/>
      <c r="AK337" s="87"/>
      <c r="AL337" s="87"/>
      <c r="AM337" s="67"/>
      <c r="AN337" s="87">
        <v>31</v>
      </c>
      <c r="AO337" s="87">
        <v>1</v>
      </c>
      <c r="AP337" s="87">
        <v>2012</v>
      </c>
      <c r="AQ337" s="67"/>
      <c r="AR337" s="87">
        <v>31</v>
      </c>
      <c r="AS337" s="302" t="s">
        <v>53</v>
      </c>
      <c r="AT337" s="60">
        <v>480.80999999999995</v>
      </c>
      <c r="AU337" s="60">
        <v>327.36</v>
      </c>
      <c r="AV337" s="60">
        <v>691.51</v>
      </c>
      <c r="AW337" s="60">
        <v>94</v>
      </c>
      <c r="AX337" s="60"/>
      <c r="AY337" s="60">
        <v>51.150000000000006</v>
      </c>
      <c r="AZ337" s="60">
        <v>1644.83</v>
      </c>
      <c r="BA337" s="60">
        <v>0</v>
      </c>
      <c r="BB337" s="60">
        <v>1023</v>
      </c>
    </row>
    <row r="338" spans="1:54" s="62" customFormat="1" ht="15" customHeight="1">
      <c r="A338" s="26" t="s">
        <v>46</v>
      </c>
      <c r="B338" s="57">
        <v>203</v>
      </c>
      <c r="C338" s="53" t="s">
        <v>1071</v>
      </c>
      <c r="D338" s="267" t="s">
        <v>485</v>
      </c>
      <c r="E338" s="267" t="s">
        <v>1072</v>
      </c>
      <c r="F338" s="53" t="s">
        <v>1073</v>
      </c>
      <c r="G338" s="53"/>
      <c r="H338" s="87">
        <v>23</v>
      </c>
      <c r="I338" s="87">
        <v>10</v>
      </c>
      <c r="J338" s="87">
        <v>1981</v>
      </c>
      <c r="K338" s="87">
        <v>30</v>
      </c>
      <c r="L338" s="270" t="s">
        <v>1964</v>
      </c>
      <c r="M338" s="270"/>
      <c r="N338" s="270"/>
      <c r="O338" s="270"/>
      <c r="P338" s="53"/>
      <c r="Q338" s="53">
        <v>1278</v>
      </c>
      <c r="R338" s="53"/>
      <c r="S338" s="53" t="s">
        <v>58</v>
      </c>
      <c r="T338" s="66" t="s">
        <v>2698</v>
      </c>
      <c r="U338" s="65" t="s">
        <v>1089</v>
      </c>
      <c r="V338" s="66"/>
      <c r="W338" s="66"/>
      <c r="X338" s="66"/>
      <c r="Y338" s="66"/>
      <c r="Z338" s="66"/>
      <c r="AA338" s="66"/>
      <c r="AB338" s="66"/>
      <c r="AC338" s="66"/>
      <c r="AD338" s="308"/>
      <c r="AE338" s="66"/>
      <c r="AF338" s="87">
        <v>16</v>
      </c>
      <c r="AG338" s="87">
        <v>9</v>
      </c>
      <c r="AH338" s="87">
        <v>2011</v>
      </c>
      <c r="AI338" s="67">
        <v>0.50694444444444442</v>
      </c>
      <c r="AJ338" s="87"/>
      <c r="AK338" s="87"/>
      <c r="AL338" s="87"/>
      <c r="AM338" s="67"/>
      <c r="AN338" s="87">
        <v>5</v>
      </c>
      <c r="AO338" s="87">
        <v>1</v>
      </c>
      <c r="AP338" s="87">
        <v>2012</v>
      </c>
      <c r="AQ338" s="67"/>
      <c r="AR338" s="87">
        <v>4</v>
      </c>
      <c r="AS338" s="302" t="s">
        <v>71</v>
      </c>
      <c r="AT338" s="60">
        <v>62.04</v>
      </c>
      <c r="AU338" s="60">
        <v>42.24</v>
      </c>
      <c r="AV338" s="60">
        <v>42.21</v>
      </c>
      <c r="AW338" s="60">
        <v>44</v>
      </c>
      <c r="AX338" s="60"/>
      <c r="AY338" s="60">
        <v>6.6000000000000005</v>
      </c>
      <c r="AZ338" s="60">
        <v>197.09</v>
      </c>
      <c r="BA338" s="60">
        <v>0</v>
      </c>
      <c r="BB338" s="60">
        <v>132</v>
      </c>
    </row>
    <row r="339" spans="1:54" s="62" customFormat="1" ht="15" customHeight="1">
      <c r="A339" s="26" t="s">
        <v>46</v>
      </c>
      <c r="B339" s="57">
        <v>204</v>
      </c>
      <c r="C339" s="53" t="s">
        <v>1075</v>
      </c>
      <c r="D339" s="267" t="s">
        <v>1076</v>
      </c>
      <c r="E339" s="267" t="s">
        <v>1077</v>
      </c>
      <c r="F339" s="53" t="s">
        <v>1078</v>
      </c>
      <c r="G339" s="53"/>
      <c r="H339" s="87">
        <v>11</v>
      </c>
      <c r="I339" s="87">
        <v>9</v>
      </c>
      <c r="J339" s="87">
        <v>1959</v>
      </c>
      <c r="K339" s="87">
        <v>52</v>
      </c>
      <c r="L339" s="270" t="s">
        <v>1964</v>
      </c>
      <c r="M339" s="270"/>
      <c r="N339" s="270"/>
      <c r="O339" s="270"/>
      <c r="P339" s="53"/>
      <c r="Q339" s="53">
        <v>1291</v>
      </c>
      <c r="R339" s="53"/>
      <c r="S339" s="53" t="s">
        <v>58</v>
      </c>
      <c r="T339" s="66" t="s">
        <v>2698</v>
      </c>
      <c r="U339" s="65" t="s">
        <v>3556</v>
      </c>
      <c r="V339" s="66" t="s">
        <v>493</v>
      </c>
      <c r="W339" s="66"/>
      <c r="X339" s="66" t="s">
        <v>1080</v>
      </c>
      <c r="Y339" s="66"/>
      <c r="Z339" s="66"/>
      <c r="AA339" s="66"/>
      <c r="AB339" s="66"/>
      <c r="AC339" s="66"/>
      <c r="AD339" s="308"/>
      <c r="AE339" s="66"/>
      <c r="AF339" s="87">
        <v>13</v>
      </c>
      <c r="AG339" s="87">
        <v>9</v>
      </c>
      <c r="AH339" s="87">
        <v>2011</v>
      </c>
      <c r="AI339" s="67">
        <v>0.60416666666666663</v>
      </c>
      <c r="AJ339" s="87"/>
      <c r="AK339" s="87"/>
      <c r="AL339" s="87"/>
      <c r="AM339" s="67"/>
      <c r="AN339" s="87">
        <v>31</v>
      </c>
      <c r="AO339" s="87">
        <v>1</v>
      </c>
      <c r="AP339" s="87">
        <v>2012</v>
      </c>
      <c r="AQ339" s="67"/>
      <c r="AR339" s="87">
        <v>31</v>
      </c>
      <c r="AS339" s="302" t="s">
        <v>53</v>
      </c>
      <c r="AT339" s="60">
        <v>480.80999999999995</v>
      </c>
      <c r="AU339" s="60">
        <v>327.36</v>
      </c>
      <c r="AV339" s="60">
        <v>93.75</v>
      </c>
      <c r="AW339" s="60">
        <v>72</v>
      </c>
      <c r="AX339" s="60"/>
      <c r="AY339" s="60">
        <v>51.150000000000006</v>
      </c>
      <c r="AZ339" s="60">
        <v>1025.07</v>
      </c>
      <c r="BA339" s="60">
        <v>0</v>
      </c>
      <c r="BB339" s="60">
        <v>1023</v>
      </c>
    </row>
    <row r="340" spans="1:54" s="62" customFormat="1" ht="15" customHeight="1">
      <c r="A340" s="26" t="s">
        <v>46</v>
      </c>
      <c r="B340" s="57">
        <v>205</v>
      </c>
      <c r="C340" s="53" t="s">
        <v>1081</v>
      </c>
      <c r="D340" s="267" t="s">
        <v>1082</v>
      </c>
      <c r="E340" s="267" t="s">
        <v>1083</v>
      </c>
      <c r="F340" s="53" t="s">
        <v>1084</v>
      </c>
      <c r="G340" s="53"/>
      <c r="H340" s="87">
        <v>14</v>
      </c>
      <c r="I340" s="87">
        <v>6</v>
      </c>
      <c r="J340" s="87">
        <v>1976</v>
      </c>
      <c r="K340" s="87">
        <v>35</v>
      </c>
      <c r="L340" s="270" t="s">
        <v>1964</v>
      </c>
      <c r="M340" s="270"/>
      <c r="N340" s="270"/>
      <c r="O340" s="270"/>
      <c r="P340" s="53"/>
      <c r="Q340" s="53">
        <v>1295</v>
      </c>
      <c r="R340" s="53"/>
      <c r="S340" s="53" t="s">
        <v>69</v>
      </c>
      <c r="T340" s="66" t="s">
        <v>2698</v>
      </c>
      <c r="U340" s="65" t="s">
        <v>3555</v>
      </c>
      <c r="V340" s="66" t="s">
        <v>864</v>
      </c>
      <c r="W340" s="66"/>
      <c r="X340" s="66" t="s">
        <v>955</v>
      </c>
      <c r="Y340" s="66"/>
      <c r="Z340" s="66"/>
      <c r="AA340" s="66"/>
      <c r="AB340" s="66"/>
      <c r="AC340" s="66"/>
      <c r="AD340" s="308"/>
      <c r="AE340" s="66"/>
      <c r="AF340" s="87">
        <v>14</v>
      </c>
      <c r="AG340" s="87">
        <v>9</v>
      </c>
      <c r="AH340" s="87">
        <v>2011</v>
      </c>
      <c r="AI340" s="67">
        <v>0.95486111111111116</v>
      </c>
      <c r="AJ340" s="87"/>
      <c r="AK340" s="87"/>
      <c r="AL340" s="87"/>
      <c r="AM340" s="67"/>
      <c r="AN340" s="87">
        <v>31</v>
      </c>
      <c r="AO340" s="87">
        <v>1</v>
      </c>
      <c r="AP340" s="87">
        <v>2012</v>
      </c>
      <c r="AQ340" s="67"/>
      <c r="AR340" s="87">
        <v>30</v>
      </c>
      <c r="AS340" s="302" t="s">
        <v>71</v>
      </c>
      <c r="AT340" s="60">
        <v>465.29999999999995</v>
      </c>
      <c r="AU340" s="60">
        <v>316.8</v>
      </c>
      <c r="AV340" s="60">
        <v>95.36</v>
      </c>
      <c r="AW340" s="60">
        <v>92</v>
      </c>
      <c r="AX340" s="60"/>
      <c r="AY340" s="60">
        <v>49.5</v>
      </c>
      <c r="AZ340" s="60">
        <v>1018.9599999999999</v>
      </c>
      <c r="BA340" s="60">
        <v>0</v>
      </c>
      <c r="BB340" s="60">
        <v>990</v>
      </c>
    </row>
    <row r="341" spans="1:54" s="62" customFormat="1" ht="15" customHeight="1">
      <c r="A341" s="26" t="s">
        <v>46</v>
      </c>
      <c r="B341" s="57">
        <v>206</v>
      </c>
      <c r="C341" s="53" t="s">
        <v>1091</v>
      </c>
      <c r="D341" s="267" t="s">
        <v>733</v>
      </c>
      <c r="E341" s="267" t="s">
        <v>1092</v>
      </c>
      <c r="F341" s="53" t="s">
        <v>1093</v>
      </c>
      <c r="G341" s="53"/>
      <c r="H341" s="87">
        <v>27</v>
      </c>
      <c r="I341" s="87">
        <v>3</v>
      </c>
      <c r="J341" s="87">
        <v>1979</v>
      </c>
      <c r="K341" s="87">
        <v>32</v>
      </c>
      <c r="L341" s="270" t="s">
        <v>1964</v>
      </c>
      <c r="M341" s="270"/>
      <c r="N341" s="270"/>
      <c r="O341" s="270"/>
      <c r="P341" s="53"/>
      <c r="Q341" s="53">
        <v>1306</v>
      </c>
      <c r="R341" s="53"/>
      <c r="S341" s="53" t="s">
        <v>58</v>
      </c>
      <c r="T341" s="66" t="s">
        <v>2698</v>
      </c>
      <c r="U341" s="65" t="s">
        <v>2708</v>
      </c>
      <c r="V341" s="66" t="s">
        <v>1094</v>
      </c>
      <c r="W341" s="66"/>
      <c r="X341" s="66"/>
      <c r="Y341" s="66"/>
      <c r="Z341" s="66"/>
      <c r="AA341" s="66"/>
      <c r="AB341" s="66"/>
      <c r="AC341" s="66"/>
      <c r="AD341" s="308"/>
      <c r="AE341" s="66"/>
      <c r="AF341" s="87">
        <v>19</v>
      </c>
      <c r="AG341" s="87">
        <v>9</v>
      </c>
      <c r="AH341" s="87">
        <v>2011</v>
      </c>
      <c r="AI341" s="67">
        <v>0.46875</v>
      </c>
      <c r="AJ341" s="87"/>
      <c r="AK341" s="87"/>
      <c r="AL341" s="87">
        <v>2011</v>
      </c>
      <c r="AM341" s="67"/>
      <c r="AN341" s="87">
        <v>31</v>
      </c>
      <c r="AO341" s="87">
        <v>1</v>
      </c>
      <c r="AP341" s="87">
        <v>2012</v>
      </c>
      <c r="AQ341" s="67"/>
      <c r="AR341" s="87">
        <v>31</v>
      </c>
      <c r="AS341" s="302" t="s">
        <v>53</v>
      </c>
      <c r="AT341" s="60">
        <v>480.80999999999995</v>
      </c>
      <c r="AU341" s="60">
        <v>327.36</v>
      </c>
      <c r="AV341" s="60">
        <v>224.68</v>
      </c>
      <c r="AW341" s="60">
        <v>62</v>
      </c>
      <c r="AX341" s="60"/>
      <c r="AY341" s="60">
        <v>51.150000000000006</v>
      </c>
      <c r="AZ341" s="60">
        <v>1146</v>
      </c>
      <c r="BA341" s="60">
        <v>0</v>
      </c>
      <c r="BB341" s="60">
        <v>1023</v>
      </c>
    </row>
    <row r="342" spans="1:54" s="62" customFormat="1" ht="15" customHeight="1">
      <c r="A342" s="26" t="s">
        <v>46</v>
      </c>
      <c r="B342" s="57">
        <v>207</v>
      </c>
      <c r="C342" s="53" t="s">
        <v>1095</v>
      </c>
      <c r="D342" s="267" t="s">
        <v>485</v>
      </c>
      <c r="E342" s="267" t="s">
        <v>1096</v>
      </c>
      <c r="F342" s="53" t="s">
        <v>1097</v>
      </c>
      <c r="G342" s="53"/>
      <c r="H342" s="87">
        <v>7</v>
      </c>
      <c r="I342" s="87">
        <v>11</v>
      </c>
      <c r="J342" s="87">
        <v>1954</v>
      </c>
      <c r="K342" s="87">
        <v>57</v>
      </c>
      <c r="L342" s="270" t="s">
        <v>1964</v>
      </c>
      <c r="M342" s="270"/>
      <c r="N342" s="270"/>
      <c r="O342" s="270"/>
      <c r="P342" s="53"/>
      <c r="Q342" s="53">
        <v>1312</v>
      </c>
      <c r="R342" s="53"/>
      <c r="S342" s="53" t="s">
        <v>58</v>
      </c>
      <c r="T342" s="66" t="s">
        <v>2698</v>
      </c>
      <c r="U342" s="65" t="s">
        <v>2708</v>
      </c>
      <c r="V342" s="66" t="s">
        <v>1094</v>
      </c>
      <c r="W342" s="66"/>
      <c r="X342" s="66"/>
      <c r="Y342" s="66"/>
      <c r="Z342" s="66"/>
      <c r="AA342" s="66"/>
      <c r="AB342" s="66"/>
      <c r="AC342" s="66"/>
      <c r="AD342" s="308"/>
      <c r="AE342" s="66"/>
      <c r="AF342" s="87">
        <v>20</v>
      </c>
      <c r="AG342" s="87">
        <v>9</v>
      </c>
      <c r="AH342" s="87">
        <v>2011</v>
      </c>
      <c r="AI342" s="67">
        <v>0.47916666666666669</v>
      </c>
      <c r="AJ342" s="87"/>
      <c r="AK342" s="87"/>
      <c r="AL342" s="87">
        <v>2007</v>
      </c>
      <c r="AM342" s="67"/>
      <c r="AN342" s="87">
        <v>31</v>
      </c>
      <c r="AO342" s="87">
        <v>1</v>
      </c>
      <c r="AP342" s="87">
        <v>2012</v>
      </c>
      <c r="AQ342" s="67"/>
      <c r="AR342" s="87">
        <v>29</v>
      </c>
      <c r="AS342" s="302" t="s">
        <v>53</v>
      </c>
      <c r="AT342" s="60">
        <v>449.78999999999996</v>
      </c>
      <c r="AU342" s="60">
        <v>306.24</v>
      </c>
      <c r="AV342" s="60">
        <v>57.32</v>
      </c>
      <c r="AW342" s="60">
        <v>92</v>
      </c>
      <c r="AX342" s="60"/>
      <c r="AY342" s="60">
        <v>47.85</v>
      </c>
      <c r="AZ342" s="60">
        <v>953.2</v>
      </c>
      <c r="BA342" s="60">
        <v>0</v>
      </c>
      <c r="BB342" s="60">
        <v>953.2</v>
      </c>
    </row>
    <row r="343" spans="1:54" s="62" customFormat="1" ht="15" customHeight="1">
      <c r="A343" s="26" t="s">
        <v>46</v>
      </c>
      <c r="B343" s="57">
        <v>208</v>
      </c>
      <c r="C343" s="53" t="s">
        <v>1102</v>
      </c>
      <c r="D343" s="267" t="s">
        <v>1103</v>
      </c>
      <c r="E343" s="267" t="s">
        <v>1104</v>
      </c>
      <c r="F343" s="53" t="s">
        <v>1105</v>
      </c>
      <c r="G343" s="53"/>
      <c r="H343" s="87">
        <v>4</v>
      </c>
      <c r="I343" s="87">
        <v>3</v>
      </c>
      <c r="J343" s="87">
        <v>1977</v>
      </c>
      <c r="K343" s="87">
        <v>34</v>
      </c>
      <c r="L343" s="270" t="s">
        <v>100</v>
      </c>
      <c r="M343" s="270"/>
      <c r="N343" s="270"/>
      <c r="O343" s="270"/>
      <c r="P343" s="53"/>
      <c r="Q343" s="53">
        <v>1328</v>
      </c>
      <c r="R343" s="53"/>
      <c r="S343" s="53" t="s">
        <v>58</v>
      </c>
      <c r="T343" s="66">
        <v>11030023</v>
      </c>
      <c r="U343" s="65" t="s">
        <v>3528</v>
      </c>
      <c r="V343" s="66" t="s">
        <v>457</v>
      </c>
      <c r="W343" s="66"/>
      <c r="X343" s="66"/>
      <c r="Y343" s="66"/>
      <c r="Z343" s="66"/>
      <c r="AA343" s="66"/>
      <c r="AB343" s="66"/>
      <c r="AC343" s="66"/>
      <c r="AD343" s="308"/>
      <c r="AE343" s="66"/>
      <c r="AF343" s="87">
        <v>30</v>
      </c>
      <c r="AG343" s="87">
        <v>9</v>
      </c>
      <c r="AH343" s="87">
        <v>2011</v>
      </c>
      <c r="AI343" s="67">
        <v>0.4375</v>
      </c>
      <c r="AJ343" s="87"/>
      <c r="AK343" s="87"/>
      <c r="AL343" s="87"/>
      <c r="AM343" s="67"/>
      <c r="AN343" s="87">
        <v>31</v>
      </c>
      <c r="AO343" s="87">
        <v>1</v>
      </c>
      <c r="AP343" s="87">
        <v>2012</v>
      </c>
      <c r="AQ343" s="67"/>
      <c r="AR343" s="87">
        <v>31</v>
      </c>
      <c r="AS343" s="302" t="s">
        <v>53</v>
      </c>
      <c r="AT343" s="60">
        <v>480.80999999999995</v>
      </c>
      <c r="AU343" s="60">
        <v>327.36</v>
      </c>
      <c r="AV343" s="60">
        <v>99.86</v>
      </c>
      <c r="AW343" s="60">
        <v>84</v>
      </c>
      <c r="AX343" s="60"/>
      <c r="AY343" s="60">
        <v>51.150000000000006</v>
      </c>
      <c r="AZ343" s="60">
        <v>1043.1799999999998</v>
      </c>
      <c r="BA343" s="60">
        <v>0</v>
      </c>
      <c r="BB343" s="60">
        <v>1023</v>
      </c>
    </row>
    <row r="344" spans="1:54" s="62" customFormat="1" ht="15" customHeight="1">
      <c r="A344" s="26" t="s">
        <v>46</v>
      </c>
      <c r="B344" s="57">
        <v>209</v>
      </c>
      <c r="C344" s="53" t="s">
        <v>1107</v>
      </c>
      <c r="D344" s="267" t="s">
        <v>1108</v>
      </c>
      <c r="E344" s="267" t="s">
        <v>1109</v>
      </c>
      <c r="F344" s="53" t="s">
        <v>1110</v>
      </c>
      <c r="G344" s="53"/>
      <c r="H344" s="87">
        <v>8</v>
      </c>
      <c r="I344" s="87">
        <v>1</v>
      </c>
      <c r="J344" s="87">
        <v>1976</v>
      </c>
      <c r="K344" s="87">
        <v>35</v>
      </c>
      <c r="L344" s="270" t="s">
        <v>1964</v>
      </c>
      <c r="M344" s="270"/>
      <c r="N344" s="270"/>
      <c r="O344" s="270"/>
      <c r="P344" s="53"/>
      <c r="Q344" s="53">
        <v>1339</v>
      </c>
      <c r="R344" s="53"/>
      <c r="S344" s="53" t="s">
        <v>58</v>
      </c>
      <c r="T344" s="66">
        <v>11030023</v>
      </c>
      <c r="U344" s="65" t="s">
        <v>1089</v>
      </c>
      <c r="V344" s="66" t="s">
        <v>1112</v>
      </c>
      <c r="W344" s="66"/>
      <c r="X344" s="66" t="s">
        <v>1113</v>
      </c>
      <c r="Y344" s="66"/>
      <c r="Z344" s="66"/>
      <c r="AA344" s="66"/>
      <c r="AB344" s="66"/>
      <c r="AC344" s="66"/>
      <c r="AD344" s="308"/>
      <c r="AE344" s="66"/>
      <c r="AF344" s="87">
        <v>26</v>
      </c>
      <c r="AG344" s="87">
        <v>9</v>
      </c>
      <c r="AH344" s="87">
        <v>2011</v>
      </c>
      <c r="AI344" s="67">
        <v>0.52083333333333337</v>
      </c>
      <c r="AJ344" s="87"/>
      <c r="AK344" s="87"/>
      <c r="AL344" s="87">
        <v>2000</v>
      </c>
      <c r="AM344" s="67"/>
      <c r="AN344" s="87">
        <v>3</v>
      </c>
      <c r="AO344" s="87">
        <v>1</v>
      </c>
      <c r="AP344" s="87">
        <v>2012</v>
      </c>
      <c r="AQ344" s="67"/>
      <c r="AR344" s="87">
        <v>2</v>
      </c>
      <c r="AS344" s="302" t="s">
        <v>71</v>
      </c>
      <c r="AT344" s="60">
        <v>31.02</v>
      </c>
      <c r="AU344" s="60">
        <v>21.12</v>
      </c>
      <c r="AV344" s="60">
        <v>0</v>
      </c>
      <c r="AW344" s="60">
        <v>16</v>
      </c>
      <c r="AX344" s="60"/>
      <c r="AY344" s="60">
        <v>3.3000000000000003</v>
      </c>
      <c r="AZ344" s="60">
        <v>71.44</v>
      </c>
      <c r="BA344" s="60">
        <v>0</v>
      </c>
      <c r="BB344" s="60">
        <v>66</v>
      </c>
    </row>
    <row r="345" spans="1:54" s="62" customFormat="1" ht="15" customHeight="1">
      <c r="A345" s="26" t="s">
        <v>46</v>
      </c>
      <c r="B345" s="57">
        <v>210</v>
      </c>
      <c r="C345" s="53" t="s">
        <v>1114</v>
      </c>
      <c r="D345" s="267" t="s">
        <v>103</v>
      </c>
      <c r="E345" s="267" t="s">
        <v>271</v>
      </c>
      <c r="F345" s="53" t="s">
        <v>1115</v>
      </c>
      <c r="G345" s="53"/>
      <c r="H345" s="87">
        <v>6</v>
      </c>
      <c r="I345" s="87">
        <v>12</v>
      </c>
      <c r="J345" s="87">
        <v>1965</v>
      </c>
      <c r="K345" s="87">
        <v>46</v>
      </c>
      <c r="L345" s="270" t="s">
        <v>1964</v>
      </c>
      <c r="M345" s="270"/>
      <c r="N345" s="270"/>
      <c r="O345" s="270"/>
      <c r="P345" s="53"/>
      <c r="Q345" s="53">
        <v>1346</v>
      </c>
      <c r="R345" s="53"/>
      <c r="S345" s="53" t="s">
        <v>58</v>
      </c>
      <c r="T345" s="66">
        <v>11030023</v>
      </c>
      <c r="U345" s="65" t="s">
        <v>3554</v>
      </c>
      <c r="V345" s="66"/>
      <c r="W345" s="66"/>
      <c r="X345" s="66"/>
      <c r="Y345" s="66"/>
      <c r="Z345" s="66"/>
      <c r="AA345" s="66"/>
      <c r="AB345" s="66"/>
      <c r="AC345" s="66"/>
      <c r="AD345" s="308"/>
      <c r="AE345" s="66"/>
      <c r="AF345" s="87">
        <v>27</v>
      </c>
      <c r="AG345" s="87">
        <v>9</v>
      </c>
      <c r="AH345" s="87">
        <v>2011</v>
      </c>
      <c r="AI345" s="67">
        <v>0.44791666666666669</v>
      </c>
      <c r="AJ345" s="87"/>
      <c r="AK345" s="87"/>
      <c r="AL345" s="87">
        <v>2011</v>
      </c>
      <c r="AM345" s="67"/>
      <c r="AN345" s="87">
        <v>13</v>
      </c>
      <c r="AO345" s="87">
        <v>1</v>
      </c>
      <c r="AP345" s="87">
        <v>2012</v>
      </c>
      <c r="AQ345" s="67"/>
      <c r="AR345" s="87">
        <v>12</v>
      </c>
      <c r="AS345" s="302" t="s">
        <v>71</v>
      </c>
      <c r="AT345" s="60">
        <v>186.11999999999998</v>
      </c>
      <c r="AU345" s="60">
        <v>126.72</v>
      </c>
      <c r="AV345" s="60">
        <v>117.01</v>
      </c>
      <c r="AW345" s="60">
        <v>62</v>
      </c>
      <c r="AX345" s="60"/>
      <c r="AY345" s="60">
        <v>19.8</v>
      </c>
      <c r="AZ345" s="60">
        <v>511.65</v>
      </c>
      <c r="BA345" s="60">
        <v>0</v>
      </c>
      <c r="BB345" s="60">
        <v>396</v>
      </c>
    </row>
    <row r="346" spans="1:54" s="62" customFormat="1" ht="15" customHeight="1">
      <c r="A346" s="26" t="s">
        <v>46</v>
      </c>
      <c r="B346" s="57">
        <v>211</v>
      </c>
      <c r="C346" s="53" t="s">
        <v>1120</v>
      </c>
      <c r="D346" s="267" t="s">
        <v>1121</v>
      </c>
      <c r="E346" s="267" t="s">
        <v>1122</v>
      </c>
      <c r="F346" s="53" t="s">
        <v>1123</v>
      </c>
      <c r="G346" s="53"/>
      <c r="H346" s="87">
        <v>4</v>
      </c>
      <c r="I346" s="87">
        <v>9</v>
      </c>
      <c r="J346" s="87">
        <v>1989</v>
      </c>
      <c r="K346" s="87">
        <v>22</v>
      </c>
      <c r="L346" s="270" t="s">
        <v>1964</v>
      </c>
      <c r="M346" s="270"/>
      <c r="N346" s="270"/>
      <c r="O346" s="270"/>
      <c r="P346" s="53"/>
      <c r="Q346" s="53">
        <v>1359</v>
      </c>
      <c r="R346" s="53"/>
      <c r="S346" s="53" t="s">
        <v>58</v>
      </c>
      <c r="T346" s="66">
        <v>11030023</v>
      </c>
      <c r="U346" s="65" t="s">
        <v>3553</v>
      </c>
      <c r="V346" s="66" t="s">
        <v>1125</v>
      </c>
      <c r="W346" s="66"/>
      <c r="X346" s="66"/>
      <c r="Y346" s="66"/>
      <c r="Z346" s="66"/>
      <c r="AA346" s="66"/>
      <c r="AB346" s="66"/>
      <c r="AC346" s="66"/>
      <c r="AD346" s="308"/>
      <c r="AE346" s="66"/>
      <c r="AF346" s="87">
        <v>28</v>
      </c>
      <c r="AG346" s="87">
        <v>9</v>
      </c>
      <c r="AH346" s="87">
        <v>2011</v>
      </c>
      <c r="AI346" s="67">
        <v>0.50694444444444442</v>
      </c>
      <c r="AJ346" s="87"/>
      <c r="AK346" s="87"/>
      <c r="AL346" s="87">
        <v>2011</v>
      </c>
      <c r="AM346" s="67"/>
      <c r="AN346" s="87">
        <v>20</v>
      </c>
      <c r="AO346" s="87">
        <v>1</v>
      </c>
      <c r="AP346" s="87">
        <v>2012</v>
      </c>
      <c r="AQ346" s="67"/>
      <c r="AR346" s="87">
        <v>19</v>
      </c>
      <c r="AS346" s="302" t="s">
        <v>71</v>
      </c>
      <c r="AT346" s="60">
        <v>294.69</v>
      </c>
      <c r="AU346" s="60">
        <v>200.64000000000001</v>
      </c>
      <c r="AV346" s="60">
        <v>81.67</v>
      </c>
      <c r="AW346" s="60">
        <v>96</v>
      </c>
      <c r="AX346" s="60"/>
      <c r="AY346" s="60">
        <v>31.35</v>
      </c>
      <c r="AZ346" s="60">
        <v>704.35</v>
      </c>
      <c r="BA346" s="60">
        <v>0</v>
      </c>
      <c r="BB346" s="60">
        <v>627</v>
      </c>
    </row>
    <row r="347" spans="1:54" s="62" customFormat="1" ht="15" customHeight="1">
      <c r="A347" s="26" t="s">
        <v>46</v>
      </c>
      <c r="B347" s="57">
        <v>212</v>
      </c>
      <c r="C347" s="53" t="s">
        <v>1126</v>
      </c>
      <c r="D347" s="267" t="s">
        <v>55</v>
      </c>
      <c r="E347" s="267" t="s">
        <v>1127</v>
      </c>
      <c r="F347" s="53" t="s">
        <v>1128</v>
      </c>
      <c r="G347" s="53"/>
      <c r="H347" s="87">
        <v>25</v>
      </c>
      <c r="I347" s="87">
        <v>12</v>
      </c>
      <c r="J347" s="87">
        <v>1985</v>
      </c>
      <c r="K347" s="87">
        <v>26</v>
      </c>
      <c r="L347" s="270" t="s">
        <v>1964</v>
      </c>
      <c r="M347" s="270"/>
      <c r="N347" s="270"/>
      <c r="O347" s="270"/>
      <c r="P347" s="53"/>
      <c r="Q347" s="53">
        <v>1362</v>
      </c>
      <c r="R347" s="53"/>
      <c r="S347" s="53" t="s">
        <v>58</v>
      </c>
      <c r="T347" s="66">
        <v>11030023</v>
      </c>
      <c r="U347" s="65" t="s">
        <v>135</v>
      </c>
      <c r="V347" s="66"/>
      <c r="W347" s="66"/>
      <c r="X347" s="66"/>
      <c r="Y347" s="66"/>
      <c r="Z347" s="66"/>
      <c r="AA347" s="66"/>
      <c r="AB347" s="66"/>
      <c r="AC347" s="66"/>
      <c r="AD347" s="308"/>
      <c r="AE347" s="66"/>
      <c r="AF347" s="87">
        <v>28</v>
      </c>
      <c r="AG347" s="87">
        <v>9</v>
      </c>
      <c r="AH347" s="87">
        <v>2011</v>
      </c>
      <c r="AI347" s="67">
        <v>0.55208333333333337</v>
      </c>
      <c r="AJ347" s="87"/>
      <c r="AK347" s="87"/>
      <c r="AL347" s="87"/>
      <c r="AM347" s="67"/>
      <c r="AN347" s="87">
        <v>3</v>
      </c>
      <c r="AO347" s="87">
        <v>1</v>
      </c>
      <c r="AP347" s="87">
        <v>2012</v>
      </c>
      <c r="AQ347" s="67"/>
      <c r="AR347" s="87">
        <v>2</v>
      </c>
      <c r="AS347" s="302" t="s">
        <v>71</v>
      </c>
      <c r="AT347" s="60">
        <v>31.02</v>
      </c>
      <c r="AU347" s="60">
        <v>21.12</v>
      </c>
      <c r="AV347" s="60">
        <v>18.27</v>
      </c>
      <c r="AW347" s="60">
        <v>16</v>
      </c>
      <c r="AX347" s="60"/>
      <c r="AY347" s="60">
        <v>3.3000000000000003</v>
      </c>
      <c r="AZ347" s="60">
        <v>89.71</v>
      </c>
      <c r="BA347" s="60">
        <v>0</v>
      </c>
      <c r="BB347" s="60">
        <v>66</v>
      </c>
    </row>
    <row r="348" spans="1:54" s="62" customFormat="1" ht="15" customHeight="1">
      <c r="A348" s="26" t="s">
        <v>46</v>
      </c>
      <c r="B348" s="57">
        <v>213</v>
      </c>
      <c r="C348" s="53" t="s">
        <v>1130</v>
      </c>
      <c r="D348" s="267" t="s">
        <v>1131</v>
      </c>
      <c r="E348" s="267" t="s">
        <v>1132</v>
      </c>
      <c r="F348" s="53" t="s">
        <v>1133</v>
      </c>
      <c r="G348" s="53"/>
      <c r="H348" s="87">
        <v>1</v>
      </c>
      <c r="I348" s="87">
        <v>9</v>
      </c>
      <c r="J348" s="87">
        <v>1979</v>
      </c>
      <c r="K348" s="87">
        <v>32</v>
      </c>
      <c r="L348" s="270" t="s">
        <v>1964</v>
      </c>
      <c r="M348" s="270"/>
      <c r="N348" s="270"/>
      <c r="O348" s="270"/>
      <c r="P348" s="53"/>
      <c r="Q348" s="53">
        <v>1372</v>
      </c>
      <c r="R348" s="53"/>
      <c r="S348" s="53" t="s">
        <v>58</v>
      </c>
      <c r="T348" s="66">
        <v>11030023</v>
      </c>
      <c r="U348" s="65" t="s">
        <v>225</v>
      </c>
      <c r="V348" s="66"/>
      <c r="W348" s="66"/>
      <c r="X348" s="66"/>
      <c r="Y348" s="66"/>
      <c r="Z348" s="66"/>
      <c r="AA348" s="66"/>
      <c r="AB348" s="66"/>
      <c r="AC348" s="66"/>
      <c r="AD348" s="308"/>
      <c r="AE348" s="66"/>
      <c r="AF348" s="87">
        <v>30</v>
      </c>
      <c r="AG348" s="87">
        <v>9</v>
      </c>
      <c r="AH348" s="87">
        <v>2011</v>
      </c>
      <c r="AI348" s="67">
        <v>0.51388888888888895</v>
      </c>
      <c r="AJ348" s="87"/>
      <c r="AK348" s="87"/>
      <c r="AL348" s="87">
        <v>2002</v>
      </c>
      <c r="AM348" s="67"/>
      <c r="AN348" s="87">
        <v>20</v>
      </c>
      <c r="AO348" s="87">
        <v>1</v>
      </c>
      <c r="AP348" s="87">
        <v>2012</v>
      </c>
      <c r="AQ348" s="67"/>
      <c r="AR348" s="87">
        <v>19</v>
      </c>
      <c r="AS348" s="302" t="s">
        <v>71</v>
      </c>
      <c r="AT348" s="60">
        <v>294.69</v>
      </c>
      <c r="AU348" s="60">
        <v>200.64000000000001</v>
      </c>
      <c r="AV348" s="60">
        <v>96.52</v>
      </c>
      <c r="AW348" s="60">
        <v>82</v>
      </c>
      <c r="AX348" s="60"/>
      <c r="AY348" s="60">
        <v>31.35</v>
      </c>
      <c r="AZ348" s="60">
        <v>705.2</v>
      </c>
      <c r="BA348" s="60">
        <v>0</v>
      </c>
      <c r="BB348" s="60">
        <v>627</v>
      </c>
    </row>
    <row r="349" spans="1:54" s="62" customFormat="1" ht="15" customHeight="1">
      <c r="A349" s="26" t="s">
        <v>46</v>
      </c>
      <c r="B349" s="57">
        <v>214</v>
      </c>
      <c r="C349" s="53" t="s">
        <v>1135</v>
      </c>
      <c r="D349" s="267" t="s">
        <v>1136</v>
      </c>
      <c r="E349" s="267" t="s">
        <v>1137</v>
      </c>
      <c r="F349" s="53" t="s">
        <v>1138</v>
      </c>
      <c r="G349" s="53"/>
      <c r="H349" s="87">
        <v>1</v>
      </c>
      <c r="I349" s="87">
        <v>3</v>
      </c>
      <c r="J349" s="87">
        <v>1971</v>
      </c>
      <c r="K349" s="87">
        <v>40</v>
      </c>
      <c r="L349" s="270" t="s">
        <v>100</v>
      </c>
      <c r="M349" s="270"/>
      <c r="N349" s="270"/>
      <c r="O349" s="270"/>
      <c r="P349" s="53"/>
      <c r="Q349" s="53">
        <v>1377</v>
      </c>
      <c r="R349" s="53"/>
      <c r="S349" s="53" t="s">
        <v>58</v>
      </c>
      <c r="T349" s="66">
        <v>11030023</v>
      </c>
      <c r="U349" s="65" t="s">
        <v>3552</v>
      </c>
      <c r="V349" s="66" t="s">
        <v>938</v>
      </c>
      <c r="W349" s="66"/>
      <c r="X349" s="66"/>
      <c r="Y349" s="66"/>
      <c r="Z349" s="66"/>
      <c r="AA349" s="66"/>
      <c r="AB349" s="66"/>
      <c r="AC349" s="66"/>
      <c r="AD349" s="308"/>
      <c r="AE349" s="66"/>
      <c r="AF349" s="87">
        <v>12</v>
      </c>
      <c r="AG349" s="87">
        <v>10</v>
      </c>
      <c r="AH349" s="87">
        <v>2011</v>
      </c>
      <c r="AI349" s="67">
        <v>0.63541666666666663</v>
      </c>
      <c r="AJ349" s="87"/>
      <c r="AK349" s="87"/>
      <c r="AL349" s="87"/>
      <c r="AM349" s="67"/>
      <c r="AN349" s="87">
        <v>26</v>
      </c>
      <c r="AO349" s="87">
        <v>1</v>
      </c>
      <c r="AP349" s="87">
        <v>2012</v>
      </c>
      <c r="AQ349" s="67"/>
      <c r="AR349" s="87">
        <v>25</v>
      </c>
      <c r="AS349" s="302" t="s">
        <v>71</v>
      </c>
      <c r="AT349" s="60">
        <v>387.75</v>
      </c>
      <c r="AU349" s="60">
        <v>264</v>
      </c>
      <c r="AV349" s="60">
        <v>98.64</v>
      </c>
      <c r="AW349" s="60">
        <v>72</v>
      </c>
      <c r="AX349" s="60"/>
      <c r="AY349" s="60">
        <v>41.25</v>
      </c>
      <c r="AZ349" s="60">
        <v>863.64</v>
      </c>
      <c r="BA349" s="60">
        <v>0</v>
      </c>
      <c r="BB349" s="60">
        <v>825</v>
      </c>
    </row>
    <row r="350" spans="1:54" s="62" customFormat="1" ht="15" customHeight="1">
      <c r="A350" s="26" t="s">
        <v>46</v>
      </c>
      <c r="B350" s="57">
        <v>215</v>
      </c>
      <c r="C350" s="53" t="s">
        <v>1140</v>
      </c>
      <c r="D350" s="267" t="s">
        <v>1141</v>
      </c>
      <c r="E350" s="267" t="s">
        <v>1142</v>
      </c>
      <c r="F350" s="53" t="s">
        <v>1143</v>
      </c>
      <c r="G350" s="53"/>
      <c r="H350" s="87">
        <v>16</v>
      </c>
      <c r="I350" s="87">
        <v>4</v>
      </c>
      <c r="J350" s="87">
        <v>1969</v>
      </c>
      <c r="K350" s="87">
        <v>42</v>
      </c>
      <c r="L350" s="270" t="s">
        <v>1964</v>
      </c>
      <c r="M350" s="270"/>
      <c r="N350" s="270"/>
      <c r="O350" s="270"/>
      <c r="P350" s="53"/>
      <c r="Q350" s="53">
        <v>1379</v>
      </c>
      <c r="R350" s="53"/>
      <c r="S350" s="53" t="s">
        <v>69</v>
      </c>
      <c r="T350" s="66">
        <v>11030023</v>
      </c>
      <c r="U350" s="65" t="s">
        <v>3551</v>
      </c>
      <c r="V350" s="66"/>
      <c r="W350" s="66"/>
      <c r="X350" s="66"/>
      <c r="Y350" s="66"/>
      <c r="Z350" s="66"/>
      <c r="AA350" s="66"/>
      <c r="AB350" s="66"/>
      <c r="AC350" s="66"/>
      <c r="AD350" s="308"/>
      <c r="AE350" s="66"/>
      <c r="AF350" s="87">
        <v>3</v>
      </c>
      <c r="AG350" s="87">
        <v>10</v>
      </c>
      <c r="AH350" s="87">
        <v>2011</v>
      </c>
      <c r="AI350" s="67">
        <v>0.42708333333333331</v>
      </c>
      <c r="AJ350" s="87"/>
      <c r="AK350" s="87"/>
      <c r="AL350" s="87"/>
      <c r="AM350" s="67"/>
      <c r="AN350" s="87">
        <v>26</v>
      </c>
      <c r="AO350" s="87">
        <v>1</v>
      </c>
      <c r="AP350" s="87">
        <v>2012</v>
      </c>
      <c r="AQ350" s="67"/>
      <c r="AR350" s="87">
        <v>25</v>
      </c>
      <c r="AS350" s="302" t="s">
        <v>71</v>
      </c>
      <c r="AT350" s="60">
        <v>387.75</v>
      </c>
      <c r="AU350" s="60">
        <v>264</v>
      </c>
      <c r="AV350" s="60">
        <v>90.56</v>
      </c>
      <c r="AW350" s="60">
        <v>72</v>
      </c>
      <c r="AX350" s="60"/>
      <c r="AY350" s="60">
        <v>41.25</v>
      </c>
      <c r="AZ350" s="60">
        <v>855.56</v>
      </c>
      <c r="BA350" s="60">
        <v>0</v>
      </c>
      <c r="BB350" s="60">
        <v>825</v>
      </c>
    </row>
    <row r="351" spans="1:54" s="62" customFormat="1" ht="15" customHeight="1">
      <c r="A351" s="26" t="s">
        <v>46</v>
      </c>
      <c r="B351" s="57">
        <v>216</v>
      </c>
      <c r="C351" s="53" t="s">
        <v>1159</v>
      </c>
      <c r="D351" s="267" t="s">
        <v>1160</v>
      </c>
      <c r="E351" s="267" t="s">
        <v>1161</v>
      </c>
      <c r="F351" s="53" t="s">
        <v>1162</v>
      </c>
      <c r="G351" s="53"/>
      <c r="H351" s="87">
        <v>5</v>
      </c>
      <c r="I351" s="87">
        <v>12</v>
      </c>
      <c r="J351" s="87">
        <v>1980</v>
      </c>
      <c r="K351" s="87">
        <v>31</v>
      </c>
      <c r="L351" s="270" t="s">
        <v>1964</v>
      </c>
      <c r="M351" s="270"/>
      <c r="N351" s="270"/>
      <c r="O351" s="270"/>
      <c r="P351" s="53"/>
      <c r="Q351" s="53">
        <v>1398</v>
      </c>
      <c r="R351" s="53"/>
      <c r="S351" s="53" t="s">
        <v>58</v>
      </c>
      <c r="T351" s="66">
        <v>11030023</v>
      </c>
      <c r="U351" s="65" t="s">
        <v>3550</v>
      </c>
      <c r="V351" s="66"/>
      <c r="W351" s="66"/>
      <c r="X351" s="66"/>
      <c r="Y351" s="66"/>
      <c r="Z351" s="66"/>
      <c r="AA351" s="66"/>
      <c r="AB351" s="66"/>
      <c r="AC351" s="66"/>
      <c r="AD351" s="308"/>
      <c r="AE351" s="66"/>
      <c r="AF351" s="87">
        <v>5</v>
      </c>
      <c r="AG351" s="87">
        <v>10</v>
      </c>
      <c r="AH351" s="87">
        <v>2011</v>
      </c>
      <c r="AI351" s="67">
        <v>0.89583333333333337</v>
      </c>
      <c r="AJ351" s="87"/>
      <c r="AK351" s="87"/>
      <c r="AL351" s="87"/>
      <c r="AM351" s="67"/>
      <c r="AN351" s="87">
        <v>31</v>
      </c>
      <c r="AO351" s="87">
        <v>1</v>
      </c>
      <c r="AP351" s="87">
        <v>2012</v>
      </c>
      <c r="AQ351" s="67"/>
      <c r="AR351" s="87">
        <v>31</v>
      </c>
      <c r="AS351" s="302" t="s">
        <v>53</v>
      </c>
      <c r="AT351" s="60">
        <v>480.80999999999995</v>
      </c>
      <c r="AU351" s="60">
        <v>327.36</v>
      </c>
      <c r="AV351" s="60">
        <v>92.58</v>
      </c>
      <c r="AW351" s="60">
        <v>88</v>
      </c>
      <c r="AX351" s="60"/>
      <c r="AY351" s="60">
        <v>51.150000000000006</v>
      </c>
      <c r="AZ351" s="60">
        <v>1039.9000000000001</v>
      </c>
      <c r="BA351" s="60">
        <v>0</v>
      </c>
      <c r="BB351" s="60">
        <v>1023</v>
      </c>
    </row>
    <row r="352" spans="1:54" s="62" customFormat="1" ht="15" customHeight="1">
      <c r="A352" s="26" t="s">
        <v>46</v>
      </c>
      <c r="B352" s="57">
        <v>217</v>
      </c>
      <c r="C352" s="53" t="s">
        <v>1168</v>
      </c>
      <c r="D352" s="267" t="s">
        <v>55</v>
      </c>
      <c r="E352" s="267" t="s">
        <v>674</v>
      </c>
      <c r="F352" s="53" t="s">
        <v>1169</v>
      </c>
      <c r="G352" s="53"/>
      <c r="H352" s="87">
        <v>11</v>
      </c>
      <c r="I352" s="87">
        <v>2</v>
      </c>
      <c r="J352" s="87">
        <v>1977</v>
      </c>
      <c r="K352" s="87">
        <v>34</v>
      </c>
      <c r="L352" s="270" t="s">
        <v>1964</v>
      </c>
      <c r="M352" s="270"/>
      <c r="N352" s="270"/>
      <c r="O352" s="270"/>
      <c r="P352" s="53"/>
      <c r="Q352" s="53">
        <v>1402</v>
      </c>
      <c r="R352" s="53"/>
      <c r="S352" s="53" t="s">
        <v>58</v>
      </c>
      <c r="T352" s="66">
        <v>11030023</v>
      </c>
      <c r="U352" s="65" t="s">
        <v>3549</v>
      </c>
      <c r="V352" s="66" t="s">
        <v>1023</v>
      </c>
      <c r="W352" s="66"/>
      <c r="X352" s="66"/>
      <c r="Y352" s="66"/>
      <c r="Z352" s="66"/>
      <c r="AA352" s="66"/>
      <c r="AB352" s="66"/>
      <c r="AC352" s="66"/>
      <c r="AD352" s="308"/>
      <c r="AE352" s="66"/>
      <c r="AF352" s="87">
        <v>10</v>
      </c>
      <c r="AG352" s="87">
        <v>10</v>
      </c>
      <c r="AH352" s="87">
        <v>2011</v>
      </c>
      <c r="AI352" s="67">
        <v>0.45833333333333331</v>
      </c>
      <c r="AJ352" s="87"/>
      <c r="AK352" s="87"/>
      <c r="AL352" s="87">
        <v>2011</v>
      </c>
      <c r="AM352" s="67"/>
      <c r="AN352" s="87">
        <v>31</v>
      </c>
      <c r="AO352" s="87">
        <v>1</v>
      </c>
      <c r="AP352" s="87">
        <v>2012</v>
      </c>
      <c r="AQ352" s="67"/>
      <c r="AR352" s="87">
        <v>31</v>
      </c>
      <c r="AS352" s="302" t="s">
        <v>53</v>
      </c>
      <c r="AT352" s="60">
        <v>480.80999999999995</v>
      </c>
      <c r="AU352" s="60">
        <v>327.36</v>
      </c>
      <c r="AV352" s="60">
        <v>96.42</v>
      </c>
      <c r="AW352" s="60">
        <v>68</v>
      </c>
      <c r="AX352" s="60"/>
      <c r="AY352" s="60">
        <v>51.150000000000006</v>
      </c>
      <c r="AZ352" s="60">
        <v>1023.7399999999999</v>
      </c>
      <c r="BA352" s="60">
        <v>0</v>
      </c>
      <c r="BB352" s="60">
        <v>1023</v>
      </c>
    </row>
    <row r="353" spans="1:54" s="62" customFormat="1" ht="15" customHeight="1">
      <c r="A353" s="26" t="s">
        <v>46</v>
      </c>
      <c r="B353" s="57">
        <v>218</v>
      </c>
      <c r="C353" s="53" t="s">
        <v>1171</v>
      </c>
      <c r="D353" s="267" t="s">
        <v>1172</v>
      </c>
      <c r="E353" s="267" t="s">
        <v>1173</v>
      </c>
      <c r="F353" s="53" t="s">
        <v>1174</v>
      </c>
      <c r="G353" s="53"/>
      <c r="H353" s="87">
        <v>19</v>
      </c>
      <c r="I353" s="87">
        <v>3</v>
      </c>
      <c r="J353" s="87">
        <v>1950</v>
      </c>
      <c r="K353" s="87">
        <v>61</v>
      </c>
      <c r="L353" s="270" t="s">
        <v>1964</v>
      </c>
      <c r="M353" s="270"/>
      <c r="N353" s="270"/>
      <c r="O353" s="270"/>
      <c r="P353" s="53"/>
      <c r="Q353" s="53">
        <v>1428</v>
      </c>
      <c r="R353" s="53"/>
      <c r="S353" s="53" t="s">
        <v>58</v>
      </c>
      <c r="T353" s="66">
        <v>11030023</v>
      </c>
      <c r="U353" s="65" t="s">
        <v>1149</v>
      </c>
      <c r="V353" s="66" t="s">
        <v>938</v>
      </c>
      <c r="W353" s="66"/>
      <c r="X353" s="66"/>
      <c r="Y353" s="66"/>
      <c r="Z353" s="66"/>
      <c r="AA353" s="66"/>
      <c r="AB353" s="66"/>
      <c r="AC353" s="66"/>
      <c r="AD353" s="308"/>
      <c r="AE353" s="66"/>
      <c r="AF353" s="87">
        <v>17</v>
      </c>
      <c r="AG353" s="87">
        <v>10</v>
      </c>
      <c r="AH353" s="87">
        <v>2011</v>
      </c>
      <c r="AI353" s="67">
        <v>0.50694444444444442</v>
      </c>
      <c r="AJ353" s="87"/>
      <c r="AK353" s="87"/>
      <c r="AL353" s="87"/>
      <c r="AM353" s="67"/>
      <c r="AN353" s="87">
        <v>31</v>
      </c>
      <c r="AO353" s="87">
        <v>1</v>
      </c>
      <c r="AP353" s="87">
        <v>2012</v>
      </c>
      <c r="AQ353" s="67"/>
      <c r="AR353" s="87">
        <v>31</v>
      </c>
      <c r="AS353" s="302" t="s">
        <v>53</v>
      </c>
      <c r="AT353" s="60">
        <v>480.80999999999995</v>
      </c>
      <c r="AU353" s="60">
        <v>327.36</v>
      </c>
      <c r="AV353" s="60">
        <v>93.57</v>
      </c>
      <c r="AW353" s="60">
        <v>92</v>
      </c>
      <c r="AX353" s="60"/>
      <c r="AY353" s="60">
        <v>51.150000000000006</v>
      </c>
      <c r="AZ353" s="60">
        <v>1044.8899999999999</v>
      </c>
      <c r="BA353" s="60">
        <v>0</v>
      </c>
      <c r="BB353" s="60">
        <v>1023</v>
      </c>
    </row>
    <row r="354" spans="1:54" s="62" customFormat="1" ht="15" customHeight="1">
      <c r="A354" s="26" t="s">
        <v>46</v>
      </c>
      <c r="B354" s="57">
        <v>219</v>
      </c>
      <c r="C354" s="53" t="s">
        <v>1182</v>
      </c>
      <c r="D354" s="267" t="s">
        <v>142</v>
      </c>
      <c r="E354" s="267" t="s">
        <v>1183</v>
      </c>
      <c r="F354" s="53" t="s">
        <v>1184</v>
      </c>
      <c r="G354" s="53"/>
      <c r="H354" s="87">
        <v>16</v>
      </c>
      <c r="I354" s="87">
        <v>9</v>
      </c>
      <c r="J354" s="87">
        <v>1984</v>
      </c>
      <c r="K354" s="87">
        <v>27</v>
      </c>
      <c r="L354" s="270" t="s">
        <v>100</v>
      </c>
      <c r="M354" s="270"/>
      <c r="N354" s="270"/>
      <c r="O354" s="270"/>
      <c r="P354" s="53"/>
      <c r="Q354" s="53">
        <v>1434</v>
      </c>
      <c r="R354" s="53"/>
      <c r="S354" s="53" t="s">
        <v>368</v>
      </c>
      <c r="T354" s="66">
        <v>11030023</v>
      </c>
      <c r="U354" s="65" t="s">
        <v>3548</v>
      </c>
      <c r="V354" s="66" t="s">
        <v>1186</v>
      </c>
      <c r="W354" s="66"/>
      <c r="X354" s="66"/>
      <c r="Y354" s="66"/>
      <c r="Z354" s="66"/>
      <c r="AA354" s="66"/>
      <c r="AB354" s="66"/>
      <c r="AC354" s="66"/>
      <c r="AD354" s="308"/>
      <c r="AE354" s="66"/>
      <c r="AF354" s="87">
        <v>18</v>
      </c>
      <c r="AG354" s="87">
        <v>10</v>
      </c>
      <c r="AH354" s="87">
        <v>2011</v>
      </c>
      <c r="AI354" s="67">
        <v>0.4236111111111111</v>
      </c>
      <c r="AJ354" s="87"/>
      <c r="AK354" s="87"/>
      <c r="AL354" s="87">
        <v>2010</v>
      </c>
      <c r="AM354" s="67"/>
      <c r="AN354" s="87">
        <v>31</v>
      </c>
      <c r="AO354" s="87">
        <v>1</v>
      </c>
      <c r="AP354" s="87">
        <v>2012</v>
      </c>
      <c r="AQ354" s="67"/>
      <c r="AR354" s="87">
        <v>31</v>
      </c>
      <c r="AS354" s="302" t="s">
        <v>53</v>
      </c>
      <c r="AT354" s="60">
        <v>480.80999999999995</v>
      </c>
      <c r="AU354" s="60">
        <v>327.36</v>
      </c>
      <c r="AV354" s="60">
        <v>302.39999999999998</v>
      </c>
      <c r="AW354" s="60">
        <v>64</v>
      </c>
      <c r="AX354" s="60"/>
      <c r="AY354" s="60">
        <v>51.150000000000006</v>
      </c>
      <c r="AZ354" s="60">
        <v>1225.7199999999998</v>
      </c>
      <c r="BA354" s="60">
        <v>0</v>
      </c>
      <c r="BB354" s="60">
        <v>1023</v>
      </c>
    </row>
    <row r="355" spans="1:54" s="62" customFormat="1" ht="15" customHeight="1">
      <c r="A355" s="26" t="s">
        <v>46</v>
      </c>
      <c r="B355" s="57">
        <v>220</v>
      </c>
      <c r="C355" s="53" t="s">
        <v>1192</v>
      </c>
      <c r="D355" s="267" t="s">
        <v>1193</v>
      </c>
      <c r="E355" s="267" t="s">
        <v>1194</v>
      </c>
      <c r="F355" s="53" t="s">
        <v>1195</v>
      </c>
      <c r="G355" s="53"/>
      <c r="H355" s="87">
        <v>15</v>
      </c>
      <c r="I355" s="87">
        <v>7</v>
      </c>
      <c r="J355" s="87">
        <v>1985</v>
      </c>
      <c r="K355" s="87">
        <v>26</v>
      </c>
      <c r="L355" s="270" t="s">
        <v>1964</v>
      </c>
      <c r="M355" s="270"/>
      <c r="N355" s="270"/>
      <c r="O355" s="270"/>
      <c r="P355" s="53"/>
      <c r="Q355" s="53">
        <v>1450</v>
      </c>
      <c r="R355" s="53"/>
      <c r="S355" s="53" t="s">
        <v>58</v>
      </c>
      <c r="T355" s="66">
        <v>11030023</v>
      </c>
      <c r="U355" s="65" t="s">
        <v>1089</v>
      </c>
      <c r="V355" s="66"/>
      <c r="W355" s="66"/>
      <c r="X355" s="66"/>
      <c r="Y355" s="66"/>
      <c r="Z355" s="66"/>
      <c r="AA355" s="66"/>
      <c r="AB355" s="66"/>
      <c r="AC355" s="66"/>
      <c r="AD355" s="308"/>
      <c r="AE355" s="66"/>
      <c r="AF355" s="87">
        <v>19</v>
      </c>
      <c r="AG355" s="87">
        <v>10</v>
      </c>
      <c r="AH355" s="87">
        <v>2011</v>
      </c>
      <c r="AI355" s="67">
        <v>0.5625</v>
      </c>
      <c r="AJ355" s="87"/>
      <c r="AK355" s="87"/>
      <c r="AL355" s="87"/>
      <c r="AM355" s="67"/>
      <c r="AN355" s="87">
        <v>31</v>
      </c>
      <c r="AO355" s="87">
        <v>1</v>
      </c>
      <c r="AP355" s="87">
        <v>2012</v>
      </c>
      <c r="AQ355" s="67"/>
      <c r="AR355" s="87">
        <v>31</v>
      </c>
      <c r="AS355" s="302" t="s">
        <v>53</v>
      </c>
      <c r="AT355" s="60">
        <v>480.80999999999995</v>
      </c>
      <c r="AU355" s="60">
        <v>327.36</v>
      </c>
      <c r="AV355" s="60">
        <v>100.58</v>
      </c>
      <c r="AW355" s="60">
        <v>64</v>
      </c>
      <c r="AX355" s="60"/>
      <c r="AY355" s="60">
        <v>51.150000000000006</v>
      </c>
      <c r="AZ355" s="60">
        <v>1023.9</v>
      </c>
      <c r="BA355" s="60">
        <v>0</v>
      </c>
      <c r="BB355" s="60">
        <v>1023</v>
      </c>
    </row>
    <row r="356" spans="1:54" s="62" customFormat="1" ht="15" customHeight="1">
      <c r="A356" s="26" t="s">
        <v>46</v>
      </c>
      <c r="B356" s="57">
        <v>221</v>
      </c>
      <c r="C356" s="53" t="s">
        <v>1199</v>
      </c>
      <c r="D356" s="267" t="s">
        <v>1200</v>
      </c>
      <c r="E356" s="267" t="s">
        <v>1201</v>
      </c>
      <c r="F356" s="53" t="s">
        <v>1202</v>
      </c>
      <c r="G356" s="53"/>
      <c r="H356" s="87">
        <v>25</v>
      </c>
      <c r="I356" s="87">
        <v>3</v>
      </c>
      <c r="J356" s="87">
        <v>1970</v>
      </c>
      <c r="K356" s="87">
        <v>41</v>
      </c>
      <c r="L356" s="270" t="s">
        <v>100</v>
      </c>
      <c r="M356" s="270"/>
      <c r="N356" s="270"/>
      <c r="O356" s="270"/>
      <c r="P356" s="53"/>
      <c r="Q356" s="53">
        <v>1465</v>
      </c>
      <c r="R356" s="53"/>
      <c r="S356" s="53" t="s">
        <v>58</v>
      </c>
      <c r="T356" s="66">
        <v>11030023</v>
      </c>
      <c r="U356" s="65" t="s">
        <v>1089</v>
      </c>
      <c r="V356" s="66" t="s">
        <v>90</v>
      </c>
      <c r="W356" s="66"/>
      <c r="X356" s="66"/>
      <c r="Y356" s="66"/>
      <c r="Z356" s="66"/>
      <c r="AA356" s="66"/>
      <c r="AB356" s="66"/>
      <c r="AC356" s="66"/>
      <c r="AD356" s="308"/>
      <c r="AE356" s="66"/>
      <c r="AF356" s="87">
        <v>24</v>
      </c>
      <c r="AG356" s="87">
        <v>10</v>
      </c>
      <c r="AH356" s="87">
        <v>2011</v>
      </c>
      <c r="AI356" s="67">
        <v>0.42708333333333331</v>
      </c>
      <c r="AJ356" s="87"/>
      <c r="AK356" s="87"/>
      <c r="AL356" s="87">
        <v>2011</v>
      </c>
      <c r="AM356" s="67"/>
      <c r="AN356" s="87">
        <v>3</v>
      </c>
      <c r="AO356" s="87">
        <v>1</v>
      </c>
      <c r="AP356" s="87">
        <v>2012</v>
      </c>
      <c r="AQ356" s="67"/>
      <c r="AR356" s="87">
        <v>2</v>
      </c>
      <c r="AS356" s="302" t="s">
        <v>71</v>
      </c>
      <c r="AT356" s="60">
        <v>31.02</v>
      </c>
      <c r="AU356" s="60">
        <v>21.12</v>
      </c>
      <c r="AV356" s="60">
        <v>0</v>
      </c>
      <c r="AW356" s="60">
        <v>18</v>
      </c>
      <c r="AX356" s="60"/>
      <c r="AY356" s="60">
        <v>3.3000000000000003</v>
      </c>
      <c r="AZ356" s="60">
        <v>73.44</v>
      </c>
      <c r="BA356" s="60">
        <v>0</v>
      </c>
      <c r="BB356" s="60">
        <v>66</v>
      </c>
    </row>
    <row r="357" spans="1:54" s="62" customFormat="1" ht="12">
      <c r="A357" s="26" t="s">
        <v>46</v>
      </c>
      <c r="B357" s="57">
        <v>222</v>
      </c>
      <c r="C357" s="53" t="s">
        <v>1215</v>
      </c>
      <c r="D357" s="267" t="s">
        <v>692</v>
      </c>
      <c r="E357" s="267" t="s">
        <v>1216</v>
      </c>
      <c r="F357" s="53" t="s">
        <v>1217</v>
      </c>
      <c r="G357" s="53"/>
      <c r="H357" s="87">
        <v>25</v>
      </c>
      <c r="I357" s="87">
        <v>2</v>
      </c>
      <c r="J357" s="87">
        <v>1952</v>
      </c>
      <c r="K357" s="87">
        <v>59</v>
      </c>
      <c r="L357" s="270" t="s">
        <v>1964</v>
      </c>
      <c r="M357" s="270"/>
      <c r="N357" s="270"/>
      <c r="O357" s="270"/>
      <c r="P357" s="53"/>
      <c r="Q357" s="53">
        <v>1488</v>
      </c>
      <c r="R357" s="53"/>
      <c r="S357" s="53" t="s">
        <v>69</v>
      </c>
      <c r="T357" s="66">
        <v>11030023</v>
      </c>
      <c r="U357" s="65" t="s">
        <v>3547</v>
      </c>
      <c r="V357" s="66"/>
      <c r="W357" s="66"/>
      <c r="X357" s="66"/>
      <c r="Y357" s="66"/>
      <c r="Z357" s="66"/>
      <c r="AA357" s="66"/>
      <c r="AB357" s="66"/>
      <c r="AC357" s="66"/>
      <c r="AD357" s="66"/>
      <c r="AE357" s="66"/>
      <c r="AF357" s="57">
        <v>27</v>
      </c>
      <c r="AG357" s="57">
        <v>10</v>
      </c>
      <c r="AH357" s="57">
        <v>2011</v>
      </c>
      <c r="AI357" s="67">
        <v>0.44791666666666669</v>
      </c>
      <c r="AJ357" s="57"/>
      <c r="AK357" s="57"/>
      <c r="AL357" s="57"/>
      <c r="AM357" s="67"/>
      <c r="AN357" s="87">
        <v>31</v>
      </c>
      <c r="AO357" s="87">
        <v>1</v>
      </c>
      <c r="AP357" s="87">
        <v>2012</v>
      </c>
      <c r="AQ357" s="67"/>
      <c r="AR357" s="87">
        <v>31</v>
      </c>
      <c r="AS357" s="302" t="s">
        <v>53</v>
      </c>
      <c r="AT357" s="60">
        <v>480.80999999999995</v>
      </c>
      <c r="AU357" s="60">
        <v>327.36</v>
      </c>
      <c r="AV357" s="60">
        <v>89.51</v>
      </c>
      <c r="AW357" s="60">
        <v>76</v>
      </c>
      <c r="AX357" s="60"/>
      <c r="AY357" s="60">
        <v>51.150000000000006</v>
      </c>
      <c r="AZ357" s="60">
        <v>1024.83</v>
      </c>
      <c r="BA357" s="60">
        <v>0</v>
      </c>
      <c r="BB357" s="60">
        <v>1023</v>
      </c>
    </row>
    <row r="358" spans="1:54" s="62" customFormat="1" ht="12">
      <c r="A358" s="26" t="s">
        <v>46</v>
      </c>
      <c r="B358" s="57">
        <v>223</v>
      </c>
      <c r="C358" s="53" t="s">
        <v>1223</v>
      </c>
      <c r="D358" s="267" t="s">
        <v>1224</v>
      </c>
      <c r="E358" s="267" t="s">
        <v>1225</v>
      </c>
      <c r="F358" s="53" t="s">
        <v>1226</v>
      </c>
      <c r="G358" s="53"/>
      <c r="H358" s="87">
        <v>1</v>
      </c>
      <c r="I358" s="87">
        <v>7</v>
      </c>
      <c r="J358" s="87">
        <v>1960</v>
      </c>
      <c r="K358" s="87">
        <v>51</v>
      </c>
      <c r="L358" s="270" t="s">
        <v>100</v>
      </c>
      <c r="M358" s="270"/>
      <c r="N358" s="270"/>
      <c r="O358" s="270"/>
      <c r="P358" s="53"/>
      <c r="Q358" s="53">
        <v>1494</v>
      </c>
      <c r="R358" s="53"/>
      <c r="S358" s="53" t="s">
        <v>58</v>
      </c>
      <c r="T358" s="66">
        <v>11030023</v>
      </c>
      <c r="U358" s="65" t="s">
        <v>924</v>
      </c>
      <c r="V358" s="66"/>
      <c r="W358" s="66"/>
      <c r="X358" s="66"/>
      <c r="Y358" s="66"/>
      <c r="Z358" s="66"/>
      <c r="AA358" s="66"/>
      <c r="AB358" s="66"/>
      <c r="AC358" s="66"/>
      <c r="AD358" s="66"/>
      <c r="AE358" s="66"/>
      <c r="AF358" s="57">
        <v>28</v>
      </c>
      <c r="AG358" s="57">
        <v>10</v>
      </c>
      <c r="AH358" s="57">
        <v>2011</v>
      </c>
      <c r="AI358" s="67">
        <v>0.46875</v>
      </c>
      <c r="AJ358" s="57"/>
      <c r="AK358" s="57"/>
      <c r="AL358" s="57">
        <v>2011</v>
      </c>
      <c r="AM358" s="67"/>
      <c r="AN358" s="87">
        <v>31</v>
      </c>
      <c r="AO358" s="87">
        <v>1</v>
      </c>
      <c r="AP358" s="87">
        <v>2012</v>
      </c>
      <c r="AQ358" s="67"/>
      <c r="AR358" s="87">
        <v>30</v>
      </c>
      <c r="AS358" s="302" t="s">
        <v>71</v>
      </c>
      <c r="AT358" s="60">
        <v>465.29999999999995</v>
      </c>
      <c r="AU358" s="60">
        <v>316.8</v>
      </c>
      <c r="AV358" s="60">
        <v>198.47</v>
      </c>
      <c r="AW358" s="60">
        <v>62</v>
      </c>
      <c r="AX358" s="60"/>
      <c r="AY358" s="60">
        <v>49.5</v>
      </c>
      <c r="AZ358" s="60">
        <v>1092.07</v>
      </c>
      <c r="BA358" s="60">
        <v>0</v>
      </c>
      <c r="BB358" s="60">
        <v>990</v>
      </c>
    </row>
    <row r="359" spans="1:54" s="62" customFormat="1" ht="12">
      <c r="A359" s="26" t="s">
        <v>46</v>
      </c>
      <c r="B359" s="57">
        <v>224</v>
      </c>
      <c r="C359" s="53" t="s">
        <v>1231</v>
      </c>
      <c r="D359" s="267" t="s">
        <v>1232</v>
      </c>
      <c r="E359" s="267" t="s">
        <v>1233</v>
      </c>
      <c r="F359" s="53" t="s">
        <v>1234</v>
      </c>
      <c r="G359" s="53"/>
      <c r="H359" s="87">
        <v>25</v>
      </c>
      <c r="I359" s="87">
        <v>4</v>
      </c>
      <c r="J359" s="87">
        <v>1993</v>
      </c>
      <c r="K359" s="87">
        <v>18</v>
      </c>
      <c r="L359" s="270" t="s">
        <v>100</v>
      </c>
      <c r="M359" s="270"/>
      <c r="N359" s="270"/>
      <c r="O359" s="270"/>
      <c r="P359" s="53"/>
      <c r="Q359" s="53">
        <v>1503</v>
      </c>
      <c r="R359" s="53"/>
      <c r="S359" s="53" t="s">
        <v>58</v>
      </c>
      <c r="T359" s="66">
        <v>11030023</v>
      </c>
      <c r="U359" s="309" t="s">
        <v>3473</v>
      </c>
      <c r="V359" s="66"/>
      <c r="W359" s="66"/>
      <c r="X359" s="66"/>
      <c r="Y359" s="66"/>
      <c r="Z359" s="66"/>
      <c r="AA359" s="66"/>
      <c r="AB359" s="66"/>
      <c r="AC359" s="66"/>
      <c r="AD359" s="66"/>
      <c r="AE359" s="66"/>
      <c r="AF359" s="57">
        <v>31</v>
      </c>
      <c r="AG359" s="57">
        <v>10</v>
      </c>
      <c r="AH359" s="57">
        <v>2011</v>
      </c>
      <c r="AI359" s="67">
        <v>0.46527777777777773</v>
      </c>
      <c r="AJ359" s="57"/>
      <c r="AK359" s="57"/>
      <c r="AL359" s="57"/>
      <c r="AM359" s="67"/>
      <c r="AN359" s="87">
        <v>31</v>
      </c>
      <c r="AO359" s="87">
        <v>1</v>
      </c>
      <c r="AP359" s="87">
        <v>2012</v>
      </c>
      <c r="AQ359" s="67"/>
      <c r="AR359" s="87">
        <v>31</v>
      </c>
      <c r="AS359" s="302" t="s">
        <v>53</v>
      </c>
      <c r="AT359" s="60">
        <v>480.80999999999995</v>
      </c>
      <c r="AU359" s="60">
        <v>327.36</v>
      </c>
      <c r="AV359" s="60">
        <v>96.97</v>
      </c>
      <c r="AW359" s="60">
        <v>98</v>
      </c>
      <c r="AX359" s="60"/>
      <c r="AY359" s="60">
        <v>51.150000000000006</v>
      </c>
      <c r="AZ359" s="60">
        <v>1054.29</v>
      </c>
      <c r="BA359" s="60">
        <v>0</v>
      </c>
      <c r="BB359" s="60">
        <v>1023</v>
      </c>
    </row>
    <row r="360" spans="1:54" s="62" customFormat="1" ht="12">
      <c r="A360" s="26" t="s">
        <v>46</v>
      </c>
      <c r="B360" s="57">
        <v>225</v>
      </c>
      <c r="C360" s="53" t="s">
        <v>1247</v>
      </c>
      <c r="D360" s="267" t="s">
        <v>1248</v>
      </c>
      <c r="E360" s="267" t="s">
        <v>625</v>
      </c>
      <c r="F360" s="53" t="s">
        <v>1249</v>
      </c>
      <c r="G360" s="53"/>
      <c r="H360" s="87">
        <v>23</v>
      </c>
      <c r="I360" s="87">
        <v>8</v>
      </c>
      <c r="J360" s="87">
        <v>1979</v>
      </c>
      <c r="K360" s="87">
        <v>32</v>
      </c>
      <c r="L360" s="270" t="s">
        <v>1964</v>
      </c>
      <c r="M360" s="270"/>
      <c r="N360" s="270"/>
      <c r="O360" s="270"/>
      <c r="P360" s="53"/>
      <c r="Q360" s="53">
        <v>1532</v>
      </c>
      <c r="R360" s="53"/>
      <c r="S360" s="53" t="s">
        <v>58</v>
      </c>
      <c r="T360" s="66">
        <v>11030023</v>
      </c>
      <c r="U360" s="309" t="s">
        <v>3546</v>
      </c>
      <c r="V360" s="66"/>
      <c r="W360" s="66"/>
      <c r="X360" s="66"/>
      <c r="Y360" s="66"/>
      <c r="Z360" s="66"/>
      <c r="AA360" s="66"/>
      <c r="AB360" s="66"/>
      <c r="AC360" s="66"/>
      <c r="AD360" s="66"/>
      <c r="AE360" s="66"/>
      <c r="AF360" s="57">
        <v>4</v>
      </c>
      <c r="AG360" s="57">
        <v>11</v>
      </c>
      <c r="AH360" s="57">
        <v>2011</v>
      </c>
      <c r="AI360" s="67">
        <v>0.86111111111111116</v>
      </c>
      <c r="AJ360" s="57"/>
      <c r="AK360" s="57"/>
      <c r="AL360" s="57"/>
      <c r="AM360" s="67"/>
      <c r="AN360" s="87">
        <v>31</v>
      </c>
      <c r="AO360" s="87">
        <v>1</v>
      </c>
      <c r="AP360" s="87">
        <v>2012</v>
      </c>
      <c r="AQ360" s="67"/>
      <c r="AR360" s="87">
        <v>31</v>
      </c>
      <c r="AS360" s="302" t="s">
        <v>53</v>
      </c>
      <c r="AT360" s="60">
        <v>480.80999999999995</v>
      </c>
      <c r="AU360" s="60">
        <v>327.36</v>
      </c>
      <c r="AV360" s="60">
        <v>91.28</v>
      </c>
      <c r="AW360" s="60">
        <v>88</v>
      </c>
      <c r="AX360" s="60"/>
      <c r="AY360" s="60">
        <v>51.150000000000006</v>
      </c>
      <c r="AZ360" s="60">
        <v>1038.5999999999999</v>
      </c>
      <c r="BA360" s="60">
        <v>0</v>
      </c>
      <c r="BB360" s="60">
        <v>1023</v>
      </c>
    </row>
    <row r="361" spans="1:54" s="62" customFormat="1" ht="12">
      <c r="A361" s="26" t="s">
        <v>46</v>
      </c>
      <c r="B361" s="57">
        <v>226</v>
      </c>
      <c r="C361" s="53" t="s">
        <v>1255</v>
      </c>
      <c r="D361" s="267" t="s">
        <v>1256</v>
      </c>
      <c r="E361" s="267" t="s">
        <v>1156</v>
      </c>
      <c r="F361" s="53" t="s">
        <v>1257</v>
      </c>
      <c r="G361" s="53"/>
      <c r="H361" s="87">
        <v>28</v>
      </c>
      <c r="I361" s="87">
        <v>12</v>
      </c>
      <c r="J361" s="87">
        <v>1977</v>
      </c>
      <c r="K361" s="87">
        <v>34</v>
      </c>
      <c r="L361" s="270" t="s">
        <v>1964</v>
      </c>
      <c r="M361" s="270"/>
      <c r="N361" s="270"/>
      <c r="O361" s="270"/>
      <c r="P361" s="53"/>
      <c r="Q361" s="53">
        <v>1544</v>
      </c>
      <c r="R361" s="53"/>
      <c r="S361" s="53" t="s">
        <v>58</v>
      </c>
      <c r="T361" s="66">
        <v>11030023</v>
      </c>
      <c r="U361" s="309" t="s">
        <v>3545</v>
      </c>
      <c r="V361" s="66" t="s">
        <v>493</v>
      </c>
      <c r="W361" s="66"/>
      <c r="X361" s="66" t="s">
        <v>346</v>
      </c>
      <c r="Y361" s="66"/>
      <c r="Z361" s="66"/>
      <c r="AA361" s="66"/>
      <c r="AB361" s="66"/>
      <c r="AC361" s="66"/>
      <c r="AD361" s="66"/>
      <c r="AE361" s="66"/>
      <c r="AF361" s="57">
        <v>7</v>
      </c>
      <c r="AG361" s="57">
        <v>11</v>
      </c>
      <c r="AH361" s="57">
        <v>2011</v>
      </c>
      <c r="AI361" s="67">
        <v>0.60763888888888895</v>
      </c>
      <c r="AJ361" s="57"/>
      <c r="AK361" s="57"/>
      <c r="AL361" s="57"/>
      <c r="AM361" s="67"/>
      <c r="AN361" s="87">
        <v>25</v>
      </c>
      <c r="AO361" s="87">
        <v>1</v>
      </c>
      <c r="AP361" s="87">
        <v>2012</v>
      </c>
      <c r="AQ361" s="67"/>
      <c r="AR361" s="87">
        <v>24</v>
      </c>
      <c r="AS361" s="302" t="s">
        <v>71</v>
      </c>
      <c r="AT361" s="60">
        <v>372.23999999999995</v>
      </c>
      <c r="AU361" s="60">
        <v>253.44</v>
      </c>
      <c r="AV361" s="60">
        <v>74.59</v>
      </c>
      <c r="AW361" s="60">
        <v>96</v>
      </c>
      <c r="AX361" s="60"/>
      <c r="AY361" s="60">
        <v>39.6</v>
      </c>
      <c r="AZ361" s="60">
        <v>835.87</v>
      </c>
      <c r="BA361" s="60">
        <v>0</v>
      </c>
      <c r="BB361" s="60">
        <v>792</v>
      </c>
    </row>
    <row r="362" spans="1:54" s="62" customFormat="1" ht="12">
      <c r="A362" s="26" t="s">
        <v>46</v>
      </c>
      <c r="B362" s="57">
        <v>227</v>
      </c>
      <c r="C362" s="53" t="s">
        <v>1259</v>
      </c>
      <c r="D362" s="267" t="s">
        <v>1260</v>
      </c>
      <c r="E362" s="267" t="s">
        <v>1261</v>
      </c>
      <c r="F362" s="53" t="s">
        <v>1262</v>
      </c>
      <c r="G362" s="53"/>
      <c r="H362" s="87">
        <v>11</v>
      </c>
      <c r="I362" s="87">
        <v>4</v>
      </c>
      <c r="J362" s="87">
        <v>1936</v>
      </c>
      <c r="K362" s="87">
        <v>75</v>
      </c>
      <c r="L362" s="270" t="s">
        <v>100</v>
      </c>
      <c r="M362" s="270"/>
      <c r="N362" s="270"/>
      <c r="O362" s="270"/>
      <c r="P362" s="53"/>
      <c r="Q362" s="53">
        <v>1558</v>
      </c>
      <c r="R362" s="53"/>
      <c r="S362" s="295" t="s">
        <v>58</v>
      </c>
      <c r="T362" s="66">
        <v>11030023</v>
      </c>
      <c r="U362" s="309" t="s">
        <v>3544</v>
      </c>
      <c r="V362" s="66" t="s">
        <v>1112</v>
      </c>
      <c r="W362" s="66"/>
      <c r="X362" s="66"/>
      <c r="Y362" s="66"/>
      <c r="Z362" s="66"/>
      <c r="AA362" s="66"/>
      <c r="AB362" s="66"/>
      <c r="AC362" s="66"/>
      <c r="AD362" s="66"/>
      <c r="AE362" s="66"/>
      <c r="AF362" s="57">
        <v>11</v>
      </c>
      <c r="AG362" s="57">
        <v>11</v>
      </c>
      <c r="AH362" s="57">
        <v>2011</v>
      </c>
      <c r="AI362" s="67">
        <v>0.59027777777777779</v>
      </c>
      <c r="AJ362" s="57"/>
      <c r="AK362" s="57"/>
      <c r="AL362" s="57">
        <v>2011</v>
      </c>
      <c r="AM362" s="67"/>
      <c r="AN362" s="87">
        <v>31</v>
      </c>
      <c r="AO362" s="87">
        <v>1</v>
      </c>
      <c r="AP362" s="87">
        <v>2012</v>
      </c>
      <c r="AQ362" s="67"/>
      <c r="AR362" s="87">
        <v>31</v>
      </c>
      <c r="AS362" s="302" t="s">
        <v>53</v>
      </c>
      <c r="AT362" s="60">
        <v>480.80999999999995</v>
      </c>
      <c r="AU362" s="60">
        <v>327.36</v>
      </c>
      <c r="AV362" s="60">
        <v>123.88</v>
      </c>
      <c r="AW362" s="60">
        <v>82</v>
      </c>
      <c r="AX362" s="60"/>
      <c r="AY362" s="60">
        <v>51.150000000000006</v>
      </c>
      <c r="AZ362" s="60">
        <v>1065.1999999999998</v>
      </c>
      <c r="BA362" s="60">
        <v>0</v>
      </c>
      <c r="BB362" s="60">
        <v>1023</v>
      </c>
    </row>
    <row r="363" spans="1:54" s="62" customFormat="1" ht="12">
      <c r="A363" s="26" t="s">
        <v>46</v>
      </c>
      <c r="B363" s="57">
        <v>228</v>
      </c>
      <c r="C363" s="53" t="s">
        <v>1273</v>
      </c>
      <c r="D363" s="267" t="s">
        <v>1274</v>
      </c>
      <c r="E363" s="267" t="s">
        <v>1275</v>
      </c>
      <c r="F363" s="53" t="s">
        <v>1276</v>
      </c>
      <c r="G363" s="53"/>
      <c r="H363" s="87">
        <v>1</v>
      </c>
      <c r="I363" s="87">
        <v>12</v>
      </c>
      <c r="J363" s="87">
        <v>1973</v>
      </c>
      <c r="K363" s="87">
        <v>38</v>
      </c>
      <c r="L363" s="270" t="s">
        <v>1964</v>
      </c>
      <c r="M363" s="270"/>
      <c r="N363" s="270"/>
      <c r="O363" s="270"/>
      <c r="P363" s="53"/>
      <c r="Q363" s="53">
        <v>1574</v>
      </c>
      <c r="R363" s="53"/>
      <c r="S363" s="295" t="s">
        <v>58</v>
      </c>
      <c r="T363" s="66">
        <v>11030023</v>
      </c>
      <c r="U363" s="309" t="s">
        <v>3543</v>
      </c>
      <c r="V363" s="66"/>
      <c r="W363" s="66"/>
      <c r="X363" s="66"/>
      <c r="Y363" s="66"/>
      <c r="Z363" s="66"/>
      <c r="AA363" s="66"/>
      <c r="AB363" s="66"/>
      <c r="AC363" s="66"/>
      <c r="AD363" s="66"/>
      <c r="AE363" s="66"/>
      <c r="AF363" s="57">
        <v>15</v>
      </c>
      <c r="AG363" s="57">
        <v>11</v>
      </c>
      <c r="AH363" s="57">
        <v>2011</v>
      </c>
      <c r="AI363" s="67">
        <v>0.56944444444444442</v>
      </c>
      <c r="AJ363" s="57"/>
      <c r="AK363" s="57"/>
      <c r="AL363" s="57"/>
      <c r="AM363" s="67"/>
      <c r="AN363" s="87">
        <v>31</v>
      </c>
      <c r="AO363" s="87">
        <v>1</v>
      </c>
      <c r="AP363" s="87">
        <v>2012</v>
      </c>
      <c r="AQ363" s="67"/>
      <c r="AR363" s="87">
        <v>31</v>
      </c>
      <c r="AS363" s="302" t="s">
        <v>53</v>
      </c>
      <c r="AT363" s="60">
        <v>480.80999999999995</v>
      </c>
      <c r="AU363" s="60">
        <v>327.36</v>
      </c>
      <c r="AV363" s="60">
        <v>87.59</v>
      </c>
      <c r="AW363" s="60">
        <v>84</v>
      </c>
      <c r="AX363" s="60"/>
      <c r="AY363" s="60">
        <v>51.150000000000006</v>
      </c>
      <c r="AZ363" s="60">
        <v>1030.9099999999999</v>
      </c>
      <c r="BA363" s="60">
        <v>0</v>
      </c>
      <c r="BB363" s="60">
        <v>1023</v>
      </c>
    </row>
    <row r="364" spans="1:54" s="62" customFormat="1" ht="12">
      <c r="A364" s="26" t="s">
        <v>46</v>
      </c>
      <c r="B364" s="57">
        <v>229</v>
      </c>
      <c r="C364" s="53" t="s">
        <v>1278</v>
      </c>
      <c r="D364" s="267" t="s">
        <v>453</v>
      </c>
      <c r="E364" s="267" t="s">
        <v>1279</v>
      </c>
      <c r="F364" s="53" t="s">
        <v>1280</v>
      </c>
      <c r="G364" s="53"/>
      <c r="H364" s="87">
        <v>26</v>
      </c>
      <c r="I364" s="87">
        <v>4</v>
      </c>
      <c r="J364" s="87">
        <v>1976</v>
      </c>
      <c r="K364" s="87">
        <v>35</v>
      </c>
      <c r="L364" s="270" t="s">
        <v>1964</v>
      </c>
      <c r="M364" s="270"/>
      <c r="N364" s="270"/>
      <c r="O364" s="270"/>
      <c r="P364" s="53"/>
      <c r="Q364" s="53">
        <v>1577</v>
      </c>
      <c r="R364" s="53"/>
      <c r="S364" s="53" t="s">
        <v>58</v>
      </c>
      <c r="T364" s="66">
        <v>11030023</v>
      </c>
      <c r="U364" s="309" t="s">
        <v>3542</v>
      </c>
      <c r="V364" s="66" t="s">
        <v>528</v>
      </c>
      <c r="W364" s="66"/>
      <c r="X364" s="66"/>
      <c r="Y364" s="66"/>
      <c r="Z364" s="66"/>
      <c r="AA364" s="66"/>
      <c r="AB364" s="66"/>
      <c r="AC364" s="66"/>
      <c r="AD364" s="66"/>
      <c r="AE364" s="66"/>
      <c r="AF364" s="57">
        <v>29</v>
      </c>
      <c r="AG364" s="57">
        <v>11</v>
      </c>
      <c r="AH364" s="57">
        <v>2011</v>
      </c>
      <c r="AI364" s="67">
        <v>0.58333333333333337</v>
      </c>
      <c r="AJ364" s="57"/>
      <c r="AK364" s="57"/>
      <c r="AL364" s="57"/>
      <c r="AM364" s="67"/>
      <c r="AN364" s="87">
        <v>31</v>
      </c>
      <c r="AO364" s="87">
        <v>1</v>
      </c>
      <c r="AP364" s="87">
        <v>2012</v>
      </c>
      <c r="AQ364" s="67"/>
      <c r="AR364" s="87">
        <v>31</v>
      </c>
      <c r="AS364" s="302" t="s">
        <v>53</v>
      </c>
      <c r="AT364" s="60">
        <v>480.80999999999995</v>
      </c>
      <c r="AU364" s="60">
        <v>327.36</v>
      </c>
      <c r="AV364" s="60">
        <v>98.64</v>
      </c>
      <c r="AW364" s="60">
        <v>68</v>
      </c>
      <c r="AX364" s="60"/>
      <c r="AY364" s="60">
        <v>51.150000000000006</v>
      </c>
      <c r="AZ364" s="60">
        <v>1025.96</v>
      </c>
      <c r="BA364" s="60">
        <v>0</v>
      </c>
      <c r="BB364" s="60">
        <v>1023</v>
      </c>
    </row>
    <row r="365" spans="1:54" s="62" customFormat="1" ht="12">
      <c r="A365" s="26" t="s">
        <v>46</v>
      </c>
      <c r="B365" s="57">
        <v>230</v>
      </c>
      <c r="C365" s="53" t="s">
        <v>1290</v>
      </c>
      <c r="D365" s="267" t="s">
        <v>204</v>
      </c>
      <c r="E365" s="267" t="s">
        <v>1291</v>
      </c>
      <c r="F365" s="53" t="s">
        <v>1292</v>
      </c>
      <c r="G365" s="53"/>
      <c r="H365" s="87">
        <v>2</v>
      </c>
      <c r="I365" s="87">
        <v>3</v>
      </c>
      <c r="J365" s="87">
        <v>1959</v>
      </c>
      <c r="K365" s="87">
        <v>52</v>
      </c>
      <c r="L365" s="270" t="s">
        <v>1964</v>
      </c>
      <c r="M365" s="270"/>
      <c r="N365" s="270"/>
      <c r="O365" s="270"/>
      <c r="P365" s="53"/>
      <c r="Q365" s="53">
        <v>1585</v>
      </c>
      <c r="R365" s="53"/>
      <c r="S365" s="53" t="s">
        <v>58</v>
      </c>
      <c r="T365" s="66">
        <v>11030023</v>
      </c>
      <c r="U365" s="309" t="s">
        <v>2712</v>
      </c>
      <c r="V365" s="66"/>
      <c r="W365" s="66"/>
      <c r="X365" s="66"/>
      <c r="Y365" s="66"/>
      <c r="Z365" s="66"/>
      <c r="AA365" s="66"/>
      <c r="AB365" s="66"/>
      <c r="AC365" s="66"/>
      <c r="AD365" s="66"/>
      <c r="AE365" s="66"/>
      <c r="AF365" s="57">
        <v>17</v>
      </c>
      <c r="AG365" s="57">
        <v>11</v>
      </c>
      <c r="AH365" s="57">
        <v>2011</v>
      </c>
      <c r="AI365" s="67">
        <v>0.44791666666666669</v>
      </c>
      <c r="AJ365" s="57"/>
      <c r="AK365" s="57"/>
      <c r="AL365" s="57"/>
      <c r="AM365" s="67"/>
      <c r="AN365" s="87">
        <v>25</v>
      </c>
      <c r="AO365" s="87">
        <v>1</v>
      </c>
      <c r="AP365" s="87">
        <v>2012</v>
      </c>
      <c r="AQ365" s="67"/>
      <c r="AR365" s="87">
        <v>24</v>
      </c>
      <c r="AS365" s="302" t="s">
        <v>71</v>
      </c>
      <c r="AT365" s="60">
        <v>372.23999999999995</v>
      </c>
      <c r="AU365" s="60">
        <v>253.44</v>
      </c>
      <c r="AV365" s="60">
        <v>99.87</v>
      </c>
      <c r="AW365" s="60">
        <v>78</v>
      </c>
      <c r="AX365" s="60"/>
      <c r="AY365" s="60">
        <v>39.6</v>
      </c>
      <c r="AZ365" s="60">
        <v>843.15</v>
      </c>
      <c r="BA365" s="60">
        <v>0</v>
      </c>
      <c r="BB365" s="60">
        <v>792</v>
      </c>
    </row>
    <row r="366" spans="1:54" s="62" customFormat="1" ht="12">
      <c r="A366" s="26" t="s">
        <v>46</v>
      </c>
      <c r="B366" s="57">
        <v>231</v>
      </c>
      <c r="C366" s="53" t="s">
        <v>1293</v>
      </c>
      <c r="D366" s="267" t="s">
        <v>1294</v>
      </c>
      <c r="E366" s="267" t="s">
        <v>1295</v>
      </c>
      <c r="F366" s="53" t="s">
        <v>1296</v>
      </c>
      <c r="G366" s="53"/>
      <c r="H366" s="87">
        <v>25</v>
      </c>
      <c r="I366" s="87">
        <v>12</v>
      </c>
      <c r="J366" s="87">
        <v>1974</v>
      </c>
      <c r="K366" s="87">
        <v>37</v>
      </c>
      <c r="L366" s="270" t="s">
        <v>1964</v>
      </c>
      <c r="M366" s="270"/>
      <c r="N366" s="270"/>
      <c r="O366" s="270"/>
      <c r="P366" s="53"/>
      <c r="Q366" s="53">
        <v>1590</v>
      </c>
      <c r="R366" s="53"/>
      <c r="S366" s="53" t="s">
        <v>58</v>
      </c>
      <c r="T366" s="66">
        <v>11030023</v>
      </c>
      <c r="U366" s="309" t="s">
        <v>3541</v>
      </c>
      <c r="V366" s="66" t="s">
        <v>493</v>
      </c>
      <c r="W366" s="66"/>
      <c r="X366" s="66"/>
      <c r="Y366" s="66"/>
      <c r="Z366" s="66"/>
      <c r="AA366" s="66"/>
      <c r="AB366" s="66"/>
      <c r="AC366" s="66"/>
      <c r="AD366" s="66"/>
      <c r="AE366" s="66"/>
      <c r="AF366" s="57">
        <v>17</v>
      </c>
      <c r="AG366" s="57">
        <v>11</v>
      </c>
      <c r="AH366" s="57">
        <v>2011</v>
      </c>
      <c r="AI366" s="67">
        <v>0.59375</v>
      </c>
      <c r="AJ366" s="57"/>
      <c r="AK366" s="57"/>
      <c r="AL366" s="57"/>
      <c r="AM366" s="67"/>
      <c r="AN366" s="87">
        <v>31</v>
      </c>
      <c r="AO366" s="87">
        <v>1</v>
      </c>
      <c r="AP366" s="87">
        <v>2012</v>
      </c>
      <c r="AQ366" s="67"/>
      <c r="AR366" s="87">
        <v>31</v>
      </c>
      <c r="AS366" s="302" t="s">
        <v>53</v>
      </c>
      <c r="AT366" s="60">
        <v>480.80999999999995</v>
      </c>
      <c r="AU366" s="60">
        <v>327.36</v>
      </c>
      <c r="AV366" s="60">
        <v>91.27</v>
      </c>
      <c r="AW366" s="60">
        <v>94</v>
      </c>
      <c r="AX366" s="60"/>
      <c r="AY366" s="60">
        <v>51.150000000000006</v>
      </c>
      <c r="AZ366" s="60">
        <v>1044.5899999999999</v>
      </c>
      <c r="BA366" s="60">
        <v>0</v>
      </c>
      <c r="BB366" s="60">
        <v>1023</v>
      </c>
    </row>
    <row r="367" spans="1:54" s="62" customFormat="1" ht="12">
      <c r="A367" s="26" t="s">
        <v>46</v>
      </c>
      <c r="B367" s="57">
        <v>232</v>
      </c>
      <c r="C367" s="53" t="s">
        <v>1298</v>
      </c>
      <c r="D367" s="267" t="s">
        <v>1299</v>
      </c>
      <c r="E367" s="267" t="s">
        <v>495</v>
      </c>
      <c r="F367" s="53" t="s">
        <v>1300</v>
      </c>
      <c r="G367" s="53"/>
      <c r="H367" s="87">
        <v>11</v>
      </c>
      <c r="I367" s="87">
        <v>11</v>
      </c>
      <c r="J367" s="87">
        <v>1978</v>
      </c>
      <c r="K367" s="87">
        <v>33</v>
      </c>
      <c r="L367" s="270" t="s">
        <v>1964</v>
      </c>
      <c r="M367" s="270"/>
      <c r="N367" s="270"/>
      <c r="O367" s="270"/>
      <c r="P367" s="53"/>
      <c r="Q367" s="53">
        <v>1593</v>
      </c>
      <c r="R367" s="53"/>
      <c r="S367" s="53" t="s">
        <v>58</v>
      </c>
      <c r="T367" s="66">
        <v>11030023</v>
      </c>
      <c r="U367" s="309" t="s">
        <v>211</v>
      </c>
      <c r="V367" s="66"/>
      <c r="W367" s="66"/>
      <c r="X367" s="66"/>
      <c r="Y367" s="66"/>
      <c r="Z367" s="66"/>
      <c r="AA367" s="66"/>
      <c r="AB367" s="66"/>
      <c r="AC367" s="66"/>
      <c r="AD367" s="66"/>
      <c r="AE367" s="66"/>
      <c r="AF367" s="57">
        <v>18</v>
      </c>
      <c r="AG367" s="57">
        <v>11</v>
      </c>
      <c r="AH367" s="57">
        <v>2011</v>
      </c>
      <c r="AI367" s="67">
        <v>0.50347222222222221</v>
      </c>
      <c r="AJ367" s="57"/>
      <c r="AK367" s="57"/>
      <c r="AL367" s="57"/>
      <c r="AM367" s="67"/>
      <c r="AN367" s="87">
        <v>6</v>
      </c>
      <c r="AO367" s="87">
        <v>1</v>
      </c>
      <c r="AP367" s="87">
        <v>2012</v>
      </c>
      <c r="AQ367" s="67"/>
      <c r="AR367" s="87">
        <v>5</v>
      </c>
      <c r="AS367" s="302" t="s">
        <v>71</v>
      </c>
      <c r="AT367" s="60">
        <v>77.55</v>
      </c>
      <c r="AU367" s="60">
        <v>52.800000000000004</v>
      </c>
      <c r="AV367" s="60">
        <v>42.65</v>
      </c>
      <c r="AW367" s="60">
        <v>54</v>
      </c>
      <c r="AX367" s="60"/>
      <c r="AY367" s="60">
        <v>8.25</v>
      </c>
      <c r="AZ367" s="60">
        <v>235.25</v>
      </c>
      <c r="BA367" s="60">
        <v>0</v>
      </c>
      <c r="BB367" s="60">
        <v>165</v>
      </c>
    </row>
    <row r="368" spans="1:54" s="62" customFormat="1" ht="12">
      <c r="A368" s="26" t="s">
        <v>46</v>
      </c>
      <c r="B368" s="57">
        <v>233</v>
      </c>
      <c r="C368" s="53" t="s">
        <v>1301</v>
      </c>
      <c r="D368" s="267" t="s">
        <v>1302</v>
      </c>
      <c r="E368" s="267" t="s">
        <v>1303</v>
      </c>
      <c r="F368" s="53" t="s">
        <v>1304</v>
      </c>
      <c r="G368" s="53"/>
      <c r="H368" s="87">
        <v>14</v>
      </c>
      <c r="I368" s="87">
        <v>4</v>
      </c>
      <c r="J368" s="87">
        <v>1978</v>
      </c>
      <c r="K368" s="87">
        <v>33</v>
      </c>
      <c r="L368" s="270" t="s">
        <v>100</v>
      </c>
      <c r="M368" s="270"/>
      <c r="N368" s="270"/>
      <c r="O368" s="270"/>
      <c r="P368" s="53"/>
      <c r="Q368" s="53">
        <v>1599</v>
      </c>
      <c r="R368" s="53"/>
      <c r="S368" s="53" t="s">
        <v>58</v>
      </c>
      <c r="T368" s="66">
        <v>11030023</v>
      </c>
      <c r="U368" s="309" t="s">
        <v>1149</v>
      </c>
      <c r="V368" s="66"/>
      <c r="W368" s="66"/>
      <c r="X368" s="66"/>
      <c r="Y368" s="66"/>
      <c r="Z368" s="66"/>
      <c r="AA368" s="66"/>
      <c r="AB368" s="66"/>
      <c r="AC368" s="66"/>
      <c r="AD368" s="66"/>
      <c r="AE368" s="66"/>
      <c r="AF368" s="57">
        <v>25</v>
      </c>
      <c r="AG368" s="57">
        <v>11</v>
      </c>
      <c r="AH368" s="57">
        <v>2011</v>
      </c>
      <c r="AI368" s="67">
        <v>0.54166666666666663</v>
      </c>
      <c r="AJ368" s="57"/>
      <c r="AK368" s="57"/>
      <c r="AL368" s="57"/>
      <c r="AM368" s="67"/>
      <c r="AN368" s="87">
        <v>25</v>
      </c>
      <c r="AO368" s="87">
        <v>1</v>
      </c>
      <c r="AP368" s="87">
        <v>2012</v>
      </c>
      <c r="AQ368" s="67"/>
      <c r="AR368" s="87">
        <v>24</v>
      </c>
      <c r="AS368" s="302" t="s">
        <v>71</v>
      </c>
      <c r="AT368" s="60">
        <v>372.23999999999995</v>
      </c>
      <c r="AU368" s="60">
        <v>253.44</v>
      </c>
      <c r="AV368" s="60">
        <v>82.56</v>
      </c>
      <c r="AW368" s="60">
        <v>86</v>
      </c>
      <c r="AX368" s="60"/>
      <c r="AY368" s="60">
        <v>39.6</v>
      </c>
      <c r="AZ368" s="60">
        <v>833.83999999999992</v>
      </c>
      <c r="BA368" s="60">
        <v>0</v>
      </c>
      <c r="BB368" s="60">
        <v>792</v>
      </c>
    </row>
    <row r="369" spans="1:54" s="62" customFormat="1" ht="12">
      <c r="A369" s="26" t="s">
        <v>46</v>
      </c>
      <c r="B369" s="57">
        <v>234</v>
      </c>
      <c r="C369" s="53" t="s">
        <v>1306</v>
      </c>
      <c r="D369" s="267" t="s">
        <v>1042</v>
      </c>
      <c r="E369" s="267" t="s">
        <v>1307</v>
      </c>
      <c r="F369" s="53" t="s">
        <v>1308</v>
      </c>
      <c r="G369" s="53"/>
      <c r="H369" s="87">
        <v>15</v>
      </c>
      <c r="I369" s="87">
        <v>4</v>
      </c>
      <c r="J369" s="87">
        <v>1989</v>
      </c>
      <c r="K369" s="87">
        <v>22</v>
      </c>
      <c r="L369" s="270" t="s">
        <v>1964</v>
      </c>
      <c r="M369" s="270"/>
      <c r="N369" s="270"/>
      <c r="O369" s="270"/>
      <c r="P369" s="53"/>
      <c r="Q369" s="53">
        <v>1608</v>
      </c>
      <c r="R369" s="53"/>
      <c r="S369" s="295" t="s">
        <v>58</v>
      </c>
      <c r="T369" s="66">
        <v>11030023</v>
      </c>
      <c r="U369" s="309" t="s">
        <v>1284</v>
      </c>
      <c r="V369" s="66"/>
      <c r="W369" s="66"/>
      <c r="X369" s="66"/>
      <c r="Y369" s="66"/>
      <c r="Z369" s="66"/>
      <c r="AA369" s="66"/>
      <c r="AB369" s="66"/>
      <c r="AC369" s="66"/>
      <c r="AD369" s="66"/>
      <c r="AE369" s="66"/>
      <c r="AF369" s="57">
        <v>22</v>
      </c>
      <c r="AG369" s="57">
        <v>11</v>
      </c>
      <c r="AH369" s="57">
        <v>2011</v>
      </c>
      <c r="AI369" s="67">
        <v>0.48958333333333331</v>
      </c>
      <c r="AJ369" s="57"/>
      <c r="AK369" s="57"/>
      <c r="AL369" s="57"/>
      <c r="AM369" s="67"/>
      <c r="AN369" s="87">
        <v>31</v>
      </c>
      <c r="AO369" s="87">
        <v>1</v>
      </c>
      <c r="AP369" s="87">
        <v>2012</v>
      </c>
      <c r="AQ369" s="67"/>
      <c r="AR369" s="87">
        <v>31</v>
      </c>
      <c r="AS369" s="302" t="s">
        <v>53</v>
      </c>
      <c r="AT369" s="60">
        <v>480.80999999999995</v>
      </c>
      <c r="AU369" s="60">
        <v>327.36</v>
      </c>
      <c r="AV369" s="60">
        <v>91.57</v>
      </c>
      <c r="AW369" s="60">
        <v>78</v>
      </c>
      <c r="AX369" s="60"/>
      <c r="AY369" s="60">
        <v>51.150000000000006</v>
      </c>
      <c r="AZ369" s="60">
        <v>1028.8899999999999</v>
      </c>
      <c r="BA369" s="60">
        <v>0</v>
      </c>
      <c r="BB369" s="60">
        <v>1023</v>
      </c>
    </row>
    <row r="370" spans="1:54" s="62" customFormat="1" ht="12">
      <c r="A370" s="26" t="s">
        <v>46</v>
      </c>
      <c r="B370" s="57">
        <v>235</v>
      </c>
      <c r="C370" s="53" t="s">
        <v>1310</v>
      </c>
      <c r="D370" s="267" t="s">
        <v>1311</v>
      </c>
      <c r="E370" s="267" t="s">
        <v>966</v>
      </c>
      <c r="F370" s="53" t="s">
        <v>1312</v>
      </c>
      <c r="G370" s="53"/>
      <c r="H370" s="87">
        <v>28</v>
      </c>
      <c r="I370" s="87">
        <v>2</v>
      </c>
      <c r="J370" s="87">
        <v>1964</v>
      </c>
      <c r="K370" s="87">
        <v>47</v>
      </c>
      <c r="L370" s="270" t="s">
        <v>1964</v>
      </c>
      <c r="M370" s="270"/>
      <c r="N370" s="270"/>
      <c r="O370" s="270"/>
      <c r="P370" s="53"/>
      <c r="Q370" s="53">
        <v>1611</v>
      </c>
      <c r="R370" s="53"/>
      <c r="S370" s="295" t="s">
        <v>58</v>
      </c>
      <c r="T370" s="66">
        <v>11030023</v>
      </c>
      <c r="U370" s="309" t="s">
        <v>1089</v>
      </c>
      <c r="V370" s="66"/>
      <c r="W370" s="66"/>
      <c r="X370" s="66"/>
      <c r="Y370" s="66"/>
      <c r="Z370" s="66"/>
      <c r="AA370" s="66"/>
      <c r="AB370" s="66"/>
      <c r="AC370" s="66"/>
      <c r="AD370" s="66"/>
      <c r="AE370" s="66"/>
      <c r="AF370" s="57">
        <v>22</v>
      </c>
      <c r="AG370" s="57">
        <v>11</v>
      </c>
      <c r="AH370" s="57">
        <v>2011</v>
      </c>
      <c r="AI370" s="67">
        <v>0.78125</v>
      </c>
      <c r="AJ370" s="57"/>
      <c r="AK370" s="57"/>
      <c r="AL370" s="57"/>
      <c r="AM370" s="67"/>
      <c r="AN370" s="87">
        <v>3</v>
      </c>
      <c r="AO370" s="87">
        <v>1</v>
      </c>
      <c r="AP370" s="87">
        <v>2012</v>
      </c>
      <c r="AQ370" s="67"/>
      <c r="AR370" s="87">
        <v>2</v>
      </c>
      <c r="AS370" s="302" t="s">
        <v>71</v>
      </c>
      <c r="AT370" s="60">
        <v>31.02</v>
      </c>
      <c r="AU370" s="60">
        <v>21.12</v>
      </c>
      <c r="AV370" s="60">
        <v>16.2</v>
      </c>
      <c r="AW370" s="60">
        <v>25</v>
      </c>
      <c r="AX370" s="60"/>
      <c r="AY370" s="60">
        <v>3.3000000000000003</v>
      </c>
      <c r="AZ370" s="60">
        <v>96.64</v>
      </c>
      <c r="BA370" s="60">
        <v>0</v>
      </c>
      <c r="BB370" s="60">
        <v>66</v>
      </c>
    </row>
    <row r="371" spans="1:54" s="62" customFormat="1" ht="12">
      <c r="A371" s="26" t="s">
        <v>46</v>
      </c>
      <c r="B371" s="57">
        <v>236</v>
      </c>
      <c r="C371" s="53" t="s">
        <v>1326</v>
      </c>
      <c r="D371" s="267" t="s">
        <v>291</v>
      </c>
      <c r="E371" s="267" t="s">
        <v>1327</v>
      </c>
      <c r="F371" s="53" t="s">
        <v>1328</v>
      </c>
      <c r="G371" s="53"/>
      <c r="H371" s="87">
        <v>11</v>
      </c>
      <c r="I371" s="87">
        <v>1</v>
      </c>
      <c r="J371" s="87">
        <v>1961</v>
      </c>
      <c r="K371" s="87">
        <v>50</v>
      </c>
      <c r="L371" s="270" t="s">
        <v>1964</v>
      </c>
      <c r="M371" s="270"/>
      <c r="N371" s="270"/>
      <c r="O371" s="270"/>
      <c r="P371" s="53"/>
      <c r="Q371" s="53">
        <v>1633</v>
      </c>
      <c r="R371" s="53"/>
      <c r="S371" s="295" t="s">
        <v>58</v>
      </c>
      <c r="T371" s="66">
        <v>11030023</v>
      </c>
      <c r="U371" s="309" t="s">
        <v>211</v>
      </c>
      <c r="V371" s="66"/>
      <c r="W371" s="66"/>
      <c r="X371" s="66"/>
      <c r="Y371" s="66"/>
      <c r="Z371" s="66"/>
      <c r="AA371" s="66"/>
      <c r="AB371" s="66"/>
      <c r="AC371" s="66"/>
      <c r="AD371" s="66"/>
      <c r="AE371" s="66"/>
      <c r="AF371" s="57">
        <v>28</v>
      </c>
      <c r="AG371" s="57">
        <v>11</v>
      </c>
      <c r="AH371" s="57">
        <v>2011</v>
      </c>
      <c r="AI371" s="67">
        <v>0.47222222222222227</v>
      </c>
      <c r="AJ371" s="57"/>
      <c r="AK371" s="57"/>
      <c r="AL371" s="57"/>
      <c r="AM371" s="67"/>
      <c r="AN371" s="87">
        <v>13</v>
      </c>
      <c r="AO371" s="87">
        <v>1</v>
      </c>
      <c r="AP371" s="87">
        <v>2012</v>
      </c>
      <c r="AQ371" s="67"/>
      <c r="AR371" s="87">
        <v>12</v>
      </c>
      <c r="AS371" s="302" t="s">
        <v>71</v>
      </c>
      <c r="AT371" s="60">
        <v>186.11999999999998</v>
      </c>
      <c r="AU371" s="60">
        <v>126.72</v>
      </c>
      <c r="AV371" s="60">
        <v>47.94</v>
      </c>
      <c r="AW371" s="60">
        <v>64</v>
      </c>
      <c r="AX371" s="60"/>
      <c r="AY371" s="60">
        <v>19.8</v>
      </c>
      <c r="AZ371" s="60">
        <v>444.58</v>
      </c>
      <c r="BA371" s="60">
        <v>0</v>
      </c>
      <c r="BB371" s="60">
        <v>396</v>
      </c>
    </row>
    <row r="372" spans="1:54" s="62" customFormat="1" ht="12">
      <c r="A372" s="26" t="s">
        <v>46</v>
      </c>
      <c r="B372" s="57">
        <v>237</v>
      </c>
      <c r="C372" s="53" t="s">
        <v>1330</v>
      </c>
      <c r="D372" s="267" t="s">
        <v>1331</v>
      </c>
      <c r="E372" s="267" t="s">
        <v>1332</v>
      </c>
      <c r="F372" s="53" t="s">
        <v>1333</v>
      </c>
      <c r="G372" s="53"/>
      <c r="H372" s="87">
        <v>3</v>
      </c>
      <c r="I372" s="87">
        <v>1</v>
      </c>
      <c r="J372" s="87">
        <v>1952</v>
      </c>
      <c r="K372" s="87">
        <v>59</v>
      </c>
      <c r="L372" s="270" t="s">
        <v>1964</v>
      </c>
      <c r="M372" s="270"/>
      <c r="N372" s="270"/>
      <c r="O372" s="270"/>
      <c r="P372" s="53"/>
      <c r="Q372" s="53">
        <v>1634</v>
      </c>
      <c r="R372" s="53"/>
      <c r="S372" s="295" t="s">
        <v>58</v>
      </c>
      <c r="T372" s="66">
        <v>11030023</v>
      </c>
      <c r="U372" s="309" t="s">
        <v>3540</v>
      </c>
      <c r="V372" s="66" t="s">
        <v>90</v>
      </c>
      <c r="W372" s="66"/>
      <c r="X372" s="66"/>
      <c r="Y372" s="66"/>
      <c r="Z372" s="66"/>
      <c r="AA372" s="66"/>
      <c r="AB372" s="66"/>
      <c r="AC372" s="66"/>
      <c r="AD372" s="66"/>
      <c r="AE372" s="66"/>
      <c r="AF372" s="57">
        <v>28</v>
      </c>
      <c r="AG372" s="57">
        <v>11</v>
      </c>
      <c r="AH372" s="57">
        <v>2011</v>
      </c>
      <c r="AI372" s="67">
        <v>0.47916666666666669</v>
      </c>
      <c r="AJ372" s="57"/>
      <c r="AK372" s="57"/>
      <c r="AL372" s="57">
        <v>2011</v>
      </c>
      <c r="AM372" s="67"/>
      <c r="AN372" s="87">
        <v>31</v>
      </c>
      <c r="AO372" s="87">
        <v>1</v>
      </c>
      <c r="AP372" s="87">
        <v>2012</v>
      </c>
      <c r="AQ372" s="67"/>
      <c r="AR372" s="87">
        <v>31</v>
      </c>
      <c r="AS372" s="302" t="s">
        <v>53</v>
      </c>
      <c r="AT372" s="60">
        <v>480.80999999999995</v>
      </c>
      <c r="AU372" s="60">
        <v>327.36</v>
      </c>
      <c r="AV372" s="60">
        <v>232.95</v>
      </c>
      <c r="AW372" s="60">
        <v>54</v>
      </c>
      <c r="AX372" s="60"/>
      <c r="AY372" s="60">
        <v>51.150000000000006</v>
      </c>
      <c r="AZ372" s="60">
        <v>1146.27</v>
      </c>
      <c r="BA372" s="60">
        <v>0</v>
      </c>
      <c r="BB372" s="60">
        <v>1023</v>
      </c>
    </row>
    <row r="373" spans="1:54" s="62" customFormat="1" ht="12">
      <c r="A373" s="26" t="s">
        <v>46</v>
      </c>
      <c r="B373" s="57">
        <v>238</v>
      </c>
      <c r="C373" s="53" t="s">
        <v>1335</v>
      </c>
      <c r="D373" s="267" t="s">
        <v>291</v>
      </c>
      <c r="E373" s="267" t="s">
        <v>1336</v>
      </c>
      <c r="F373" s="53" t="s">
        <v>1337</v>
      </c>
      <c r="G373" s="53"/>
      <c r="H373" s="87">
        <v>1</v>
      </c>
      <c r="I373" s="87">
        <v>9</v>
      </c>
      <c r="J373" s="87">
        <v>1957</v>
      </c>
      <c r="K373" s="87">
        <v>54</v>
      </c>
      <c r="L373" s="270" t="s">
        <v>1964</v>
      </c>
      <c r="M373" s="270"/>
      <c r="N373" s="270"/>
      <c r="O373" s="270"/>
      <c r="P373" s="53"/>
      <c r="Q373" s="53">
        <v>1636</v>
      </c>
      <c r="R373" s="53"/>
      <c r="S373" s="295" t="s">
        <v>58</v>
      </c>
      <c r="T373" s="66">
        <v>11030023</v>
      </c>
      <c r="U373" s="309" t="s">
        <v>3539</v>
      </c>
      <c r="V373" s="66" t="s">
        <v>493</v>
      </c>
      <c r="W373" s="66"/>
      <c r="X373" s="66"/>
      <c r="Y373" s="66"/>
      <c r="Z373" s="66"/>
      <c r="AA373" s="66"/>
      <c r="AB373" s="66"/>
      <c r="AC373" s="66"/>
      <c r="AD373" s="66"/>
      <c r="AE373" s="66"/>
      <c r="AF373" s="57">
        <v>28</v>
      </c>
      <c r="AG373" s="57">
        <v>11</v>
      </c>
      <c r="AH373" s="57">
        <v>2011</v>
      </c>
      <c r="AI373" s="67">
        <v>0.5</v>
      </c>
      <c r="AJ373" s="57"/>
      <c r="AK373" s="57"/>
      <c r="AL373" s="57">
        <v>2007</v>
      </c>
      <c r="AM373" s="67"/>
      <c r="AN373" s="87">
        <v>31</v>
      </c>
      <c r="AO373" s="87">
        <v>1</v>
      </c>
      <c r="AP373" s="87">
        <v>2012</v>
      </c>
      <c r="AQ373" s="67"/>
      <c r="AR373" s="87">
        <v>31</v>
      </c>
      <c r="AS373" s="302" t="s">
        <v>53</v>
      </c>
      <c r="AT373" s="60">
        <v>480.80999999999995</v>
      </c>
      <c r="AU373" s="60">
        <v>327.36</v>
      </c>
      <c r="AV373" s="60">
        <v>172.06</v>
      </c>
      <c r="AW373" s="60">
        <v>54</v>
      </c>
      <c r="AX373" s="60"/>
      <c r="AY373" s="60">
        <v>51.150000000000006</v>
      </c>
      <c r="AZ373" s="60">
        <v>1085.3799999999999</v>
      </c>
      <c r="BA373" s="60">
        <v>0</v>
      </c>
      <c r="BB373" s="60">
        <v>1023</v>
      </c>
    </row>
    <row r="374" spans="1:54" s="62" customFormat="1" ht="12">
      <c r="A374" s="26" t="s">
        <v>46</v>
      </c>
      <c r="B374" s="57">
        <v>239</v>
      </c>
      <c r="C374" s="53" t="s">
        <v>1339</v>
      </c>
      <c r="D374" s="267" t="s">
        <v>1340</v>
      </c>
      <c r="E374" s="267" t="s">
        <v>1341</v>
      </c>
      <c r="F374" s="53" t="s">
        <v>1342</v>
      </c>
      <c r="G374" s="53"/>
      <c r="H374" s="87">
        <v>26</v>
      </c>
      <c r="I374" s="87">
        <v>7</v>
      </c>
      <c r="J374" s="87">
        <v>1992</v>
      </c>
      <c r="K374" s="87">
        <v>19</v>
      </c>
      <c r="L374" s="270" t="s">
        <v>100</v>
      </c>
      <c r="M374" s="270"/>
      <c r="N374" s="270"/>
      <c r="O374" s="270"/>
      <c r="P374" s="53"/>
      <c r="Q374" s="53">
        <v>1637</v>
      </c>
      <c r="R374" s="53"/>
      <c r="S374" s="295" t="s">
        <v>58</v>
      </c>
      <c r="T374" s="66">
        <v>11030023</v>
      </c>
      <c r="U374" s="309" t="s">
        <v>959</v>
      </c>
      <c r="V374" s="66"/>
      <c r="W374" s="66"/>
      <c r="X374" s="66"/>
      <c r="Y374" s="66"/>
      <c r="Z374" s="66"/>
      <c r="AA374" s="66"/>
      <c r="AB374" s="66"/>
      <c r="AC374" s="66"/>
      <c r="AD374" s="66"/>
      <c r="AE374" s="66"/>
      <c r="AF374" s="57">
        <v>28</v>
      </c>
      <c r="AG374" s="57">
        <v>11</v>
      </c>
      <c r="AH374" s="57">
        <v>2011</v>
      </c>
      <c r="AI374" s="67">
        <v>0.64236111111111105</v>
      </c>
      <c r="AJ374" s="57"/>
      <c r="AK374" s="57"/>
      <c r="AL374" s="57"/>
      <c r="AM374" s="67"/>
      <c r="AN374" s="87">
        <v>9</v>
      </c>
      <c r="AO374" s="87">
        <v>1</v>
      </c>
      <c r="AP374" s="87">
        <v>2012</v>
      </c>
      <c r="AQ374" s="67"/>
      <c r="AR374" s="87">
        <v>8</v>
      </c>
      <c r="AS374" s="302" t="s">
        <v>71</v>
      </c>
      <c r="AT374" s="60">
        <v>124.08</v>
      </c>
      <c r="AU374" s="60">
        <v>84.48</v>
      </c>
      <c r="AV374" s="60">
        <v>72.959999999999994</v>
      </c>
      <c r="AW374" s="60">
        <v>46</v>
      </c>
      <c r="AX374" s="60"/>
      <c r="AY374" s="60">
        <v>13.200000000000001</v>
      </c>
      <c r="AZ374" s="60">
        <v>340.71999999999997</v>
      </c>
      <c r="BA374" s="60">
        <v>0</v>
      </c>
      <c r="BB374" s="60">
        <v>264</v>
      </c>
    </row>
    <row r="375" spans="1:54" s="62" customFormat="1" ht="12">
      <c r="A375" s="26" t="s">
        <v>46</v>
      </c>
      <c r="B375" s="57">
        <v>240</v>
      </c>
      <c r="C375" s="53" t="s">
        <v>1344</v>
      </c>
      <c r="D375" s="267" t="s">
        <v>1345</v>
      </c>
      <c r="E375" s="267" t="s">
        <v>1346</v>
      </c>
      <c r="F375" s="53" t="s">
        <v>1347</v>
      </c>
      <c r="G375" s="53"/>
      <c r="H375" s="87">
        <v>26</v>
      </c>
      <c r="I375" s="87">
        <v>2</v>
      </c>
      <c r="J375" s="87">
        <v>1950</v>
      </c>
      <c r="K375" s="87">
        <v>61</v>
      </c>
      <c r="L375" s="270" t="s">
        <v>1964</v>
      </c>
      <c r="M375" s="270"/>
      <c r="N375" s="270"/>
      <c r="O375" s="270"/>
      <c r="P375" s="53"/>
      <c r="Q375" s="53">
        <v>1653</v>
      </c>
      <c r="R375" s="53"/>
      <c r="S375" s="295" t="s">
        <v>58</v>
      </c>
      <c r="T375" s="66">
        <v>11030023</v>
      </c>
      <c r="U375" s="309" t="s">
        <v>3538</v>
      </c>
      <c r="V375" s="66"/>
      <c r="W375" s="66"/>
      <c r="X375" s="66"/>
      <c r="Y375" s="66"/>
      <c r="Z375" s="66"/>
      <c r="AA375" s="66"/>
      <c r="AB375" s="66"/>
      <c r="AC375" s="66"/>
      <c r="AD375" s="66"/>
      <c r="AE375" s="66"/>
      <c r="AF375" s="57">
        <v>2</v>
      </c>
      <c r="AG375" s="57">
        <v>12</v>
      </c>
      <c r="AH375" s="57">
        <v>2011</v>
      </c>
      <c r="AI375" s="67">
        <v>0.49652777777777773</v>
      </c>
      <c r="AJ375" s="57"/>
      <c r="AK375" s="57"/>
      <c r="AL375" s="57"/>
      <c r="AM375" s="67"/>
      <c r="AN375" s="87">
        <v>27</v>
      </c>
      <c r="AO375" s="87">
        <v>1</v>
      </c>
      <c r="AP375" s="87">
        <v>2012</v>
      </c>
      <c r="AQ375" s="67"/>
      <c r="AR375" s="87">
        <v>26</v>
      </c>
      <c r="AS375" s="302" t="s">
        <v>71</v>
      </c>
      <c r="AT375" s="60">
        <v>403.26</v>
      </c>
      <c r="AU375" s="60">
        <v>274.56</v>
      </c>
      <c r="AV375" s="60">
        <v>181.71</v>
      </c>
      <c r="AW375" s="60">
        <v>88</v>
      </c>
      <c r="AX375" s="60"/>
      <c r="AY375" s="60">
        <v>42.900000000000006</v>
      </c>
      <c r="AZ375" s="60">
        <v>990.43</v>
      </c>
      <c r="BA375" s="60">
        <v>0</v>
      </c>
      <c r="BB375" s="60">
        <v>858</v>
      </c>
    </row>
    <row r="376" spans="1:54" s="62" customFormat="1" ht="12">
      <c r="A376" s="26" t="s">
        <v>46</v>
      </c>
      <c r="B376" s="57">
        <v>241</v>
      </c>
      <c r="C376" s="53" t="s">
        <v>1349</v>
      </c>
      <c r="D376" s="267" t="s">
        <v>55</v>
      </c>
      <c r="E376" s="267" t="s">
        <v>1194</v>
      </c>
      <c r="F376" s="53" t="s">
        <v>1350</v>
      </c>
      <c r="G376" s="53"/>
      <c r="H376" s="87">
        <v>22</v>
      </c>
      <c r="I376" s="87">
        <v>3</v>
      </c>
      <c r="J376" s="87">
        <v>1971</v>
      </c>
      <c r="K376" s="87">
        <v>40</v>
      </c>
      <c r="L376" s="270" t="s">
        <v>1964</v>
      </c>
      <c r="M376" s="270"/>
      <c r="N376" s="270"/>
      <c r="O376" s="270"/>
      <c r="P376" s="53"/>
      <c r="Q376" s="53">
        <v>1655</v>
      </c>
      <c r="R376" s="53"/>
      <c r="S376" s="295" t="s">
        <v>58</v>
      </c>
      <c r="T376" s="66">
        <v>11030023</v>
      </c>
      <c r="U376" s="309" t="s">
        <v>3537</v>
      </c>
      <c r="V376" s="66"/>
      <c r="W376" s="66"/>
      <c r="X376" s="66"/>
      <c r="Y376" s="66"/>
      <c r="Z376" s="66"/>
      <c r="AA376" s="66"/>
      <c r="AB376" s="66"/>
      <c r="AC376" s="66"/>
      <c r="AD376" s="66"/>
      <c r="AE376" s="66"/>
      <c r="AF376" s="57">
        <v>2</v>
      </c>
      <c r="AG376" s="57">
        <v>12</v>
      </c>
      <c r="AH376" s="57">
        <v>2011</v>
      </c>
      <c r="AI376" s="67">
        <v>0.66319444444444442</v>
      </c>
      <c r="AJ376" s="57"/>
      <c r="AK376" s="57"/>
      <c r="AL376" s="57"/>
      <c r="AM376" s="67"/>
      <c r="AN376" s="87">
        <v>31</v>
      </c>
      <c r="AO376" s="87">
        <v>1</v>
      </c>
      <c r="AP376" s="87">
        <v>2012</v>
      </c>
      <c r="AQ376" s="67"/>
      <c r="AR376" s="87">
        <v>31</v>
      </c>
      <c r="AS376" s="302" t="s">
        <v>53</v>
      </c>
      <c r="AT376" s="60">
        <v>480.80999999999995</v>
      </c>
      <c r="AU376" s="60">
        <v>327.36</v>
      </c>
      <c r="AV376" s="60">
        <v>96.59</v>
      </c>
      <c r="AW376" s="60">
        <v>74</v>
      </c>
      <c r="AX376" s="60"/>
      <c r="AY376" s="60">
        <v>51.150000000000006</v>
      </c>
      <c r="AZ376" s="60">
        <v>1029.9099999999999</v>
      </c>
      <c r="BA376" s="60">
        <v>0</v>
      </c>
      <c r="BB376" s="60">
        <v>1023</v>
      </c>
    </row>
    <row r="377" spans="1:54" s="62" customFormat="1" ht="12">
      <c r="A377" s="26" t="s">
        <v>46</v>
      </c>
      <c r="B377" s="57">
        <v>242</v>
      </c>
      <c r="C377" s="53" t="s">
        <v>1352</v>
      </c>
      <c r="D377" s="267" t="s">
        <v>453</v>
      </c>
      <c r="E377" s="267" t="s">
        <v>1353</v>
      </c>
      <c r="F377" s="53" t="s">
        <v>1354</v>
      </c>
      <c r="G377" s="53"/>
      <c r="H377" s="87">
        <v>12</v>
      </c>
      <c r="I377" s="87">
        <v>7</v>
      </c>
      <c r="J377" s="87">
        <v>1972</v>
      </c>
      <c r="K377" s="87">
        <v>39</v>
      </c>
      <c r="L377" s="270" t="s">
        <v>1964</v>
      </c>
      <c r="M377" s="270"/>
      <c r="N377" s="270"/>
      <c r="O377" s="270"/>
      <c r="P377" s="53"/>
      <c r="Q377" s="53">
        <v>1662</v>
      </c>
      <c r="R377" s="53"/>
      <c r="S377" s="295" t="s">
        <v>58</v>
      </c>
      <c r="T377" s="66">
        <v>11030023</v>
      </c>
      <c r="U377" s="309" t="s">
        <v>225</v>
      </c>
      <c r="V377" s="66"/>
      <c r="W377" s="66"/>
      <c r="X377" s="66"/>
      <c r="Y377" s="66"/>
      <c r="Z377" s="66"/>
      <c r="AA377" s="66"/>
      <c r="AB377" s="66"/>
      <c r="AC377" s="66"/>
      <c r="AD377" s="66"/>
      <c r="AE377" s="66"/>
      <c r="AF377" s="57">
        <v>5</v>
      </c>
      <c r="AG377" s="57">
        <v>12</v>
      </c>
      <c r="AH377" s="57">
        <v>2011</v>
      </c>
      <c r="AI377" s="67">
        <v>0.52777777777777779</v>
      </c>
      <c r="AJ377" s="57"/>
      <c r="AK377" s="57"/>
      <c r="AL377" s="57"/>
      <c r="AM377" s="67"/>
      <c r="AN377" s="87">
        <v>3</v>
      </c>
      <c r="AO377" s="87">
        <v>1</v>
      </c>
      <c r="AP377" s="87">
        <v>2012</v>
      </c>
      <c r="AQ377" s="67"/>
      <c r="AR377" s="87">
        <v>2</v>
      </c>
      <c r="AS377" s="302" t="s">
        <v>53</v>
      </c>
      <c r="AT377" s="60">
        <v>31.02</v>
      </c>
      <c r="AU377" s="60">
        <v>21.12</v>
      </c>
      <c r="AV377" s="60">
        <v>16.91</v>
      </c>
      <c r="AW377" s="60">
        <v>25</v>
      </c>
      <c r="AX377" s="60"/>
      <c r="AY377" s="60">
        <v>3.3000000000000003</v>
      </c>
      <c r="AZ377" s="60">
        <v>97.35</v>
      </c>
      <c r="BA377" s="60">
        <v>0</v>
      </c>
      <c r="BB377" s="60">
        <v>66</v>
      </c>
    </row>
    <row r="378" spans="1:54" s="62" customFormat="1" ht="12">
      <c r="A378" s="26" t="s">
        <v>46</v>
      </c>
      <c r="B378" s="57">
        <v>243</v>
      </c>
      <c r="C378" s="53" t="s">
        <v>1355</v>
      </c>
      <c r="D378" s="267" t="s">
        <v>1356</v>
      </c>
      <c r="E378" s="267" t="s">
        <v>1357</v>
      </c>
      <c r="F378" s="53" t="s">
        <v>1358</v>
      </c>
      <c r="G378" s="53"/>
      <c r="H378" s="87">
        <v>25</v>
      </c>
      <c r="I378" s="87">
        <v>2</v>
      </c>
      <c r="J378" s="87">
        <v>1951</v>
      </c>
      <c r="K378" s="87">
        <v>60</v>
      </c>
      <c r="L378" s="270" t="s">
        <v>1964</v>
      </c>
      <c r="M378" s="270"/>
      <c r="N378" s="270"/>
      <c r="O378" s="270"/>
      <c r="P378" s="53"/>
      <c r="Q378" s="53">
        <v>1666</v>
      </c>
      <c r="R378" s="53"/>
      <c r="S378" s="295" t="s">
        <v>58</v>
      </c>
      <c r="T378" s="66">
        <v>11030023</v>
      </c>
      <c r="U378" s="309" t="s">
        <v>3536</v>
      </c>
      <c r="V378" s="66" t="s">
        <v>346</v>
      </c>
      <c r="W378" s="66"/>
      <c r="X378" s="66"/>
      <c r="Y378" s="66"/>
      <c r="Z378" s="66"/>
      <c r="AA378" s="66"/>
      <c r="AB378" s="66"/>
      <c r="AC378" s="66"/>
      <c r="AD378" s="66"/>
      <c r="AE378" s="66"/>
      <c r="AF378" s="57">
        <v>6</v>
      </c>
      <c r="AG378" s="57">
        <v>12</v>
      </c>
      <c r="AH378" s="57">
        <v>2011</v>
      </c>
      <c r="AI378" s="67">
        <v>0.4201388888888889</v>
      </c>
      <c r="AJ378" s="57"/>
      <c r="AK378" s="57"/>
      <c r="AL378" s="57"/>
      <c r="AM378" s="67"/>
      <c r="AN378" s="87">
        <v>13</v>
      </c>
      <c r="AO378" s="87">
        <v>1</v>
      </c>
      <c r="AP378" s="87">
        <v>2012</v>
      </c>
      <c r="AQ378" s="67"/>
      <c r="AR378" s="87">
        <v>12</v>
      </c>
      <c r="AS378" s="302" t="s">
        <v>71</v>
      </c>
      <c r="AT378" s="60">
        <v>186.11999999999998</v>
      </c>
      <c r="AU378" s="60">
        <v>126.72</v>
      </c>
      <c r="AV378" s="60">
        <v>96.64</v>
      </c>
      <c r="AW378" s="60">
        <v>64</v>
      </c>
      <c r="AX378" s="60"/>
      <c r="AY378" s="60">
        <v>19.8</v>
      </c>
      <c r="AZ378" s="60">
        <v>493.28</v>
      </c>
      <c r="BA378" s="60">
        <v>0</v>
      </c>
      <c r="BB378" s="60">
        <v>396</v>
      </c>
    </row>
    <row r="379" spans="1:54" s="62" customFormat="1" ht="12">
      <c r="A379" s="26" t="s">
        <v>46</v>
      </c>
      <c r="B379" s="57">
        <v>244</v>
      </c>
      <c r="C379" s="53" t="s">
        <v>1366</v>
      </c>
      <c r="D379" s="267" t="s">
        <v>1367</v>
      </c>
      <c r="E379" s="267" t="s">
        <v>1368</v>
      </c>
      <c r="F379" s="53" t="s">
        <v>1369</v>
      </c>
      <c r="G379" s="53"/>
      <c r="H379" s="87">
        <v>4</v>
      </c>
      <c r="I379" s="87">
        <v>12</v>
      </c>
      <c r="J379" s="87">
        <v>1994</v>
      </c>
      <c r="K379" s="87">
        <v>17</v>
      </c>
      <c r="L379" s="270" t="s">
        <v>1964</v>
      </c>
      <c r="M379" s="270"/>
      <c r="N379" s="270"/>
      <c r="O379" s="270"/>
      <c r="P379" s="53"/>
      <c r="Q379" s="53">
        <v>1672</v>
      </c>
      <c r="R379" s="53"/>
      <c r="S379" s="295" t="s">
        <v>58</v>
      </c>
      <c r="T379" s="66">
        <v>11030023</v>
      </c>
      <c r="U379" s="309" t="s">
        <v>3535</v>
      </c>
      <c r="V379" s="66"/>
      <c r="W379" s="66"/>
      <c r="X379" s="66"/>
      <c r="Y379" s="66"/>
      <c r="Z379" s="66"/>
      <c r="AA379" s="66"/>
      <c r="AB379" s="66"/>
      <c r="AC379" s="66"/>
      <c r="AD379" s="66"/>
      <c r="AE379" s="66"/>
      <c r="AF379" s="57">
        <v>6</v>
      </c>
      <c r="AG379" s="57">
        <v>12</v>
      </c>
      <c r="AH379" s="57">
        <v>2011</v>
      </c>
      <c r="AI379" s="67">
        <v>0.53819444444444442</v>
      </c>
      <c r="AJ379" s="57"/>
      <c r="AK379" s="57"/>
      <c r="AL379" s="57">
        <v>2011</v>
      </c>
      <c r="AM379" s="67"/>
      <c r="AN379" s="87">
        <v>25</v>
      </c>
      <c r="AO379" s="87">
        <v>1</v>
      </c>
      <c r="AP379" s="87">
        <v>2012</v>
      </c>
      <c r="AQ379" s="67"/>
      <c r="AR379" s="87">
        <v>24</v>
      </c>
      <c r="AS379" s="302" t="s">
        <v>71</v>
      </c>
      <c r="AT379" s="60">
        <v>372.23999999999995</v>
      </c>
      <c r="AU379" s="60">
        <v>253.44</v>
      </c>
      <c r="AV379" s="60">
        <v>234.25</v>
      </c>
      <c r="AW379" s="60">
        <v>34</v>
      </c>
      <c r="AX379" s="60"/>
      <c r="AY379" s="60">
        <v>39.6</v>
      </c>
      <c r="AZ379" s="60">
        <v>933.53</v>
      </c>
      <c r="BA379" s="60">
        <v>0</v>
      </c>
      <c r="BB379" s="60">
        <v>792</v>
      </c>
    </row>
    <row r="380" spans="1:54" s="62" customFormat="1" ht="12">
      <c r="A380" s="26" t="s">
        <v>46</v>
      </c>
      <c r="B380" s="57">
        <v>245</v>
      </c>
      <c r="C380" s="53" t="s">
        <v>1371</v>
      </c>
      <c r="D380" s="267" t="s">
        <v>55</v>
      </c>
      <c r="E380" s="267" t="s">
        <v>625</v>
      </c>
      <c r="F380" s="53" t="s">
        <v>1372</v>
      </c>
      <c r="G380" s="53"/>
      <c r="H380" s="87">
        <v>20</v>
      </c>
      <c r="I380" s="87">
        <v>9</v>
      </c>
      <c r="J380" s="87">
        <v>1983</v>
      </c>
      <c r="K380" s="87">
        <v>28</v>
      </c>
      <c r="L380" s="270" t="s">
        <v>1964</v>
      </c>
      <c r="M380" s="270"/>
      <c r="N380" s="270"/>
      <c r="O380" s="270"/>
      <c r="P380" s="53"/>
      <c r="Q380" s="53">
        <v>1674</v>
      </c>
      <c r="R380" s="53"/>
      <c r="S380" s="295" t="s">
        <v>58</v>
      </c>
      <c r="T380" s="66">
        <v>11030023</v>
      </c>
      <c r="U380" s="309" t="s">
        <v>959</v>
      </c>
      <c r="V380" s="66" t="s">
        <v>1005</v>
      </c>
      <c r="W380" s="66"/>
      <c r="X380" s="66" t="s">
        <v>346</v>
      </c>
      <c r="Y380" s="66"/>
      <c r="Z380" s="66"/>
      <c r="AA380" s="66"/>
      <c r="AB380" s="66"/>
      <c r="AC380" s="66"/>
      <c r="AD380" s="66"/>
      <c r="AE380" s="66"/>
      <c r="AF380" s="57">
        <v>6</v>
      </c>
      <c r="AG380" s="57">
        <v>12</v>
      </c>
      <c r="AH380" s="57">
        <v>2011</v>
      </c>
      <c r="AI380" s="67">
        <v>0.54861111111111105</v>
      </c>
      <c r="AJ380" s="57"/>
      <c r="AK380" s="57"/>
      <c r="AL380" s="57"/>
      <c r="AM380" s="67"/>
      <c r="AN380" s="87">
        <v>31</v>
      </c>
      <c r="AO380" s="87">
        <v>1</v>
      </c>
      <c r="AP380" s="87">
        <v>2012</v>
      </c>
      <c r="AQ380" s="67"/>
      <c r="AR380" s="87">
        <v>31</v>
      </c>
      <c r="AS380" s="302" t="s">
        <v>53</v>
      </c>
      <c r="AT380" s="60">
        <v>480.80999999999995</v>
      </c>
      <c r="AU380" s="60">
        <v>327.36</v>
      </c>
      <c r="AV380" s="60">
        <v>97.29</v>
      </c>
      <c r="AW380" s="60">
        <v>90</v>
      </c>
      <c r="AX380" s="60"/>
      <c r="AY380" s="60">
        <v>51.150000000000006</v>
      </c>
      <c r="AZ380" s="60">
        <v>1046.6099999999999</v>
      </c>
      <c r="BA380" s="60">
        <v>0</v>
      </c>
      <c r="BB380" s="60">
        <v>1023</v>
      </c>
    </row>
    <row r="381" spans="1:54" s="62" customFormat="1" ht="12">
      <c r="A381" s="26" t="s">
        <v>46</v>
      </c>
      <c r="B381" s="57">
        <v>246</v>
      </c>
      <c r="C381" s="53" t="s">
        <v>520</v>
      </c>
      <c r="D381" s="267" t="s">
        <v>521</v>
      </c>
      <c r="E381" s="267" t="s">
        <v>522</v>
      </c>
      <c r="F381" s="53" t="s">
        <v>523</v>
      </c>
      <c r="G381" s="53"/>
      <c r="H381" s="87">
        <v>24</v>
      </c>
      <c r="I381" s="87">
        <v>7</v>
      </c>
      <c r="J381" s="87">
        <v>1978</v>
      </c>
      <c r="K381" s="87">
        <v>33</v>
      </c>
      <c r="L381" s="270" t="s">
        <v>100</v>
      </c>
      <c r="M381" s="270"/>
      <c r="N381" s="270"/>
      <c r="O381" s="270"/>
      <c r="P381" s="53"/>
      <c r="Q381" s="53">
        <v>1679</v>
      </c>
      <c r="R381" s="53"/>
      <c r="S381" s="295" t="s">
        <v>58</v>
      </c>
      <c r="T381" s="66">
        <v>11030023</v>
      </c>
      <c r="U381" s="309" t="s">
        <v>3534</v>
      </c>
      <c r="V381" s="66"/>
      <c r="W381" s="66"/>
      <c r="X381" s="66"/>
      <c r="Y381" s="66"/>
      <c r="Z381" s="66"/>
      <c r="AA381" s="66"/>
      <c r="AB381" s="66"/>
      <c r="AC381" s="66"/>
      <c r="AD381" s="66"/>
      <c r="AE381" s="66"/>
      <c r="AF381" s="57">
        <v>9</v>
      </c>
      <c r="AG381" s="57">
        <v>12</v>
      </c>
      <c r="AH381" s="57">
        <v>2011</v>
      </c>
      <c r="AI381" s="67">
        <v>0.92708333333333337</v>
      </c>
      <c r="AJ381" s="57"/>
      <c r="AK381" s="57"/>
      <c r="AL381" s="57">
        <v>2007</v>
      </c>
      <c r="AM381" s="67"/>
      <c r="AN381" s="87">
        <v>20</v>
      </c>
      <c r="AO381" s="87">
        <v>1</v>
      </c>
      <c r="AP381" s="87">
        <v>2012</v>
      </c>
      <c r="AQ381" s="67"/>
      <c r="AR381" s="87">
        <v>19</v>
      </c>
      <c r="AS381" s="302" t="s">
        <v>71</v>
      </c>
      <c r="AT381" s="60">
        <v>294.69</v>
      </c>
      <c r="AU381" s="60">
        <v>200.64000000000001</v>
      </c>
      <c r="AV381" s="60">
        <v>117.45</v>
      </c>
      <c r="AW381" s="60">
        <v>62</v>
      </c>
      <c r="AX381" s="60"/>
      <c r="AY381" s="60">
        <v>31.35</v>
      </c>
      <c r="AZ381" s="60">
        <v>706.13000000000011</v>
      </c>
      <c r="BA381" s="60">
        <v>0</v>
      </c>
      <c r="BB381" s="60">
        <v>627</v>
      </c>
    </row>
    <row r="382" spans="1:54" s="62" customFormat="1" ht="12">
      <c r="A382" s="26" t="s">
        <v>46</v>
      </c>
      <c r="B382" s="57">
        <v>247</v>
      </c>
      <c r="C382" s="53" t="s">
        <v>1388</v>
      </c>
      <c r="D382" s="267" t="s">
        <v>1025</v>
      </c>
      <c r="E382" s="267" t="s">
        <v>1389</v>
      </c>
      <c r="F382" s="53" t="s">
        <v>1390</v>
      </c>
      <c r="G382" s="53"/>
      <c r="H382" s="87">
        <v>16</v>
      </c>
      <c r="I382" s="87">
        <v>12</v>
      </c>
      <c r="J382" s="87">
        <v>1970</v>
      </c>
      <c r="K382" s="87">
        <v>41</v>
      </c>
      <c r="L382" s="270" t="s">
        <v>1964</v>
      </c>
      <c r="M382" s="270"/>
      <c r="N382" s="270"/>
      <c r="O382" s="270"/>
      <c r="P382" s="53"/>
      <c r="Q382" s="53">
        <v>1686</v>
      </c>
      <c r="R382" s="53"/>
      <c r="S382" s="53" t="s">
        <v>58</v>
      </c>
      <c r="T382" s="66">
        <v>11030023</v>
      </c>
      <c r="U382" s="309" t="s">
        <v>924</v>
      </c>
      <c r="V382" s="66"/>
      <c r="W382" s="66"/>
      <c r="X382" s="66"/>
      <c r="Y382" s="66"/>
      <c r="Z382" s="66"/>
      <c r="AA382" s="66"/>
      <c r="AB382" s="66"/>
      <c r="AC382" s="66"/>
      <c r="AD382" s="66"/>
      <c r="AE382" s="66"/>
      <c r="AF382" s="57">
        <v>7</v>
      </c>
      <c r="AG382" s="57">
        <v>12</v>
      </c>
      <c r="AH382" s="57">
        <v>2011</v>
      </c>
      <c r="AI382" s="67">
        <v>0.5625</v>
      </c>
      <c r="AJ382" s="57"/>
      <c r="AK382" s="57"/>
      <c r="AL382" s="57">
        <v>2011</v>
      </c>
      <c r="AM382" s="67"/>
      <c r="AN382" s="87">
        <v>23</v>
      </c>
      <c r="AO382" s="87">
        <v>1</v>
      </c>
      <c r="AP382" s="87">
        <v>2012</v>
      </c>
      <c r="AQ382" s="67"/>
      <c r="AR382" s="87">
        <v>22</v>
      </c>
      <c r="AS382" s="302" t="s">
        <v>71</v>
      </c>
      <c r="AT382" s="60">
        <v>341.21999999999997</v>
      </c>
      <c r="AU382" s="60">
        <v>232.32</v>
      </c>
      <c r="AV382" s="60">
        <v>201.69</v>
      </c>
      <c r="AW382" s="60">
        <v>62</v>
      </c>
      <c r="AX382" s="60"/>
      <c r="AY382" s="60">
        <v>36.300000000000004</v>
      </c>
      <c r="AZ382" s="60">
        <v>873.53</v>
      </c>
      <c r="BA382" s="60">
        <v>0</v>
      </c>
      <c r="BB382" s="60">
        <v>726</v>
      </c>
    </row>
    <row r="383" spans="1:54" s="62" customFormat="1" ht="12">
      <c r="A383" s="26" t="s">
        <v>46</v>
      </c>
      <c r="B383" s="57">
        <v>248</v>
      </c>
      <c r="C383" s="53" t="s">
        <v>1392</v>
      </c>
      <c r="D383" s="267" t="s">
        <v>610</v>
      </c>
      <c r="E383" s="267" t="s">
        <v>635</v>
      </c>
      <c r="F383" s="53" t="s">
        <v>1393</v>
      </c>
      <c r="G383" s="53"/>
      <c r="H383" s="87">
        <v>6</v>
      </c>
      <c r="I383" s="87">
        <v>2</v>
      </c>
      <c r="J383" s="87">
        <v>1991</v>
      </c>
      <c r="K383" s="87">
        <v>20</v>
      </c>
      <c r="L383" s="270" t="s">
        <v>1964</v>
      </c>
      <c r="M383" s="270"/>
      <c r="N383" s="270"/>
      <c r="O383" s="270"/>
      <c r="P383" s="53"/>
      <c r="Q383" s="53">
        <v>1691</v>
      </c>
      <c r="R383" s="53"/>
      <c r="S383" s="53" t="s">
        <v>58</v>
      </c>
      <c r="T383" s="66">
        <v>11030023</v>
      </c>
      <c r="U383" s="309" t="s">
        <v>3533</v>
      </c>
      <c r="V383" s="66"/>
      <c r="W383" s="66"/>
      <c r="X383" s="66"/>
      <c r="Y383" s="66"/>
      <c r="Z383" s="66"/>
      <c r="AA383" s="66"/>
      <c r="AB383" s="66"/>
      <c r="AC383" s="66"/>
      <c r="AD383" s="66"/>
      <c r="AE383" s="66"/>
      <c r="AF383" s="57">
        <v>9</v>
      </c>
      <c r="AG383" s="57">
        <v>12</v>
      </c>
      <c r="AH383" s="57">
        <v>2011</v>
      </c>
      <c r="AI383" s="67">
        <v>0.54166666666666663</v>
      </c>
      <c r="AJ383" s="57"/>
      <c r="AK383" s="57"/>
      <c r="AL383" s="57"/>
      <c r="AM383" s="67"/>
      <c r="AN383" s="87">
        <v>31</v>
      </c>
      <c r="AO383" s="87">
        <v>1</v>
      </c>
      <c r="AP383" s="87">
        <v>2012</v>
      </c>
      <c r="AQ383" s="67"/>
      <c r="AR383" s="87">
        <v>31</v>
      </c>
      <c r="AS383" s="302" t="s">
        <v>53</v>
      </c>
      <c r="AT383" s="60">
        <v>480.80999999999995</v>
      </c>
      <c r="AU383" s="60">
        <v>327.36</v>
      </c>
      <c r="AV383" s="60">
        <v>82.36</v>
      </c>
      <c r="AW383" s="60">
        <v>92</v>
      </c>
      <c r="AX383" s="60"/>
      <c r="AY383" s="60">
        <v>51.150000000000006</v>
      </c>
      <c r="AZ383" s="60">
        <v>1033.6799999999998</v>
      </c>
      <c r="BA383" s="60">
        <v>0</v>
      </c>
      <c r="BB383" s="60">
        <v>1023</v>
      </c>
    </row>
    <row r="384" spans="1:54" s="62" customFormat="1" ht="12">
      <c r="A384" s="26" t="s">
        <v>46</v>
      </c>
      <c r="B384" s="57">
        <v>249</v>
      </c>
      <c r="C384" s="53" t="s">
        <v>1395</v>
      </c>
      <c r="D384" s="267" t="s">
        <v>1396</v>
      </c>
      <c r="E384" s="267" t="s">
        <v>1397</v>
      </c>
      <c r="F384" s="53" t="s">
        <v>1398</v>
      </c>
      <c r="G384" s="53"/>
      <c r="H384" s="87">
        <v>30</v>
      </c>
      <c r="I384" s="87">
        <v>3</v>
      </c>
      <c r="J384" s="87">
        <v>1988</v>
      </c>
      <c r="K384" s="87">
        <v>23</v>
      </c>
      <c r="L384" s="270" t="s">
        <v>100</v>
      </c>
      <c r="M384" s="270"/>
      <c r="N384" s="270"/>
      <c r="O384" s="270"/>
      <c r="P384" s="53"/>
      <c r="Q384" s="53">
        <v>1693</v>
      </c>
      <c r="R384" s="53"/>
      <c r="S384" s="53" t="s">
        <v>58</v>
      </c>
      <c r="T384" s="66">
        <v>11030023</v>
      </c>
      <c r="U384" s="309" t="s">
        <v>3532</v>
      </c>
      <c r="V384" s="66"/>
      <c r="W384" s="66"/>
      <c r="X384" s="66"/>
      <c r="Y384" s="66"/>
      <c r="Z384" s="66"/>
      <c r="AA384" s="66"/>
      <c r="AB384" s="66"/>
      <c r="AC384" s="66"/>
      <c r="AD384" s="66"/>
      <c r="AE384" s="66"/>
      <c r="AF384" s="57">
        <v>9</v>
      </c>
      <c r="AG384" s="57">
        <v>12</v>
      </c>
      <c r="AH384" s="57">
        <v>2011</v>
      </c>
      <c r="AI384" s="67">
        <v>0.65625</v>
      </c>
      <c r="AJ384" s="57"/>
      <c r="AK384" s="57"/>
      <c r="AL384" s="57"/>
      <c r="AM384" s="67"/>
      <c r="AN384" s="87">
        <v>31</v>
      </c>
      <c r="AO384" s="87">
        <v>1</v>
      </c>
      <c r="AP384" s="87">
        <v>2012</v>
      </c>
      <c r="AQ384" s="67"/>
      <c r="AR384" s="87">
        <v>31</v>
      </c>
      <c r="AS384" s="302" t="s">
        <v>53</v>
      </c>
      <c r="AT384" s="60">
        <v>480.80999999999995</v>
      </c>
      <c r="AU384" s="60">
        <v>327.36</v>
      </c>
      <c r="AV384" s="60">
        <v>86.2</v>
      </c>
      <c r="AW384" s="60">
        <v>98</v>
      </c>
      <c r="AX384" s="60"/>
      <c r="AY384" s="60">
        <v>51.150000000000006</v>
      </c>
      <c r="AZ384" s="60">
        <v>1043.52</v>
      </c>
      <c r="BA384" s="60">
        <v>0</v>
      </c>
      <c r="BB384" s="60">
        <v>1023</v>
      </c>
    </row>
    <row r="385" spans="1:54" s="62" customFormat="1" ht="12">
      <c r="A385" s="26" t="s">
        <v>46</v>
      </c>
      <c r="B385" s="57">
        <v>250</v>
      </c>
      <c r="C385" s="53" t="s">
        <v>1400</v>
      </c>
      <c r="D385" s="267" t="s">
        <v>1401</v>
      </c>
      <c r="E385" s="267" t="s">
        <v>1402</v>
      </c>
      <c r="F385" s="53" t="s">
        <v>1403</v>
      </c>
      <c r="G385" s="53"/>
      <c r="H385" s="87">
        <v>25</v>
      </c>
      <c r="I385" s="87">
        <v>10</v>
      </c>
      <c r="J385" s="87">
        <v>1964</v>
      </c>
      <c r="K385" s="87">
        <v>47</v>
      </c>
      <c r="L385" s="270" t="s">
        <v>1964</v>
      </c>
      <c r="M385" s="270"/>
      <c r="N385" s="270"/>
      <c r="O385" s="270"/>
      <c r="P385" s="53"/>
      <c r="Q385" s="53">
        <v>1694</v>
      </c>
      <c r="R385" s="53"/>
      <c r="S385" s="53" t="s">
        <v>58</v>
      </c>
      <c r="T385" s="66">
        <v>11030023</v>
      </c>
      <c r="U385" s="309" t="s">
        <v>2043</v>
      </c>
      <c r="V385" s="66" t="s">
        <v>493</v>
      </c>
      <c r="W385" s="66"/>
      <c r="X385" s="66"/>
      <c r="Y385" s="66"/>
      <c r="Z385" s="66"/>
      <c r="AA385" s="66"/>
      <c r="AB385" s="66"/>
      <c r="AC385" s="66"/>
      <c r="AD385" s="66"/>
      <c r="AE385" s="66"/>
      <c r="AF385" s="57">
        <v>12</v>
      </c>
      <c r="AG385" s="57">
        <v>12</v>
      </c>
      <c r="AH385" s="57">
        <v>2011</v>
      </c>
      <c r="AI385" s="67">
        <v>0.34027777777777773</v>
      </c>
      <c r="AJ385" s="57"/>
      <c r="AK385" s="57"/>
      <c r="AL385" s="57"/>
      <c r="AM385" s="67"/>
      <c r="AN385" s="87">
        <v>5</v>
      </c>
      <c r="AO385" s="87">
        <v>1</v>
      </c>
      <c r="AP385" s="87">
        <v>2012</v>
      </c>
      <c r="AQ385" s="67"/>
      <c r="AR385" s="87">
        <v>4</v>
      </c>
      <c r="AS385" s="302" t="s">
        <v>71</v>
      </c>
      <c r="AT385" s="60">
        <v>62.04</v>
      </c>
      <c r="AU385" s="60">
        <v>42.24</v>
      </c>
      <c r="AV385" s="60">
        <v>15.21</v>
      </c>
      <c r="AW385" s="60">
        <v>44</v>
      </c>
      <c r="AX385" s="60"/>
      <c r="AY385" s="60">
        <v>6.6000000000000005</v>
      </c>
      <c r="AZ385" s="60">
        <v>170.09</v>
      </c>
      <c r="BA385" s="60">
        <v>0</v>
      </c>
      <c r="BB385" s="60">
        <v>132</v>
      </c>
    </row>
    <row r="386" spans="1:54" s="62" customFormat="1" ht="12">
      <c r="A386" s="26" t="s">
        <v>46</v>
      </c>
      <c r="B386" s="57">
        <v>251</v>
      </c>
      <c r="C386" s="53" t="s">
        <v>1405</v>
      </c>
      <c r="D386" s="267" t="s">
        <v>356</v>
      </c>
      <c r="E386" s="267" t="s">
        <v>1406</v>
      </c>
      <c r="F386" s="53" t="s">
        <v>1407</v>
      </c>
      <c r="G386" s="53"/>
      <c r="H386" s="87">
        <v>15</v>
      </c>
      <c r="I386" s="87">
        <v>4</v>
      </c>
      <c r="J386" s="87">
        <v>1965</v>
      </c>
      <c r="K386" s="87">
        <v>46</v>
      </c>
      <c r="L386" s="270" t="s">
        <v>1964</v>
      </c>
      <c r="M386" s="270"/>
      <c r="N386" s="270"/>
      <c r="O386" s="270"/>
      <c r="P386" s="53"/>
      <c r="Q386" s="53">
        <v>1696</v>
      </c>
      <c r="R386" s="53"/>
      <c r="S386" s="53" t="s">
        <v>58</v>
      </c>
      <c r="T386" s="66">
        <v>11030023</v>
      </c>
      <c r="U386" s="309" t="s">
        <v>3531</v>
      </c>
      <c r="V386" s="66" t="s">
        <v>938</v>
      </c>
      <c r="W386" s="66"/>
      <c r="X386" s="66" t="s">
        <v>346</v>
      </c>
      <c r="Y386" s="66"/>
      <c r="Z386" s="66"/>
      <c r="AA386" s="66"/>
      <c r="AB386" s="66"/>
      <c r="AC386" s="66"/>
      <c r="AD386" s="66"/>
      <c r="AE386" s="66"/>
      <c r="AF386" s="57">
        <v>12</v>
      </c>
      <c r="AG386" s="57">
        <v>12</v>
      </c>
      <c r="AH386" s="57">
        <v>2011</v>
      </c>
      <c r="AI386" s="67">
        <v>0.46180555555555558</v>
      </c>
      <c r="AJ386" s="57"/>
      <c r="AK386" s="57"/>
      <c r="AL386" s="57">
        <v>2011</v>
      </c>
      <c r="AM386" s="67"/>
      <c r="AN386" s="87">
        <v>31</v>
      </c>
      <c r="AO386" s="87">
        <v>1</v>
      </c>
      <c r="AP386" s="87">
        <v>2012</v>
      </c>
      <c r="AQ386" s="67"/>
      <c r="AR386" s="87">
        <v>31</v>
      </c>
      <c r="AS386" s="302" t="s">
        <v>53</v>
      </c>
      <c r="AT386" s="60">
        <v>480.80999999999995</v>
      </c>
      <c r="AU386" s="60">
        <v>327.36</v>
      </c>
      <c r="AV386" s="60">
        <v>267.95</v>
      </c>
      <c r="AW386" s="60">
        <v>62</v>
      </c>
      <c r="AX386" s="60"/>
      <c r="AY386" s="60">
        <v>51.150000000000006</v>
      </c>
      <c r="AZ386" s="60">
        <v>1189.27</v>
      </c>
      <c r="BA386" s="60">
        <v>0</v>
      </c>
      <c r="BB386" s="60">
        <v>1023</v>
      </c>
    </row>
    <row r="387" spans="1:54" s="62" customFormat="1" ht="12">
      <c r="A387" s="26" t="s">
        <v>46</v>
      </c>
      <c r="B387" s="57">
        <v>252</v>
      </c>
      <c r="C387" s="53" t="s">
        <v>576</v>
      </c>
      <c r="D387" s="267" t="s">
        <v>291</v>
      </c>
      <c r="E387" s="267" t="s">
        <v>577</v>
      </c>
      <c r="F387" s="53" t="s">
        <v>578</v>
      </c>
      <c r="G387" s="53"/>
      <c r="H387" s="87">
        <v>24</v>
      </c>
      <c r="I387" s="87">
        <v>10</v>
      </c>
      <c r="J387" s="87">
        <v>1993</v>
      </c>
      <c r="K387" s="87">
        <v>18</v>
      </c>
      <c r="L387" s="270" t="s">
        <v>1964</v>
      </c>
      <c r="M387" s="270"/>
      <c r="N387" s="270"/>
      <c r="O387" s="270"/>
      <c r="P387" s="53"/>
      <c r="Q387" s="53">
        <v>1697</v>
      </c>
      <c r="R387" s="53"/>
      <c r="S387" s="53" t="s">
        <v>58</v>
      </c>
      <c r="T387" s="66">
        <v>11030023</v>
      </c>
      <c r="U387" s="309" t="s">
        <v>1284</v>
      </c>
      <c r="V387" s="66"/>
      <c r="W387" s="66"/>
      <c r="X387" s="66"/>
      <c r="Y387" s="66"/>
      <c r="Z387" s="66"/>
      <c r="AA387" s="66"/>
      <c r="AB387" s="66"/>
      <c r="AC387" s="66"/>
      <c r="AD387" s="66"/>
      <c r="AE387" s="66"/>
      <c r="AF387" s="57">
        <v>16</v>
      </c>
      <c r="AG387" s="57">
        <v>12</v>
      </c>
      <c r="AH387" s="57">
        <v>2011</v>
      </c>
      <c r="AI387" s="67">
        <v>0.46527777777777773</v>
      </c>
      <c r="AJ387" s="57"/>
      <c r="AK387" s="57"/>
      <c r="AL387" s="57"/>
      <c r="AM387" s="67"/>
      <c r="AN387" s="87">
        <v>31</v>
      </c>
      <c r="AO387" s="87">
        <v>1</v>
      </c>
      <c r="AP387" s="87">
        <v>2012</v>
      </c>
      <c r="AQ387" s="67"/>
      <c r="AR387" s="87">
        <v>31</v>
      </c>
      <c r="AS387" s="302" t="s">
        <v>53</v>
      </c>
      <c r="AT387" s="60">
        <v>480.80999999999995</v>
      </c>
      <c r="AU387" s="60">
        <v>327.36</v>
      </c>
      <c r="AV387" s="60">
        <v>94.52</v>
      </c>
      <c r="AW387" s="60">
        <v>82</v>
      </c>
      <c r="AX387" s="60"/>
      <c r="AY387" s="60">
        <v>51.150000000000006</v>
      </c>
      <c r="AZ387" s="60">
        <v>1035.8399999999999</v>
      </c>
      <c r="BA387" s="60">
        <v>0</v>
      </c>
      <c r="BB387" s="60">
        <v>1023</v>
      </c>
    </row>
    <row r="388" spans="1:54" s="62" customFormat="1" ht="12">
      <c r="A388" s="26" t="s">
        <v>46</v>
      </c>
      <c r="B388" s="57">
        <v>253</v>
      </c>
      <c r="C388" s="53" t="s">
        <v>1410</v>
      </c>
      <c r="D388" s="267" t="s">
        <v>204</v>
      </c>
      <c r="E388" s="267" t="s">
        <v>1411</v>
      </c>
      <c r="F388" s="53" t="s">
        <v>1412</v>
      </c>
      <c r="G388" s="53"/>
      <c r="H388" s="87">
        <v>10</v>
      </c>
      <c r="I388" s="87">
        <v>2</v>
      </c>
      <c r="J388" s="87">
        <v>1982</v>
      </c>
      <c r="K388" s="87">
        <v>29</v>
      </c>
      <c r="L388" s="270" t="s">
        <v>1964</v>
      </c>
      <c r="M388" s="270"/>
      <c r="N388" s="270"/>
      <c r="O388" s="270"/>
      <c r="P388" s="53"/>
      <c r="Q388" s="53">
        <v>1699</v>
      </c>
      <c r="R388" s="53"/>
      <c r="S388" s="53" t="s">
        <v>58</v>
      </c>
      <c r="T388" s="66">
        <v>11030023</v>
      </c>
      <c r="U388" s="309" t="s">
        <v>1089</v>
      </c>
      <c r="V388" s="66"/>
      <c r="W388" s="66"/>
      <c r="X388" s="66"/>
      <c r="Y388" s="66"/>
      <c r="Z388" s="66"/>
      <c r="AA388" s="66"/>
      <c r="AB388" s="66"/>
      <c r="AC388" s="66"/>
      <c r="AD388" s="66"/>
      <c r="AE388" s="66"/>
      <c r="AF388" s="57">
        <v>12</v>
      </c>
      <c r="AG388" s="57">
        <v>12</v>
      </c>
      <c r="AH388" s="57">
        <v>2011</v>
      </c>
      <c r="AI388" s="67">
        <v>0.4861111111111111</v>
      </c>
      <c r="AJ388" s="57"/>
      <c r="AK388" s="57"/>
      <c r="AL388" s="57">
        <v>2011</v>
      </c>
      <c r="AM388" s="67"/>
      <c r="AN388" s="87">
        <v>3</v>
      </c>
      <c r="AO388" s="87">
        <v>1</v>
      </c>
      <c r="AP388" s="87">
        <v>2012</v>
      </c>
      <c r="AQ388" s="67"/>
      <c r="AR388" s="87">
        <v>2</v>
      </c>
      <c r="AS388" s="302" t="s">
        <v>71</v>
      </c>
      <c r="AT388" s="60">
        <v>31.02</v>
      </c>
      <c r="AU388" s="60">
        <v>21.12</v>
      </c>
      <c r="AV388" s="60">
        <v>0.79</v>
      </c>
      <c r="AW388" s="60">
        <v>72</v>
      </c>
      <c r="AX388" s="60"/>
      <c r="AY388" s="60">
        <v>3.3000000000000003</v>
      </c>
      <c r="AZ388" s="60">
        <v>128.22999999999999</v>
      </c>
      <c r="BA388" s="60">
        <v>0</v>
      </c>
      <c r="BB388" s="60">
        <v>66</v>
      </c>
    </row>
    <row r="389" spans="1:54" s="62" customFormat="1" ht="12">
      <c r="A389" s="26" t="s">
        <v>46</v>
      </c>
      <c r="B389" s="57">
        <v>254</v>
      </c>
      <c r="C389" s="53" t="s">
        <v>1414</v>
      </c>
      <c r="D389" s="267" t="s">
        <v>1415</v>
      </c>
      <c r="E389" s="267" t="s">
        <v>1416</v>
      </c>
      <c r="F389" s="53" t="s">
        <v>1417</v>
      </c>
      <c r="G389" s="53"/>
      <c r="H389" s="87">
        <v>12</v>
      </c>
      <c r="I389" s="87">
        <v>12</v>
      </c>
      <c r="J389" s="87">
        <v>1974</v>
      </c>
      <c r="K389" s="87">
        <v>37</v>
      </c>
      <c r="L389" s="270" t="s">
        <v>1964</v>
      </c>
      <c r="M389" s="270"/>
      <c r="N389" s="270"/>
      <c r="O389" s="270"/>
      <c r="P389" s="53"/>
      <c r="Q389" s="53">
        <v>1700</v>
      </c>
      <c r="R389" s="53"/>
      <c r="S389" s="295" t="s">
        <v>58</v>
      </c>
      <c r="T389" s="66">
        <v>11030023</v>
      </c>
      <c r="U389" s="309" t="s">
        <v>1089</v>
      </c>
      <c r="V389" s="66"/>
      <c r="W389" s="66"/>
      <c r="X389" s="66"/>
      <c r="Y389" s="66"/>
      <c r="Z389" s="66"/>
      <c r="AA389" s="66"/>
      <c r="AB389" s="66"/>
      <c r="AC389" s="66"/>
      <c r="AD389" s="66"/>
      <c r="AE389" s="66"/>
      <c r="AF389" s="57">
        <v>12</v>
      </c>
      <c r="AG389" s="57">
        <v>12</v>
      </c>
      <c r="AH389" s="57">
        <v>2011</v>
      </c>
      <c r="AI389" s="67">
        <v>0.53472222222222221</v>
      </c>
      <c r="AJ389" s="57"/>
      <c r="AK389" s="57"/>
      <c r="AL389" s="57"/>
      <c r="AM389" s="67"/>
      <c r="AN389" s="87">
        <v>31</v>
      </c>
      <c r="AO389" s="87">
        <v>1</v>
      </c>
      <c r="AP389" s="87">
        <v>2012</v>
      </c>
      <c r="AQ389" s="67"/>
      <c r="AR389" s="87">
        <v>29</v>
      </c>
      <c r="AS389" s="302" t="s">
        <v>53</v>
      </c>
      <c r="AT389" s="60">
        <v>449.78999999999996</v>
      </c>
      <c r="AU389" s="60">
        <v>306.24</v>
      </c>
      <c r="AV389" s="60">
        <v>96.98</v>
      </c>
      <c r="AW389" s="60">
        <v>80</v>
      </c>
      <c r="AX389" s="60"/>
      <c r="AY389" s="60">
        <v>47.85</v>
      </c>
      <c r="AZ389" s="60">
        <v>980.86</v>
      </c>
      <c r="BA389" s="60">
        <v>0</v>
      </c>
      <c r="BB389" s="60">
        <v>957</v>
      </c>
    </row>
    <row r="390" spans="1:54" s="62" customFormat="1" ht="12">
      <c r="A390" s="26" t="s">
        <v>46</v>
      </c>
      <c r="B390" s="57">
        <v>255</v>
      </c>
      <c r="C390" s="53" t="s">
        <v>1418</v>
      </c>
      <c r="D390" s="267" t="s">
        <v>1419</v>
      </c>
      <c r="E390" s="267" t="s">
        <v>1420</v>
      </c>
      <c r="F390" s="53" t="s">
        <v>1421</v>
      </c>
      <c r="G390" s="53"/>
      <c r="H390" s="87">
        <v>17</v>
      </c>
      <c r="I390" s="87">
        <v>1</v>
      </c>
      <c r="J390" s="87">
        <v>1961</v>
      </c>
      <c r="K390" s="87">
        <v>50</v>
      </c>
      <c r="L390" s="270" t="s">
        <v>1964</v>
      </c>
      <c r="M390" s="270"/>
      <c r="N390" s="270"/>
      <c r="O390" s="270"/>
      <c r="P390" s="53"/>
      <c r="Q390" s="53">
        <v>1702</v>
      </c>
      <c r="R390" s="53"/>
      <c r="S390" s="295" t="s">
        <v>58</v>
      </c>
      <c r="T390" s="66">
        <v>11030023</v>
      </c>
      <c r="U390" s="309" t="s">
        <v>3530</v>
      </c>
      <c r="V390" s="66" t="s">
        <v>346</v>
      </c>
      <c r="W390" s="66"/>
      <c r="X390" s="66"/>
      <c r="Y390" s="66"/>
      <c r="Z390" s="66"/>
      <c r="AA390" s="66"/>
      <c r="AB390" s="66"/>
      <c r="AC390" s="66"/>
      <c r="AD390" s="66"/>
      <c r="AE390" s="66"/>
      <c r="AF390" s="57">
        <v>12</v>
      </c>
      <c r="AG390" s="57">
        <v>12</v>
      </c>
      <c r="AH390" s="57">
        <v>2011</v>
      </c>
      <c r="AI390" s="67">
        <v>0.57638888888888895</v>
      </c>
      <c r="AJ390" s="57"/>
      <c r="AK390" s="57"/>
      <c r="AL390" s="57"/>
      <c r="AM390" s="67"/>
      <c r="AN390" s="87">
        <v>6</v>
      </c>
      <c r="AO390" s="87">
        <v>1</v>
      </c>
      <c r="AP390" s="87">
        <v>2012</v>
      </c>
      <c r="AQ390" s="67"/>
      <c r="AR390" s="87">
        <v>5</v>
      </c>
      <c r="AS390" s="302" t="s">
        <v>71</v>
      </c>
      <c r="AT390" s="60">
        <v>77.55</v>
      </c>
      <c r="AU390" s="60">
        <v>52.800000000000004</v>
      </c>
      <c r="AV390" s="60">
        <v>32.15</v>
      </c>
      <c r="AW390" s="60">
        <v>54</v>
      </c>
      <c r="AX390" s="60"/>
      <c r="AY390" s="60">
        <v>8.25</v>
      </c>
      <c r="AZ390" s="60">
        <v>224.75</v>
      </c>
      <c r="BA390" s="60">
        <v>0</v>
      </c>
      <c r="BB390" s="60">
        <v>165</v>
      </c>
    </row>
    <row r="391" spans="1:54" s="62" customFormat="1" ht="12">
      <c r="A391" s="26" t="s">
        <v>46</v>
      </c>
      <c r="B391" s="57">
        <v>256</v>
      </c>
      <c r="C391" s="53" t="s">
        <v>1423</v>
      </c>
      <c r="D391" s="267" t="s">
        <v>307</v>
      </c>
      <c r="E391" s="267" t="s">
        <v>1424</v>
      </c>
      <c r="F391" s="53" t="s">
        <v>1425</v>
      </c>
      <c r="G391" s="53"/>
      <c r="H391" s="87">
        <v>14</v>
      </c>
      <c r="I391" s="87">
        <v>1</v>
      </c>
      <c r="J391" s="87">
        <v>1939</v>
      </c>
      <c r="K391" s="87">
        <v>72</v>
      </c>
      <c r="L391" s="270" t="s">
        <v>1964</v>
      </c>
      <c r="M391" s="270"/>
      <c r="N391" s="270"/>
      <c r="O391" s="270"/>
      <c r="P391" s="53"/>
      <c r="Q391" s="53">
        <v>1704</v>
      </c>
      <c r="R391" s="53"/>
      <c r="S391" s="53" t="s">
        <v>58</v>
      </c>
      <c r="T391" s="66">
        <v>11030023</v>
      </c>
      <c r="U391" s="309" t="s">
        <v>3529</v>
      </c>
      <c r="V391" s="66" t="s">
        <v>346</v>
      </c>
      <c r="W391" s="66"/>
      <c r="X391" s="66"/>
      <c r="Y391" s="66"/>
      <c r="Z391" s="66"/>
      <c r="AA391" s="66"/>
      <c r="AB391" s="66"/>
      <c r="AC391" s="66"/>
      <c r="AD391" s="66"/>
      <c r="AE391" s="66"/>
      <c r="AF391" s="57">
        <v>12</v>
      </c>
      <c r="AG391" s="57">
        <v>12</v>
      </c>
      <c r="AH391" s="57">
        <v>2011</v>
      </c>
      <c r="AI391" s="67">
        <v>0.67361111111111116</v>
      </c>
      <c r="AJ391" s="57"/>
      <c r="AK391" s="57"/>
      <c r="AL391" s="57"/>
      <c r="AM391" s="67"/>
      <c r="AN391" s="87">
        <v>31</v>
      </c>
      <c r="AO391" s="87">
        <v>1</v>
      </c>
      <c r="AP391" s="87">
        <v>2012</v>
      </c>
      <c r="AQ391" s="67"/>
      <c r="AR391" s="87">
        <v>31</v>
      </c>
      <c r="AS391" s="302" t="s">
        <v>53</v>
      </c>
      <c r="AT391" s="60">
        <v>480.80999999999995</v>
      </c>
      <c r="AU391" s="60">
        <v>327.36</v>
      </c>
      <c r="AV391" s="60">
        <v>91.26</v>
      </c>
      <c r="AW391" s="60">
        <v>88</v>
      </c>
      <c r="AX391" s="60"/>
      <c r="AY391" s="60">
        <v>51.150000000000006</v>
      </c>
      <c r="AZ391" s="60">
        <v>1038.58</v>
      </c>
      <c r="BA391" s="60">
        <v>0</v>
      </c>
      <c r="BB391" s="60">
        <v>1023</v>
      </c>
    </row>
    <row r="392" spans="1:54" s="62" customFormat="1" ht="12">
      <c r="A392" s="26" t="s">
        <v>46</v>
      </c>
      <c r="B392" s="57">
        <v>257</v>
      </c>
      <c r="C392" s="53" t="s">
        <v>1427</v>
      </c>
      <c r="D392" s="267" t="s">
        <v>1428</v>
      </c>
      <c r="E392" s="267" t="s">
        <v>1429</v>
      </c>
      <c r="F392" s="53" t="s">
        <v>1430</v>
      </c>
      <c r="G392" s="53"/>
      <c r="H392" s="87">
        <v>29</v>
      </c>
      <c r="I392" s="87">
        <v>8</v>
      </c>
      <c r="J392" s="87">
        <v>1955</v>
      </c>
      <c r="K392" s="87">
        <v>56</v>
      </c>
      <c r="L392" s="270" t="s">
        <v>1964</v>
      </c>
      <c r="M392" s="270"/>
      <c r="N392" s="270"/>
      <c r="O392" s="270"/>
      <c r="P392" s="53"/>
      <c r="Q392" s="53">
        <v>1708</v>
      </c>
      <c r="R392" s="53"/>
      <c r="S392" s="53" t="s">
        <v>58</v>
      </c>
      <c r="T392" s="66">
        <v>11030023</v>
      </c>
      <c r="U392" s="309" t="s">
        <v>1284</v>
      </c>
      <c r="V392" s="66"/>
      <c r="W392" s="66"/>
      <c r="X392" s="66"/>
      <c r="Y392" s="66"/>
      <c r="Z392" s="66"/>
      <c r="AA392" s="66"/>
      <c r="AB392" s="66"/>
      <c r="AC392" s="66"/>
      <c r="AD392" s="66"/>
      <c r="AE392" s="66"/>
      <c r="AF392" s="57">
        <v>13</v>
      </c>
      <c r="AG392" s="57">
        <v>12</v>
      </c>
      <c r="AH392" s="57">
        <v>2011</v>
      </c>
      <c r="AI392" s="67">
        <v>0.53819444444444442</v>
      </c>
      <c r="AJ392" s="57"/>
      <c r="AK392" s="57"/>
      <c r="AL392" s="57"/>
      <c r="AM392" s="67"/>
      <c r="AN392" s="87">
        <v>24</v>
      </c>
      <c r="AO392" s="87">
        <v>1</v>
      </c>
      <c r="AP392" s="87">
        <v>2012</v>
      </c>
      <c r="AQ392" s="67"/>
      <c r="AR392" s="87">
        <v>23</v>
      </c>
      <c r="AS392" s="302" t="s">
        <v>71</v>
      </c>
      <c r="AT392" s="60">
        <v>356.72999999999996</v>
      </c>
      <c r="AU392" s="60">
        <v>242.88</v>
      </c>
      <c r="AV392" s="60">
        <v>82.69</v>
      </c>
      <c r="AW392" s="60">
        <v>92</v>
      </c>
      <c r="AX392" s="60"/>
      <c r="AY392" s="60">
        <v>37.950000000000003</v>
      </c>
      <c r="AZ392" s="60">
        <v>812.25</v>
      </c>
      <c r="BA392" s="60">
        <v>0</v>
      </c>
      <c r="BB392" s="60">
        <v>759</v>
      </c>
    </row>
    <row r="393" spans="1:54" s="62" customFormat="1" ht="12">
      <c r="A393" s="26" t="s">
        <v>46</v>
      </c>
      <c r="B393" s="57">
        <v>258</v>
      </c>
      <c r="C393" s="53" t="s">
        <v>1432</v>
      </c>
      <c r="D393" s="267" t="s">
        <v>1322</v>
      </c>
      <c r="E393" s="267" t="s">
        <v>1433</v>
      </c>
      <c r="F393" s="53" t="s">
        <v>1434</v>
      </c>
      <c r="G393" s="53"/>
      <c r="H393" s="87">
        <v>28</v>
      </c>
      <c r="I393" s="87">
        <v>3</v>
      </c>
      <c r="J393" s="87">
        <v>1990</v>
      </c>
      <c r="K393" s="87">
        <v>21</v>
      </c>
      <c r="L393" s="270" t="s">
        <v>100</v>
      </c>
      <c r="M393" s="270"/>
      <c r="N393" s="270"/>
      <c r="O393" s="270"/>
      <c r="P393" s="53"/>
      <c r="Q393" s="53">
        <v>1709</v>
      </c>
      <c r="R393" s="53"/>
      <c r="S393" s="53" t="s">
        <v>58</v>
      </c>
      <c r="T393" s="66">
        <v>11030023</v>
      </c>
      <c r="U393" s="309" t="s">
        <v>959</v>
      </c>
      <c r="V393" s="66"/>
      <c r="W393" s="66"/>
      <c r="X393" s="66"/>
      <c r="Y393" s="66"/>
      <c r="Z393" s="66"/>
      <c r="AA393" s="66"/>
      <c r="AB393" s="66"/>
      <c r="AC393" s="66"/>
      <c r="AD393" s="66"/>
      <c r="AE393" s="66"/>
      <c r="AF393" s="57">
        <v>13</v>
      </c>
      <c r="AG393" s="57">
        <v>12</v>
      </c>
      <c r="AH393" s="57">
        <v>2011</v>
      </c>
      <c r="AI393" s="67">
        <v>0.54513888888888895</v>
      </c>
      <c r="AJ393" s="57"/>
      <c r="AK393" s="57"/>
      <c r="AL393" s="57"/>
      <c r="AM393" s="67"/>
      <c r="AN393" s="87">
        <v>31</v>
      </c>
      <c r="AO393" s="87">
        <v>1</v>
      </c>
      <c r="AP393" s="87">
        <v>2012</v>
      </c>
      <c r="AQ393" s="67"/>
      <c r="AR393" s="87">
        <v>31</v>
      </c>
      <c r="AS393" s="302" t="s">
        <v>53</v>
      </c>
      <c r="AT393" s="60">
        <v>480.80999999999995</v>
      </c>
      <c r="AU393" s="60">
        <v>327.36</v>
      </c>
      <c r="AV393" s="60">
        <v>118.27</v>
      </c>
      <c r="AW393" s="60">
        <v>90</v>
      </c>
      <c r="AX393" s="60"/>
      <c r="AY393" s="60">
        <v>51.150000000000006</v>
      </c>
      <c r="AZ393" s="60">
        <v>1067.5899999999999</v>
      </c>
      <c r="BA393" s="60">
        <v>0</v>
      </c>
      <c r="BB393" s="60">
        <v>1023</v>
      </c>
    </row>
    <row r="394" spans="1:54" s="62" customFormat="1" ht="12">
      <c r="A394" s="26" t="s">
        <v>46</v>
      </c>
      <c r="B394" s="57">
        <v>259</v>
      </c>
      <c r="C394" s="53" t="s">
        <v>1440</v>
      </c>
      <c r="D394" s="267" t="s">
        <v>1252</v>
      </c>
      <c r="E394" s="267" t="s">
        <v>1253</v>
      </c>
      <c r="F394" s="53" t="s">
        <v>1254</v>
      </c>
      <c r="G394" s="53"/>
      <c r="H394" s="87">
        <v>4</v>
      </c>
      <c r="I394" s="87">
        <v>10</v>
      </c>
      <c r="J394" s="87">
        <v>1975</v>
      </c>
      <c r="K394" s="87">
        <v>36</v>
      </c>
      <c r="L394" s="270" t="s">
        <v>1964</v>
      </c>
      <c r="M394" s="270"/>
      <c r="N394" s="270"/>
      <c r="O394" s="270"/>
      <c r="P394" s="53"/>
      <c r="Q394" s="53">
        <v>1715</v>
      </c>
      <c r="R394" s="53"/>
      <c r="S394" s="295" t="s">
        <v>58</v>
      </c>
      <c r="T394" s="66">
        <v>11030023</v>
      </c>
      <c r="U394" s="309" t="s">
        <v>947</v>
      </c>
      <c r="V394" s="66"/>
      <c r="W394" s="66"/>
      <c r="X394" s="66"/>
      <c r="Y394" s="66"/>
      <c r="Z394" s="66"/>
      <c r="AA394" s="66"/>
      <c r="AB394" s="66"/>
      <c r="AC394" s="66"/>
      <c r="AD394" s="66"/>
      <c r="AE394" s="66"/>
      <c r="AF394" s="57">
        <v>13</v>
      </c>
      <c r="AG394" s="57">
        <v>12</v>
      </c>
      <c r="AH394" s="57">
        <v>2011</v>
      </c>
      <c r="AI394" s="67">
        <v>0.89583333333333337</v>
      </c>
      <c r="AJ394" s="57"/>
      <c r="AK394" s="57"/>
      <c r="AL394" s="57">
        <v>2005</v>
      </c>
      <c r="AM394" s="67"/>
      <c r="AN394" s="87">
        <v>13</v>
      </c>
      <c r="AO394" s="87">
        <v>1</v>
      </c>
      <c r="AP394" s="87">
        <v>2012</v>
      </c>
      <c r="AQ394" s="67"/>
      <c r="AR394" s="87">
        <v>12</v>
      </c>
      <c r="AS394" s="302" t="s">
        <v>71</v>
      </c>
      <c r="AT394" s="60">
        <v>186.11999999999998</v>
      </c>
      <c r="AU394" s="60">
        <v>126.72</v>
      </c>
      <c r="AV394" s="60">
        <v>114.87</v>
      </c>
      <c r="AW394" s="60">
        <v>25</v>
      </c>
      <c r="AX394" s="60"/>
      <c r="AY394" s="60">
        <v>19.8</v>
      </c>
      <c r="AZ394" s="60">
        <v>472.51</v>
      </c>
      <c r="BA394" s="60">
        <v>0</v>
      </c>
      <c r="BB394" s="60">
        <v>396</v>
      </c>
    </row>
    <row r="395" spans="1:54" s="62" customFormat="1" ht="12">
      <c r="A395" s="26" t="s">
        <v>46</v>
      </c>
      <c r="B395" s="57">
        <v>260</v>
      </c>
      <c r="C395" s="53" t="s">
        <v>1455</v>
      </c>
      <c r="D395" s="267" t="s">
        <v>55</v>
      </c>
      <c r="E395" s="267" t="s">
        <v>1456</v>
      </c>
      <c r="F395" s="53" t="s">
        <v>1457</v>
      </c>
      <c r="G395" s="53"/>
      <c r="H395" s="87">
        <v>9</v>
      </c>
      <c r="I395" s="87">
        <v>1</v>
      </c>
      <c r="J395" s="87">
        <v>1983</v>
      </c>
      <c r="K395" s="87">
        <v>28</v>
      </c>
      <c r="L395" s="270" t="s">
        <v>1964</v>
      </c>
      <c r="M395" s="270"/>
      <c r="N395" s="270"/>
      <c r="O395" s="270"/>
      <c r="P395" s="53"/>
      <c r="Q395" s="53">
        <v>1725</v>
      </c>
      <c r="R395" s="53"/>
      <c r="S395" s="295" t="s">
        <v>58</v>
      </c>
      <c r="T395" s="66">
        <v>11030023</v>
      </c>
      <c r="U395" s="309" t="s">
        <v>3528</v>
      </c>
      <c r="V395" s="66"/>
      <c r="W395" s="66"/>
      <c r="X395" s="66"/>
      <c r="Y395" s="66"/>
      <c r="Z395" s="66"/>
      <c r="AA395" s="66"/>
      <c r="AB395" s="66"/>
      <c r="AC395" s="66"/>
      <c r="AD395" s="66"/>
      <c r="AE395" s="66"/>
      <c r="AF395" s="57">
        <v>14</v>
      </c>
      <c r="AG395" s="57">
        <v>12</v>
      </c>
      <c r="AH395" s="57">
        <v>2011</v>
      </c>
      <c r="AI395" s="67">
        <v>0.53125</v>
      </c>
      <c r="AJ395" s="57"/>
      <c r="AK395" s="57"/>
      <c r="AL395" s="57"/>
      <c r="AM395" s="67"/>
      <c r="AN395" s="87">
        <v>31</v>
      </c>
      <c r="AO395" s="87">
        <v>1</v>
      </c>
      <c r="AP395" s="87">
        <v>2012</v>
      </c>
      <c r="AQ395" s="67"/>
      <c r="AR395" s="87">
        <v>31</v>
      </c>
      <c r="AS395" s="302" t="s">
        <v>53</v>
      </c>
      <c r="AT395" s="60">
        <v>480.80999999999995</v>
      </c>
      <c r="AU395" s="60">
        <v>327.36</v>
      </c>
      <c r="AV395" s="60">
        <v>97.64</v>
      </c>
      <c r="AW395" s="60">
        <v>92</v>
      </c>
      <c r="AX395" s="60"/>
      <c r="AY395" s="60">
        <v>51.150000000000006</v>
      </c>
      <c r="AZ395" s="60">
        <v>1048.96</v>
      </c>
      <c r="BA395" s="60">
        <v>0</v>
      </c>
      <c r="BB395" s="60">
        <v>1023</v>
      </c>
    </row>
    <row r="396" spans="1:54" s="62" customFormat="1" ht="12">
      <c r="A396" s="26" t="s">
        <v>46</v>
      </c>
      <c r="B396" s="57">
        <v>261</v>
      </c>
      <c r="C396" s="53" t="s">
        <v>1459</v>
      </c>
      <c r="D396" s="267" t="s">
        <v>929</v>
      </c>
      <c r="E396" s="267" t="s">
        <v>1460</v>
      </c>
      <c r="F396" s="53" t="s">
        <v>1461</v>
      </c>
      <c r="G396" s="53"/>
      <c r="H396" s="87">
        <v>29</v>
      </c>
      <c r="I396" s="87">
        <v>1</v>
      </c>
      <c r="J396" s="87">
        <v>1982</v>
      </c>
      <c r="K396" s="87">
        <v>29</v>
      </c>
      <c r="L396" s="270" t="s">
        <v>1964</v>
      </c>
      <c r="M396" s="270"/>
      <c r="N396" s="270"/>
      <c r="O396" s="270"/>
      <c r="P396" s="53"/>
      <c r="Q396" s="53">
        <v>1730</v>
      </c>
      <c r="R396" s="53"/>
      <c r="S396" s="295" t="s">
        <v>58</v>
      </c>
      <c r="T396" s="66">
        <v>11030023</v>
      </c>
      <c r="U396" s="309" t="s">
        <v>2708</v>
      </c>
      <c r="V396" s="66"/>
      <c r="W396" s="66"/>
      <c r="X396" s="66"/>
      <c r="Y396" s="66"/>
      <c r="Z396" s="66"/>
      <c r="AA396" s="66"/>
      <c r="AB396" s="66"/>
      <c r="AC396" s="66"/>
      <c r="AD396" s="66"/>
      <c r="AE396" s="66"/>
      <c r="AF396" s="57">
        <v>15</v>
      </c>
      <c r="AG396" s="57">
        <v>12</v>
      </c>
      <c r="AH396" s="57">
        <v>2011</v>
      </c>
      <c r="AI396" s="67">
        <v>0.5</v>
      </c>
      <c r="AJ396" s="57"/>
      <c r="AK396" s="57"/>
      <c r="AL396" s="57">
        <v>2011</v>
      </c>
      <c r="AM396" s="67"/>
      <c r="AN396" s="87">
        <v>31</v>
      </c>
      <c r="AO396" s="87">
        <v>1</v>
      </c>
      <c r="AP396" s="87">
        <v>2012</v>
      </c>
      <c r="AQ396" s="67"/>
      <c r="AR396" s="87">
        <v>31</v>
      </c>
      <c r="AS396" s="302" t="s">
        <v>53</v>
      </c>
      <c r="AT396" s="60">
        <v>480.80999999999995</v>
      </c>
      <c r="AU396" s="60">
        <v>327.36</v>
      </c>
      <c r="AV396" s="60">
        <v>238.88</v>
      </c>
      <c r="AW396" s="60">
        <v>48</v>
      </c>
      <c r="AX396" s="60"/>
      <c r="AY396" s="60">
        <v>51.150000000000006</v>
      </c>
      <c r="AZ396" s="60">
        <v>1146.1999999999998</v>
      </c>
      <c r="BA396" s="60">
        <v>0</v>
      </c>
      <c r="BB396" s="60">
        <v>1023</v>
      </c>
    </row>
    <row r="397" spans="1:54" s="62" customFormat="1" ht="12">
      <c r="A397" s="26" t="s">
        <v>46</v>
      </c>
      <c r="B397" s="57">
        <v>262</v>
      </c>
      <c r="C397" s="53" t="s">
        <v>1463</v>
      </c>
      <c r="D397" s="267" t="s">
        <v>286</v>
      </c>
      <c r="E397" s="267" t="s">
        <v>1464</v>
      </c>
      <c r="F397" s="53" t="s">
        <v>1465</v>
      </c>
      <c r="G397" s="53"/>
      <c r="H397" s="87">
        <v>14</v>
      </c>
      <c r="I397" s="87">
        <v>3</v>
      </c>
      <c r="J397" s="87">
        <v>1978</v>
      </c>
      <c r="K397" s="87">
        <v>33</v>
      </c>
      <c r="L397" s="270" t="s">
        <v>1964</v>
      </c>
      <c r="M397" s="270"/>
      <c r="N397" s="270"/>
      <c r="O397" s="270"/>
      <c r="P397" s="53"/>
      <c r="Q397" s="53">
        <v>1733</v>
      </c>
      <c r="R397" s="53"/>
      <c r="S397" s="295" t="s">
        <v>58</v>
      </c>
      <c r="T397" s="66">
        <v>11030023</v>
      </c>
      <c r="U397" s="309" t="s">
        <v>3527</v>
      </c>
      <c r="V397" s="66"/>
      <c r="W397" s="66"/>
      <c r="X397" s="66"/>
      <c r="Y397" s="66"/>
      <c r="Z397" s="66"/>
      <c r="AA397" s="66"/>
      <c r="AB397" s="66"/>
      <c r="AC397" s="66"/>
      <c r="AD397" s="66"/>
      <c r="AE397" s="66"/>
      <c r="AF397" s="57">
        <v>16</v>
      </c>
      <c r="AG397" s="57">
        <v>12</v>
      </c>
      <c r="AH397" s="57">
        <v>2011</v>
      </c>
      <c r="AI397" s="67">
        <v>0.55555555555555558</v>
      </c>
      <c r="AJ397" s="57"/>
      <c r="AK397" s="57"/>
      <c r="AL397" s="57">
        <v>2011</v>
      </c>
      <c r="AM397" s="67"/>
      <c r="AN397" s="87">
        <v>31</v>
      </c>
      <c r="AO397" s="87">
        <v>1</v>
      </c>
      <c r="AP397" s="87">
        <v>2012</v>
      </c>
      <c r="AQ397" s="67"/>
      <c r="AR397" s="87">
        <v>31</v>
      </c>
      <c r="AS397" s="302" t="s">
        <v>53</v>
      </c>
      <c r="AT397" s="60">
        <v>480.80999999999995</v>
      </c>
      <c r="AU397" s="60">
        <v>327.36</v>
      </c>
      <c r="AV397" s="60">
        <v>124.1</v>
      </c>
      <c r="AW397" s="60">
        <v>68</v>
      </c>
      <c r="AX397" s="60"/>
      <c r="AY397" s="60">
        <v>51.150000000000006</v>
      </c>
      <c r="AZ397" s="60">
        <v>1051.42</v>
      </c>
      <c r="BA397" s="60">
        <v>0</v>
      </c>
      <c r="BB397" s="60">
        <v>1023</v>
      </c>
    </row>
    <row r="398" spans="1:54" s="62" customFormat="1" ht="12">
      <c r="A398" s="26" t="s">
        <v>46</v>
      </c>
      <c r="B398" s="57">
        <v>263</v>
      </c>
      <c r="C398" s="53" t="s">
        <v>1471</v>
      </c>
      <c r="D398" s="267" t="s">
        <v>1472</v>
      </c>
      <c r="E398" s="267" t="s">
        <v>1473</v>
      </c>
      <c r="F398" s="53" t="s">
        <v>1474</v>
      </c>
      <c r="G398" s="53"/>
      <c r="H398" s="87">
        <v>1</v>
      </c>
      <c r="I398" s="87">
        <v>1</v>
      </c>
      <c r="J398" s="87">
        <v>1987</v>
      </c>
      <c r="K398" s="87">
        <v>24</v>
      </c>
      <c r="L398" s="270" t="s">
        <v>100</v>
      </c>
      <c r="M398" s="270"/>
      <c r="N398" s="270"/>
      <c r="O398" s="270"/>
      <c r="P398" s="53"/>
      <c r="Q398" s="53">
        <v>1740</v>
      </c>
      <c r="R398" s="53"/>
      <c r="S398" s="295" t="s">
        <v>58</v>
      </c>
      <c r="T398" s="66">
        <v>11030023</v>
      </c>
      <c r="U398" s="309" t="s">
        <v>3524</v>
      </c>
      <c r="V398" s="66"/>
      <c r="W398" s="66"/>
      <c r="X398" s="66"/>
      <c r="Y398" s="66"/>
      <c r="Z398" s="66"/>
      <c r="AA398" s="66"/>
      <c r="AB398" s="66"/>
      <c r="AC398" s="66"/>
      <c r="AD398" s="66"/>
      <c r="AE398" s="66"/>
      <c r="AF398" s="57">
        <v>19</v>
      </c>
      <c r="AG398" s="57">
        <v>12</v>
      </c>
      <c r="AH398" s="57">
        <v>2011</v>
      </c>
      <c r="AI398" s="67">
        <v>0.44444444444444442</v>
      </c>
      <c r="AJ398" s="57"/>
      <c r="AK398" s="57"/>
      <c r="AL398" s="57"/>
      <c r="AM398" s="67"/>
      <c r="AN398" s="87">
        <v>25</v>
      </c>
      <c r="AO398" s="87">
        <v>1</v>
      </c>
      <c r="AP398" s="87">
        <v>2012</v>
      </c>
      <c r="AQ398" s="67"/>
      <c r="AR398" s="87">
        <v>24</v>
      </c>
      <c r="AS398" s="302" t="s">
        <v>71</v>
      </c>
      <c r="AT398" s="60">
        <v>372.23999999999995</v>
      </c>
      <c r="AU398" s="60">
        <v>253.44</v>
      </c>
      <c r="AV398" s="60">
        <v>97.65</v>
      </c>
      <c r="AW398" s="60">
        <v>92</v>
      </c>
      <c r="AX398" s="60"/>
      <c r="AY398" s="60">
        <v>39.6</v>
      </c>
      <c r="AZ398" s="60">
        <v>854.93</v>
      </c>
      <c r="BA398" s="60">
        <v>0</v>
      </c>
      <c r="BB398" s="60">
        <v>792</v>
      </c>
    </row>
    <row r="399" spans="1:54" s="62" customFormat="1" ht="12">
      <c r="A399" s="26" t="s">
        <v>46</v>
      </c>
      <c r="B399" s="57">
        <v>264</v>
      </c>
      <c r="C399" s="53" t="s">
        <v>1476</v>
      </c>
      <c r="D399" s="267" t="s">
        <v>1477</v>
      </c>
      <c r="E399" s="267" t="s">
        <v>1478</v>
      </c>
      <c r="F399" s="53" t="s">
        <v>1479</v>
      </c>
      <c r="G399" s="53"/>
      <c r="H399" s="87">
        <v>5</v>
      </c>
      <c r="I399" s="87">
        <v>4</v>
      </c>
      <c r="J399" s="87">
        <v>1971</v>
      </c>
      <c r="K399" s="87">
        <v>40</v>
      </c>
      <c r="L399" s="270" t="s">
        <v>1964</v>
      </c>
      <c r="M399" s="270"/>
      <c r="N399" s="270"/>
      <c r="O399" s="270"/>
      <c r="P399" s="53"/>
      <c r="Q399" s="53">
        <v>1741</v>
      </c>
      <c r="R399" s="53"/>
      <c r="S399" s="295" t="s">
        <v>58</v>
      </c>
      <c r="T399" s="66">
        <v>11030023</v>
      </c>
      <c r="U399" s="309" t="s">
        <v>225</v>
      </c>
      <c r="V399" s="66"/>
      <c r="W399" s="66"/>
      <c r="X399" s="66"/>
      <c r="Y399" s="66"/>
      <c r="Z399" s="66"/>
      <c r="AA399" s="66"/>
      <c r="AB399" s="66"/>
      <c r="AC399" s="66"/>
      <c r="AD399" s="66"/>
      <c r="AE399" s="66"/>
      <c r="AF399" s="57">
        <v>19</v>
      </c>
      <c r="AG399" s="57">
        <v>12</v>
      </c>
      <c r="AH399" s="57">
        <v>2011</v>
      </c>
      <c r="AI399" s="67">
        <v>0.47916666666666669</v>
      </c>
      <c r="AJ399" s="57"/>
      <c r="AK399" s="57"/>
      <c r="AL399" s="57"/>
      <c r="AM399" s="67"/>
      <c r="AN399" s="87">
        <v>3</v>
      </c>
      <c r="AO399" s="87">
        <v>1</v>
      </c>
      <c r="AP399" s="87">
        <v>2012</v>
      </c>
      <c r="AQ399" s="67"/>
      <c r="AR399" s="87">
        <v>2</v>
      </c>
      <c r="AS399" s="302" t="s">
        <v>71</v>
      </c>
      <c r="AT399" s="60">
        <v>31.02</v>
      </c>
      <c r="AU399" s="60">
        <v>21.12</v>
      </c>
      <c r="AV399" s="60">
        <v>18.72</v>
      </c>
      <c r="AW399" s="60">
        <v>25</v>
      </c>
      <c r="AX399" s="60"/>
      <c r="AY399" s="60">
        <v>3.3000000000000003</v>
      </c>
      <c r="AZ399" s="60">
        <v>99.16</v>
      </c>
      <c r="BA399" s="60">
        <v>0</v>
      </c>
      <c r="BB399" s="60">
        <v>66</v>
      </c>
    </row>
    <row r="400" spans="1:54" s="62" customFormat="1" ht="12">
      <c r="A400" s="26" t="s">
        <v>46</v>
      </c>
      <c r="B400" s="57">
        <v>265</v>
      </c>
      <c r="C400" s="53" t="s">
        <v>1480</v>
      </c>
      <c r="D400" s="267" t="s">
        <v>55</v>
      </c>
      <c r="E400" s="267" t="s">
        <v>1481</v>
      </c>
      <c r="F400" s="53" t="s">
        <v>1482</v>
      </c>
      <c r="G400" s="53"/>
      <c r="H400" s="87">
        <v>25</v>
      </c>
      <c r="I400" s="87">
        <v>6</v>
      </c>
      <c r="J400" s="87">
        <v>1984</v>
      </c>
      <c r="K400" s="87">
        <v>27</v>
      </c>
      <c r="L400" s="270" t="s">
        <v>1964</v>
      </c>
      <c r="M400" s="270"/>
      <c r="N400" s="270"/>
      <c r="O400" s="270"/>
      <c r="P400" s="53"/>
      <c r="Q400" s="53">
        <v>1752</v>
      </c>
      <c r="R400" s="53"/>
      <c r="S400" s="295" t="s">
        <v>58</v>
      </c>
      <c r="T400" s="66">
        <v>11030023</v>
      </c>
      <c r="U400" s="309" t="s">
        <v>3526</v>
      </c>
      <c r="V400" s="66"/>
      <c r="W400" s="66"/>
      <c r="X400" s="66"/>
      <c r="Y400" s="66"/>
      <c r="Z400" s="66"/>
      <c r="AA400" s="66"/>
      <c r="AB400" s="66"/>
      <c r="AC400" s="66"/>
      <c r="AD400" s="66"/>
      <c r="AE400" s="66"/>
      <c r="AF400" s="57">
        <v>20</v>
      </c>
      <c r="AG400" s="57">
        <v>12</v>
      </c>
      <c r="AH400" s="57">
        <v>2011</v>
      </c>
      <c r="AI400" s="67">
        <v>0.61458333333333337</v>
      </c>
      <c r="AJ400" s="57"/>
      <c r="AK400" s="57"/>
      <c r="AL400" s="57"/>
      <c r="AM400" s="67"/>
      <c r="AN400" s="87">
        <v>31</v>
      </c>
      <c r="AO400" s="87">
        <v>1</v>
      </c>
      <c r="AP400" s="87">
        <v>2012</v>
      </c>
      <c r="AQ400" s="67"/>
      <c r="AR400" s="87">
        <v>30</v>
      </c>
      <c r="AS400" s="302" t="s">
        <v>71</v>
      </c>
      <c r="AT400" s="60">
        <v>465.29999999999995</v>
      </c>
      <c r="AU400" s="60">
        <v>316.8</v>
      </c>
      <c r="AV400" s="60">
        <v>96.25</v>
      </c>
      <c r="AW400" s="60">
        <v>72</v>
      </c>
      <c r="AX400" s="60"/>
      <c r="AY400" s="60">
        <v>49.5</v>
      </c>
      <c r="AZ400" s="60">
        <v>999.84999999999991</v>
      </c>
      <c r="BA400" s="60">
        <v>0</v>
      </c>
      <c r="BB400" s="60">
        <v>990</v>
      </c>
    </row>
    <row r="401" spans="1:54" s="62" customFormat="1" ht="12">
      <c r="A401" s="26" t="s">
        <v>46</v>
      </c>
      <c r="B401" s="57">
        <v>266</v>
      </c>
      <c r="C401" s="53" t="s">
        <v>1483</v>
      </c>
      <c r="D401" s="267" t="s">
        <v>1188</v>
      </c>
      <c r="E401" s="267" t="s">
        <v>1189</v>
      </c>
      <c r="F401" s="53" t="s">
        <v>1190</v>
      </c>
      <c r="G401" s="53"/>
      <c r="H401" s="87">
        <v>15</v>
      </c>
      <c r="I401" s="87">
        <v>11</v>
      </c>
      <c r="J401" s="87">
        <v>1979</v>
      </c>
      <c r="K401" s="87">
        <v>32</v>
      </c>
      <c r="L401" s="270" t="s">
        <v>1964</v>
      </c>
      <c r="M401" s="270"/>
      <c r="N401" s="270"/>
      <c r="O401" s="270"/>
      <c r="P401" s="53"/>
      <c r="Q401" s="53">
        <v>1754</v>
      </c>
      <c r="R401" s="53"/>
      <c r="S401" s="295" t="s">
        <v>58</v>
      </c>
      <c r="T401" s="66">
        <v>11030023</v>
      </c>
      <c r="U401" s="309" t="s">
        <v>3525</v>
      </c>
      <c r="V401" s="66"/>
      <c r="W401" s="66"/>
      <c r="X401" s="66"/>
      <c r="Y401" s="66"/>
      <c r="Z401" s="66"/>
      <c r="AA401" s="66"/>
      <c r="AB401" s="66"/>
      <c r="AC401" s="66"/>
      <c r="AD401" s="66"/>
      <c r="AE401" s="66"/>
      <c r="AF401" s="57">
        <v>20</v>
      </c>
      <c r="AG401" s="57">
        <v>12</v>
      </c>
      <c r="AH401" s="57">
        <v>2011</v>
      </c>
      <c r="AI401" s="67">
        <v>0.69097222222222221</v>
      </c>
      <c r="AJ401" s="57"/>
      <c r="AK401" s="57"/>
      <c r="AL401" s="57">
        <v>2011</v>
      </c>
      <c r="AM401" s="67"/>
      <c r="AN401" s="87">
        <v>20</v>
      </c>
      <c r="AO401" s="87">
        <v>1</v>
      </c>
      <c r="AP401" s="87">
        <v>2012</v>
      </c>
      <c r="AQ401" s="67"/>
      <c r="AR401" s="87">
        <v>19</v>
      </c>
      <c r="AS401" s="302" t="s">
        <v>71</v>
      </c>
      <c r="AT401" s="60">
        <v>294.69</v>
      </c>
      <c r="AU401" s="60">
        <v>200.64000000000001</v>
      </c>
      <c r="AV401" s="60">
        <v>126.47</v>
      </c>
      <c r="AW401" s="60">
        <v>64</v>
      </c>
      <c r="AX401" s="60"/>
      <c r="AY401" s="60">
        <v>31.35</v>
      </c>
      <c r="AZ401" s="60">
        <v>717.15000000000009</v>
      </c>
      <c r="BA401" s="60">
        <v>0</v>
      </c>
      <c r="BB401" s="60">
        <v>627</v>
      </c>
    </row>
    <row r="402" spans="1:54" s="62" customFormat="1" ht="12">
      <c r="A402" s="26" t="s">
        <v>46</v>
      </c>
      <c r="B402" s="57">
        <v>267</v>
      </c>
      <c r="C402" s="53" t="s">
        <v>1485</v>
      </c>
      <c r="D402" s="267" t="s">
        <v>61</v>
      </c>
      <c r="E402" s="267" t="s">
        <v>1368</v>
      </c>
      <c r="F402" s="53" t="s">
        <v>1486</v>
      </c>
      <c r="G402" s="53"/>
      <c r="H402" s="87">
        <v>9</v>
      </c>
      <c r="I402" s="87">
        <v>12</v>
      </c>
      <c r="J402" s="87">
        <v>1963</v>
      </c>
      <c r="K402" s="87">
        <v>48</v>
      </c>
      <c r="L402" s="270" t="s">
        <v>1964</v>
      </c>
      <c r="M402" s="270"/>
      <c r="N402" s="270"/>
      <c r="O402" s="270"/>
      <c r="P402" s="53"/>
      <c r="Q402" s="53">
        <v>1759</v>
      </c>
      <c r="R402" s="53"/>
      <c r="S402" s="295" t="s">
        <v>1487</v>
      </c>
      <c r="T402" s="66">
        <v>11030023</v>
      </c>
      <c r="U402" s="309" t="s">
        <v>1422</v>
      </c>
      <c r="V402" s="66"/>
      <c r="W402" s="66"/>
      <c r="X402" s="66"/>
      <c r="Y402" s="66"/>
      <c r="Z402" s="66"/>
      <c r="AA402" s="66"/>
      <c r="AB402" s="66"/>
      <c r="AC402" s="66"/>
      <c r="AD402" s="66"/>
      <c r="AE402" s="66"/>
      <c r="AF402" s="57">
        <v>21</v>
      </c>
      <c r="AG402" s="57">
        <v>12</v>
      </c>
      <c r="AH402" s="57">
        <v>2011</v>
      </c>
      <c r="AI402" s="67">
        <v>0.50347222222222221</v>
      </c>
      <c r="AJ402" s="57"/>
      <c r="AK402" s="57"/>
      <c r="AL402" s="57"/>
      <c r="AM402" s="67"/>
      <c r="AN402" s="87">
        <v>26</v>
      </c>
      <c r="AO402" s="87">
        <v>1</v>
      </c>
      <c r="AP402" s="87">
        <v>2012</v>
      </c>
      <c r="AQ402" s="67"/>
      <c r="AR402" s="87">
        <v>25</v>
      </c>
      <c r="AS402" s="302" t="s">
        <v>71</v>
      </c>
      <c r="AT402" s="60">
        <v>387.75</v>
      </c>
      <c r="AU402" s="60">
        <v>264</v>
      </c>
      <c r="AV402" s="60">
        <v>78.239999999999995</v>
      </c>
      <c r="AW402" s="60">
        <v>88</v>
      </c>
      <c r="AX402" s="60"/>
      <c r="AY402" s="60">
        <v>41.25</v>
      </c>
      <c r="AZ402" s="60">
        <v>859.24</v>
      </c>
      <c r="BA402" s="60">
        <v>0</v>
      </c>
      <c r="BB402" s="60">
        <v>825</v>
      </c>
    </row>
    <row r="403" spans="1:54" s="62" customFormat="1" ht="12">
      <c r="A403" s="26" t="s">
        <v>46</v>
      </c>
      <c r="B403" s="57">
        <v>268</v>
      </c>
      <c r="C403" s="53" t="s">
        <v>1488</v>
      </c>
      <c r="D403" s="267" t="s">
        <v>789</v>
      </c>
      <c r="E403" s="267" t="s">
        <v>1220</v>
      </c>
      <c r="F403" s="53" t="s">
        <v>1221</v>
      </c>
      <c r="G403" s="53"/>
      <c r="H403" s="87">
        <v>18</v>
      </c>
      <c r="I403" s="87">
        <v>4</v>
      </c>
      <c r="J403" s="87">
        <v>1983</v>
      </c>
      <c r="K403" s="87">
        <v>28</v>
      </c>
      <c r="L403" s="270" t="s">
        <v>1964</v>
      </c>
      <c r="M403" s="270"/>
      <c r="N403" s="270"/>
      <c r="O403" s="270"/>
      <c r="P403" s="53"/>
      <c r="Q403" s="53">
        <v>1761</v>
      </c>
      <c r="R403" s="53"/>
      <c r="S403" s="295" t="s">
        <v>58</v>
      </c>
      <c r="T403" s="66">
        <v>11030023</v>
      </c>
      <c r="U403" s="309" t="s">
        <v>211</v>
      </c>
      <c r="V403" s="66"/>
      <c r="W403" s="66"/>
      <c r="X403" s="66"/>
      <c r="Y403" s="66"/>
      <c r="Z403" s="66"/>
      <c r="AA403" s="66"/>
      <c r="AB403" s="66"/>
      <c r="AC403" s="66"/>
      <c r="AD403" s="66"/>
      <c r="AE403" s="66"/>
      <c r="AF403" s="57">
        <v>21</v>
      </c>
      <c r="AG403" s="57">
        <v>12</v>
      </c>
      <c r="AH403" s="57">
        <v>2011</v>
      </c>
      <c r="AI403" s="67">
        <v>0.56597222222222221</v>
      </c>
      <c r="AJ403" s="57"/>
      <c r="AK403" s="57"/>
      <c r="AL403" s="57">
        <v>2011</v>
      </c>
      <c r="AM403" s="67"/>
      <c r="AN403" s="87">
        <v>6</v>
      </c>
      <c r="AO403" s="87">
        <v>1</v>
      </c>
      <c r="AP403" s="87">
        <v>2012</v>
      </c>
      <c r="AQ403" s="67"/>
      <c r="AR403" s="87">
        <v>5</v>
      </c>
      <c r="AS403" s="302" t="s">
        <v>71</v>
      </c>
      <c r="AT403" s="60">
        <v>77.55</v>
      </c>
      <c r="AU403" s="60">
        <v>52.800000000000004</v>
      </c>
      <c r="AV403" s="60">
        <v>45.06</v>
      </c>
      <c r="AW403" s="60">
        <v>54</v>
      </c>
      <c r="AX403" s="60"/>
      <c r="AY403" s="60">
        <v>8.25</v>
      </c>
      <c r="AZ403" s="60">
        <v>237.66</v>
      </c>
      <c r="BA403" s="60">
        <v>0</v>
      </c>
      <c r="BB403" s="60">
        <v>165</v>
      </c>
    </row>
    <row r="404" spans="1:54" s="62" customFormat="1" ht="12">
      <c r="A404" s="26" t="s">
        <v>46</v>
      </c>
      <c r="B404" s="57">
        <v>269</v>
      </c>
      <c r="C404" s="53" t="s">
        <v>1490</v>
      </c>
      <c r="D404" s="267" t="s">
        <v>687</v>
      </c>
      <c r="E404" s="267" t="s">
        <v>1282</v>
      </c>
      <c r="F404" s="53" t="s">
        <v>1283</v>
      </c>
      <c r="G404" s="53"/>
      <c r="H404" s="87">
        <v>25</v>
      </c>
      <c r="I404" s="87">
        <v>2</v>
      </c>
      <c r="J404" s="87">
        <v>1967</v>
      </c>
      <c r="K404" s="87">
        <v>44</v>
      </c>
      <c r="L404" s="270" t="s">
        <v>1964</v>
      </c>
      <c r="M404" s="270"/>
      <c r="N404" s="270"/>
      <c r="O404" s="270"/>
      <c r="P404" s="53"/>
      <c r="Q404" s="53">
        <v>1773</v>
      </c>
      <c r="R404" s="53"/>
      <c r="S404" s="295" t="s">
        <v>58</v>
      </c>
      <c r="T404" s="66">
        <v>11030023</v>
      </c>
      <c r="U404" s="309" t="s">
        <v>959</v>
      </c>
      <c r="V404" s="66" t="s">
        <v>346</v>
      </c>
      <c r="W404" s="66"/>
      <c r="X404" s="66"/>
      <c r="Y404" s="66"/>
      <c r="Z404" s="66"/>
      <c r="AA404" s="66"/>
      <c r="AB404" s="66"/>
      <c r="AC404" s="66"/>
      <c r="AD404" s="66"/>
      <c r="AE404" s="66"/>
      <c r="AF404" s="57">
        <v>23</v>
      </c>
      <c r="AG404" s="57">
        <v>12</v>
      </c>
      <c r="AH404" s="57">
        <v>2011</v>
      </c>
      <c r="AI404" s="67">
        <v>0.46180555555555558</v>
      </c>
      <c r="AJ404" s="57"/>
      <c r="AK404" s="57"/>
      <c r="AL404" s="57"/>
      <c r="AM404" s="67"/>
      <c r="AN404" s="87">
        <v>31</v>
      </c>
      <c r="AO404" s="87">
        <v>1</v>
      </c>
      <c r="AP404" s="87">
        <v>2012</v>
      </c>
      <c r="AQ404" s="67"/>
      <c r="AR404" s="87">
        <v>31</v>
      </c>
      <c r="AS404" s="302" t="s">
        <v>53</v>
      </c>
      <c r="AT404" s="60">
        <v>480.80999999999995</v>
      </c>
      <c r="AU404" s="60">
        <v>327.36</v>
      </c>
      <c r="AV404" s="60">
        <v>78.209999999999994</v>
      </c>
      <c r="AW404" s="60">
        <v>96</v>
      </c>
      <c r="AX404" s="60"/>
      <c r="AY404" s="60">
        <v>51.150000000000006</v>
      </c>
      <c r="AZ404" s="60">
        <v>1033.53</v>
      </c>
      <c r="BA404" s="60">
        <v>0</v>
      </c>
      <c r="BB404" s="60">
        <v>1023</v>
      </c>
    </row>
    <row r="405" spans="1:54" s="62" customFormat="1" ht="12">
      <c r="A405" s="26" t="s">
        <v>46</v>
      </c>
      <c r="B405" s="57">
        <v>270</v>
      </c>
      <c r="C405" s="53" t="s">
        <v>1491</v>
      </c>
      <c r="D405" s="267" t="s">
        <v>348</v>
      </c>
      <c r="E405" s="267" t="s">
        <v>1492</v>
      </c>
      <c r="F405" s="53" t="s">
        <v>1493</v>
      </c>
      <c r="G405" s="53"/>
      <c r="H405" s="87">
        <v>6</v>
      </c>
      <c r="I405" s="87">
        <v>12</v>
      </c>
      <c r="J405" s="87">
        <v>1969</v>
      </c>
      <c r="K405" s="87">
        <v>42</v>
      </c>
      <c r="L405" s="270" t="s">
        <v>100</v>
      </c>
      <c r="M405" s="270"/>
      <c r="N405" s="270"/>
      <c r="O405" s="270"/>
      <c r="P405" s="53"/>
      <c r="Q405" s="53">
        <v>1774</v>
      </c>
      <c r="R405" s="53"/>
      <c r="S405" s="295" t="s">
        <v>58</v>
      </c>
      <c r="T405" s="66">
        <v>11030023</v>
      </c>
      <c r="U405" s="309" t="s">
        <v>1012</v>
      </c>
      <c r="V405" s="66"/>
      <c r="W405" s="66"/>
      <c r="X405" s="66"/>
      <c r="Y405" s="66"/>
      <c r="Z405" s="66"/>
      <c r="AA405" s="66"/>
      <c r="AB405" s="66"/>
      <c r="AC405" s="66"/>
      <c r="AD405" s="66"/>
      <c r="AE405" s="66"/>
      <c r="AF405" s="57">
        <v>23</v>
      </c>
      <c r="AG405" s="57">
        <v>12</v>
      </c>
      <c r="AH405" s="57">
        <v>2011</v>
      </c>
      <c r="AI405" s="67">
        <v>0.47222222222222227</v>
      </c>
      <c r="AJ405" s="57"/>
      <c r="AK405" s="57"/>
      <c r="AL405" s="57"/>
      <c r="AM405" s="67"/>
      <c r="AN405" s="87">
        <v>31</v>
      </c>
      <c r="AO405" s="87">
        <v>1</v>
      </c>
      <c r="AP405" s="87">
        <v>2012</v>
      </c>
      <c r="AQ405" s="67"/>
      <c r="AR405" s="87">
        <v>31</v>
      </c>
      <c r="AS405" s="302" t="s">
        <v>53</v>
      </c>
      <c r="AT405" s="60">
        <v>480.80999999999995</v>
      </c>
      <c r="AU405" s="60">
        <v>327.36</v>
      </c>
      <c r="AV405" s="60">
        <v>96.35</v>
      </c>
      <c r="AW405" s="60">
        <v>86</v>
      </c>
      <c r="AX405" s="60"/>
      <c r="AY405" s="60">
        <v>51.150000000000006</v>
      </c>
      <c r="AZ405" s="60">
        <v>1041.67</v>
      </c>
      <c r="BA405" s="60">
        <v>0</v>
      </c>
      <c r="BB405" s="60">
        <v>1023</v>
      </c>
    </row>
    <row r="406" spans="1:54" s="62" customFormat="1" ht="12">
      <c r="A406" s="26" t="s">
        <v>46</v>
      </c>
      <c r="B406" s="57">
        <v>271</v>
      </c>
      <c r="C406" s="53" t="s">
        <v>1494</v>
      </c>
      <c r="D406" s="267" t="s">
        <v>789</v>
      </c>
      <c r="E406" s="267" t="s">
        <v>1495</v>
      </c>
      <c r="F406" s="53" t="s">
        <v>1496</v>
      </c>
      <c r="G406" s="53"/>
      <c r="H406" s="87">
        <v>20</v>
      </c>
      <c r="I406" s="87">
        <v>10</v>
      </c>
      <c r="J406" s="87">
        <v>1957</v>
      </c>
      <c r="K406" s="87">
        <v>54</v>
      </c>
      <c r="L406" s="270" t="s">
        <v>1964</v>
      </c>
      <c r="M406" s="270"/>
      <c r="N406" s="270"/>
      <c r="O406" s="270"/>
      <c r="P406" s="53"/>
      <c r="Q406" s="53">
        <v>1778</v>
      </c>
      <c r="R406" s="53"/>
      <c r="S406" s="295" t="s">
        <v>58</v>
      </c>
      <c r="T406" s="66">
        <v>11030023</v>
      </c>
      <c r="U406" s="309" t="s">
        <v>3524</v>
      </c>
      <c r="V406" s="66" t="s">
        <v>90</v>
      </c>
      <c r="W406" s="66"/>
      <c r="X406" s="66"/>
      <c r="Y406" s="66"/>
      <c r="Z406" s="66"/>
      <c r="AA406" s="66"/>
      <c r="AB406" s="66"/>
      <c r="AC406" s="66"/>
      <c r="AD406" s="66"/>
      <c r="AE406" s="66"/>
      <c r="AF406" s="57">
        <v>26</v>
      </c>
      <c r="AG406" s="57">
        <v>12</v>
      </c>
      <c r="AH406" s="57">
        <v>2011</v>
      </c>
      <c r="AI406" s="67">
        <v>0.4375</v>
      </c>
      <c r="AJ406" s="57"/>
      <c r="AK406" s="57"/>
      <c r="AL406" s="57"/>
      <c r="AM406" s="67"/>
      <c r="AN406" s="87">
        <v>31</v>
      </c>
      <c r="AO406" s="87">
        <v>1</v>
      </c>
      <c r="AP406" s="87">
        <v>2012</v>
      </c>
      <c r="AQ406" s="67"/>
      <c r="AR406" s="87">
        <v>30</v>
      </c>
      <c r="AS406" s="302" t="s">
        <v>71</v>
      </c>
      <c r="AT406" s="60">
        <v>465.29999999999995</v>
      </c>
      <c r="AU406" s="60">
        <v>316.8</v>
      </c>
      <c r="AV406" s="60">
        <v>103.2</v>
      </c>
      <c r="AW406" s="60">
        <v>66</v>
      </c>
      <c r="AX406" s="60"/>
      <c r="AY406" s="60">
        <v>49.5</v>
      </c>
      <c r="AZ406" s="60">
        <v>1000.8</v>
      </c>
      <c r="BA406" s="60">
        <v>0</v>
      </c>
      <c r="BB406" s="60">
        <v>990</v>
      </c>
    </row>
    <row r="407" spans="1:54" s="62" customFormat="1" ht="12">
      <c r="A407" s="26" t="s">
        <v>46</v>
      </c>
      <c r="B407" s="57">
        <v>272</v>
      </c>
      <c r="C407" s="53" t="s">
        <v>1498</v>
      </c>
      <c r="D407" s="267" t="s">
        <v>1151</v>
      </c>
      <c r="E407" s="267" t="s">
        <v>1499</v>
      </c>
      <c r="F407" s="53" t="s">
        <v>1500</v>
      </c>
      <c r="G407" s="53"/>
      <c r="H407" s="87">
        <v>6</v>
      </c>
      <c r="I407" s="87">
        <v>4</v>
      </c>
      <c r="J407" s="87">
        <v>1964</v>
      </c>
      <c r="K407" s="87">
        <v>47</v>
      </c>
      <c r="L407" s="270" t="s">
        <v>1964</v>
      </c>
      <c r="M407" s="270"/>
      <c r="N407" s="270"/>
      <c r="O407" s="270"/>
      <c r="P407" s="53"/>
      <c r="Q407" s="53">
        <v>1784</v>
      </c>
      <c r="R407" s="53"/>
      <c r="S407" s="295" t="s">
        <v>1501</v>
      </c>
      <c r="T407" s="66">
        <v>11030023</v>
      </c>
      <c r="U407" s="309" t="s">
        <v>1034</v>
      </c>
      <c r="V407" s="66" t="s">
        <v>346</v>
      </c>
      <c r="W407" s="66"/>
      <c r="X407" s="66"/>
      <c r="Y407" s="66"/>
      <c r="Z407" s="66"/>
      <c r="AA407" s="66"/>
      <c r="AB407" s="66"/>
      <c r="AC407" s="66"/>
      <c r="AD407" s="66"/>
      <c r="AE407" s="66"/>
      <c r="AF407" s="57">
        <v>26</v>
      </c>
      <c r="AG407" s="57">
        <v>12</v>
      </c>
      <c r="AH407" s="57">
        <v>2011</v>
      </c>
      <c r="AI407" s="67">
        <v>0.48958333333333331</v>
      </c>
      <c r="AJ407" s="57"/>
      <c r="AK407" s="57"/>
      <c r="AL407" s="57"/>
      <c r="AM407" s="67"/>
      <c r="AN407" s="87">
        <v>7</v>
      </c>
      <c r="AO407" s="87">
        <v>1</v>
      </c>
      <c r="AP407" s="87">
        <v>2012</v>
      </c>
      <c r="AQ407" s="67"/>
      <c r="AR407" s="87">
        <v>6</v>
      </c>
      <c r="AS407" s="302" t="s">
        <v>71</v>
      </c>
      <c r="AT407" s="60">
        <v>93.059999999999988</v>
      </c>
      <c r="AU407" s="60">
        <v>63.36</v>
      </c>
      <c r="AV407" s="60">
        <v>64.319999999999993</v>
      </c>
      <c r="AW407" s="60">
        <v>32</v>
      </c>
      <c r="AX407" s="60"/>
      <c r="AY407" s="60">
        <v>9.9</v>
      </c>
      <c r="AZ407" s="60">
        <v>262.64</v>
      </c>
      <c r="BA407" s="60">
        <v>0</v>
      </c>
      <c r="BB407" s="60">
        <v>198</v>
      </c>
    </row>
    <row r="408" spans="1:54" s="62" customFormat="1" ht="12">
      <c r="A408" s="26" t="s">
        <v>46</v>
      </c>
      <c r="B408" s="57">
        <v>273</v>
      </c>
      <c r="C408" s="53" t="s">
        <v>1502</v>
      </c>
      <c r="D408" s="267" t="s">
        <v>1503</v>
      </c>
      <c r="E408" s="267" t="s">
        <v>1469</v>
      </c>
      <c r="F408" s="53" t="s">
        <v>1504</v>
      </c>
      <c r="G408" s="53"/>
      <c r="H408" s="87">
        <v>24</v>
      </c>
      <c r="I408" s="87">
        <v>2</v>
      </c>
      <c r="J408" s="87">
        <v>1989</v>
      </c>
      <c r="K408" s="87">
        <v>22</v>
      </c>
      <c r="L408" s="270" t="s">
        <v>1964</v>
      </c>
      <c r="M408" s="270"/>
      <c r="N408" s="270"/>
      <c r="O408" s="270"/>
      <c r="P408" s="53"/>
      <c r="Q408" s="53">
        <v>1786</v>
      </c>
      <c r="R408" s="53"/>
      <c r="S408" s="295" t="s">
        <v>58</v>
      </c>
      <c r="T408" s="66">
        <v>11030023</v>
      </c>
      <c r="U408" s="309" t="s">
        <v>959</v>
      </c>
      <c r="V408" s="66"/>
      <c r="W408" s="66"/>
      <c r="X408" s="66"/>
      <c r="Y408" s="66"/>
      <c r="Z408" s="66"/>
      <c r="AA408" s="66"/>
      <c r="AB408" s="66"/>
      <c r="AC408" s="66"/>
      <c r="AD408" s="66"/>
      <c r="AE408" s="66"/>
      <c r="AF408" s="57">
        <v>26</v>
      </c>
      <c r="AG408" s="57">
        <v>12</v>
      </c>
      <c r="AH408" s="57">
        <v>2011</v>
      </c>
      <c r="AI408" s="67">
        <v>0.53125</v>
      </c>
      <c r="AJ408" s="57"/>
      <c r="AK408" s="57"/>
      <c r="AL408" s="57"/>
      <c r="AM408" s="67"/>
      <c r="AN408" s="87">
        <v>31</v>
      </c>
      <c r="AO408" s="87">
        <v>1</v>
      </c>
      <c r="AP408" s="87">
        <v>2012</v>
      </c>
      <c r="AQ408" s="67"/>
      <c r="AR408" s="87">
        <v>31</v>
      </c>
      <c r="AS408" s="302" t="s">
        <v>53</v>
      </c>
      <c r="AT408" s="60">
        <v>480.80999999999995</v>
      </c>
      <c r="AU408" s="60">
        <v>327.36</v>
      </c>
      <c r="AV408" s="60">
        <v>76.25</v>
      </c>
      <c r="AW408" s="60">
        <v>92</v>
      </c>
      <c r="AX408" s="60"/>
      <c r="AY408" s="60">
        <v>51.150000000000006</v>
      </c>
      <c r="AZ408" s="60">
        <v>1027.57</v>
      </c>
      <c r="BA408" s="60">
        <v>0</v>
      </c>
      <c r="BB408" s="60">
        <v>1023</v>
      </c>
    </row>
    <row r="409" spans="1:54" s="62" customFormat="1" ht="12">
      <c r="A409" s="26" t="s">
        <v>46</v>
      </c>
      <c r="B409" s="57">
        <v>274</v>
      </c>
      <c r="C409" s="53" t="s">
        <v>1506</v>
      </c>
      <c r="D409" s="267" t="s">
        <v>1507</v>
      </c>
      <c r="E409" s="267" t="s">
        <v>1508</v>
      </c>
      <c r="F409" s="53" t="s">
        <v>1509</v>
      </c>
      <c r="G409" s="53"/>
      <c r="H409" s="87">
        <v>15</v>
      </c>
      <c r="I409" s="87">
        <v>12</v>
      </c>
      <c r="J409" s="87">
        <v>1965</v>
      </c>
      <c r="K409" s="87">
        <v>46</v>
      </c>
      <c r="L409" s="270" t="s">
        <v>1964</v>
      </c>
      <c r="M409" s="270"/>
      <c r="N409" s="270"/>
      <c r="O409" s="270"/>
      <c r="P409" s="53"/>
      <c r="Q409" s="53">
        <v>1788</v>
      </c>
      <c r="R409" s="53"/>
      <c r="S409" s="295" t="s">
        <v>58</v>
      </c>
      <c r="T409" s="66">
        <v>11030023</v>
      </c>
      <c r="U409" s="309" t="s">
        <v>947</v>
      </c>
      <c r="V409" s="66" t="s">
        <v>1112</v>
      </c>
      <c r="W409" s="66"/>
      <c r="X409" s="66"/>
      <c r="Y409" s="66"/>
      <c r="Z409" s="66"/>
      <c r="AA409" s="66"/>
      <c r="AB409" s="66"/>
      <c r="AC409" s="66"/>
      <c r="AD409" s="66"/>
      <c r="AE409" s="66"/>
      <c r="AF409" s="57">
        <v>26</v>
      </c>
      <c r="AG409" s="57">
        <v>12</v>
      </c>
      <c r="AH409" s="57">
        <v>2011</v>
      </c>
      <c r="AI409" s="67">
        <v>0.54513888888888895</v>
      </c>
      <c r="AJ409" s="57"/>
      <c r="AK409" s="57"/>
      <c r="AL409" s="57">
        <v>2009</v>
      </c>
      <c r="AM409" s="67"/>
      <c r="AN409" s="87">
        <v>31</v>
      </c>
      <c r="AO409" s="87">
        <v>1</v>
      </c>
      <c r="AP409" s="87">
        <v>2012</v>
      </c>
      <c r="AQ409" s="67"/>
      <c r="AR409" s="87">
        <v>31</v>
      </c>
      <c r="AS409" s="302" t="s">
        <v>53</v>
      </c>
      <c r="AT409" s="60">
        <v>480.80999999999995</v>
      </c>
      <c r="AU409" s="60">
        <v>327.36</v>
      </c>
      <c r="AV409" s="60">
        <v>228.03</v>
      </c>
      <c r="AW409" s="60">
        <v>66</v>
      </c>
      <c r="AX409" s="60"/>
      <c r="AY409" s="60">
        <v>51.150000000000006</v>
      </c>
      <c r="AZ409" s="60">
        <v>1153.3499999999999</v>
      </c>
      <c r="BA409" s="60">
        <v>0</v>
      </c>
      <c r="BB409" s="60">
        <v>1023</v>
      </c>
    </row>
    <row r="410" spans="1:54" s="62" customFormat="1" ht="12">
      <c r="A410" s="26" t="s">
        <v>46</v>
      </c>
      <c r="B410" s="57">
        <v>275</v>
      </c>
      <c r="C410" s="53" t="s">
        <v>1511</v>
      </c>
      <c r="D410" s="267" t="s">
        <v>1512</v>
      </c>
      <c r="E410" s="267" t="s">
        <v>1513</v>
      </c>
      <c r="F410" s="53" t="s">
        <v>1514</v>
      </c>
      <c r="G410" s="53"/>
      <c r="H410" s="87">
        <v>28</v>
      </c>
      <c r="I410" s="87">
        <v>9</v>
      </c>
      <c r="J410" s="87">
        <v>1990</v>
      </c>
      <c r="K410" s="87">
        <v>21</v>
      </c>
      <c r="L410" s="270" t="s">
        <v>100</v>
      </c>
      <c r="M410" s="270"/>
      <c r="N410" s="270"/>
      <c r="O410" s="270"/>
      <c r="P410" s="53"/>
      <c r="Q410" s="53">
        <v>1789</v>
      </c>
      <c r="R410" s="53"/>
      <c r="S410" s="295" t="s">
        <v>58</v>
      </c>
      <c r="T410" s="66">
        <v>11030023</v>
      </c>
      <c r="U410" s="309" t="s">
        <v>3523</v>
      </c>
      <c r="V410" s="66"/>
      <c r="W410" s="66"/>
      <c r="X410" s="66"/>
      <c r="Y410" s="66"/>
      <c r="Z410" s="66"/>
      <c r="AA410" s="66"/>
      <c r="AB410" s="66"/>
      <c r="AC410" s="66"/>
      <c r="AD410" s="66"/>
      <c r="AE410" s="66"/>
      <c r="AF410" s="57">
        <v>26</v>
      </c>
      <c r="AG410" s="57">
        <v>12</v>
      </c>
      <c r="AH410" s="57">
        <v>2011</v>
      </c>
      <c r="AI410" s="67">
        <v>0.61458333333333337</v>
      </c>
      <c r="AJ410" s="57"/>
      <c r="AK410" s="57"/>
      <c r="AL410" s="57"/>
      <c r="AM410" s="67"/>
      <c r="AN410" s="87">
        <v>31</v>
      </c>
      <c r="AO410" s="87">
        <v>1</v>
      </c>
      <c r="AP410" s="87">
        <v>2012</v>
      </c>
      <c r="AQ410" s="67"/>
      <c r="AR410" s="87">
        <v>31</v>
      </c>
      <c r="AS410" s="302" t="s">
        <v>53</v>
      </c>
      <c r="AT410" s="60">
        <v>480.80999999999995</v>
      </c>
      <c r="AU410" s="60">
        <v>327.36</v>
      </c>
      <c r="AV410" s="60">
        <v>82.24</v>
      </c>
      <c r="AW410" s="60">
        <v>82</v>
      </c>
      <c r="AX410" s="60"/>
      <c r="AY410" s="60">
        <v>51.150000000000006</v>
      </c>
      <c r="AZ410" s="60">
        <v>1023.56</v>
      </c>
      <c r="BA410" s="60">
        <v>0</v>
      </c>
      <c r="BB410" s="60">
        <v>1023</v>
      </c>
    </row>
    <row r="411" spans="1:54" s="62" customFormat="1" ht="12">
      <c r="A411" s="26" t="s">
        <v>46</v>
      </c>
      <c r="B411" s="57">
        <v>276</v>
      </c>
      <c r="C411" s="53" t="s">
        <v>1516</v>
      </c>
      <c r="D411" s="267" t="s">
        <v>1517</v>
      </c>
      <c r="E411" s="267" t="s">
        <v>460</v>
      </c>
      <c r="F411" s="53" t="s">
        <v>1518</v>
      </c>
      <c r="G411" s="53"/>
      <c r="H411" s="87">
        <v>23</v>
      </c>
      <c r="I411" s="87">
        <v>3</v>
      </c>
      <c r="J411" s="87">
        <v>1991</v>
      </c>
      <c r="K411" s="87">
        <v>20</v>
      </c>
      <c r="L411" s="270" t="s">
        <v>1964</v>
      </c>
      <c r="M411" s="270"/>
      <c r="N411" s="270"/>
      <c r="O411" s="270"/>
      <c r="P411" s="53"/>
      <c r="Q411" s="53" t="s">
        <v>1519</v>
      </c>
      <c r="R411" s="53"/>
      <c r="S411" s="295" t="s">
        <v>58</v>
      </c>
      <c r="T411" s="66">
        <v>11030023</v>
      </c>
      <c r="U411" s="309" t="s">
        <v>3522</v>
      </c>
      <c r="V411" s="66"/>
      <c r="W411" s="66"/>
      <c r="X411" s="66"/>
      <c r="Y411" s="66"/>
      <c r="Z411" s="66"/>
      <c r="AA411" s="66"/>
      <c r="AB411" s="66"/>
      <c r="AC411" s="66"/>
      <c r="AD411" s="66"/>
      <c r="AE411" s="66"/>
      <c r="AF411" s="57">
        <v>30</v>
      </c>
      <c r="AG411" s="57">
        <v>12</v>
      </c>
      <c r="AH411" s="57">
        <v>2011</v>
      </c>
      <c r="AI411" s="67">
        <v>0.60763888888888895</v>
      </c>
      <c r="AJ411" s="57"/>
      <c r="AK411" s="57"/>
      <c r="AL411" s="57">
        <v>2011</v>
      </c>
      <c r="AM411" s="67"/>
      <c r="AN411" s="87">
        <v>31</v>
      </c>
      <c r="AO411" s="87">
        <v>1</v>
      </c>
      <c r="AP411" s="87">
        <v>2012</v>
      </c>
      <c r="AQ411" s="67"/>
      <c r="AR411" s="87">
        <v>31</v>
      </c>
      <c r="AS411" s="302" t="s">
        <v>53</v>
      </c>
      <c r="AT411" s="60">
        <v>480.80999999999995</v>
      </c>
      <c r="AU411" s="60">
        <v>327.36</v>
      </c>
      <c r="AV411" s="60">
        <v>90.48</v>
      </c>
      <c r="AW411" s="60">
        <v>88</v>
      </c>
      <c r="AX411" s="60"/>
      <c r="AY411" s="60">
        <v>51.150000000000006</v>
      </c>
      <c r="AZ411" s="60">
        <v>1037.8</v>
      </c>
      <c r="BA411" s="60">
        <v>0</v>
      </c>
      <c r="BB411" s="60">
        <v>1023</v>
      </c>
    </row>
    <row r="412" spans="1:54" s="62" customFormat="1" ht="12">
      <c r="A412" s="26" t="s">
        <v>46</v>
      </c>
      <c r="B412" s="57">
        <v>277</v>
      </c>
      <c r="C412" s="53" t="s">
        <v>2740</v>
      </c>
      <c r="D412" s="267" t="s">
        <v>896</v>
      </c>
      <c r="E412" s="267" t="s">
        <v>2741</v>
      </c>
      <c r="F412" s="53" t="s">
        <v>2742</v>
      </c>
      <c r="G412" s="53"/>
      <c r="H412" s="87">
        <v>29</v>
      </c>
      <c r="I412" s="87">
        <v>3</v>
      </c>
      <c r="J412" s="87">
        <v>1972</v>
      </c>
      <c r="K412" s="87">
        <v>39</v>
      </c>
      <c r="L412" s="270" t="s">
        <v>1964</v>
      </c>
      <c r="M412" s="270"/>
      <c r="N412" s="270"/>
      <c r="O412" s="270"/>
      <c r="P412" s="53"/>
      <c r="Q412" s="53" t="s">
        <v>2743</v>
      </c>
      <c r="R412" s="53"/>
      <c r="S412" s="295" t="s">
        <v>1501</v>
      </c>
      <c r="T412" s="66">
        <v>11030023</v>
      </c>
      <c r="U412" s="309" t="s">
        <v>3521</v>
      </c>
      <c r="V412" s="66"/>
      <c r="W412" s="66"/>
      <c r="X412" s="66"/>
      <c r="Y412" s="66"/>
      <c r="Z412" s="66"/>
      <c r="AA412" s="66"/>
      <c r="AB412" s="66"/>
      <c r="AC412" s="66"/>
      <c r="AD412" s="66"/>
      <c r="AE412" s="66"/>
      <c r="AF412" s="57">
        <v>3</v>
      </c>
      <c r="AG412" s="57">
        <v>1</v>
      </c>
      <c r="AH412" s="57">
        <v>2012</v>
      </c>
      <c r="AI412" s="67">
        <v>0.46527777777777773</v>
      </c>
      <c r="AJ412" s="57"/>
      <c r="AK412" s="57"/>
      <c r="AL412" s="57"/>
      <c r="AM412" s="67"/>
      <c r="AN412" s="87">
        <v>31</v>
      </c>
      <c r="AO412" s="87">
        <v>1</v>
      </c>
      <c r="AP412" s="87">
        <v>2012</v>
      </c>
      <c r="AQ412" s="67"/>
      <c r="AR412" s="87">
        <v>29</v>
      </c>
      <c r="AS412" s="272" t="s">
        <v>53</v>
      </c>
      <c r="AT412" s="60">
        <v>449.78999999999996</v>
      </c>
      <c r="AU412" s="60">
        <v>306.24</v>
      </c>
      <c r="AV412" s="60">
        <v>126.71</v>
      </c>
      <c r="AW412" s="60">
        <v>64</v>
      </c>
      <c r="AX412" s="60"/>
      <c r="AY412" s="60">
        <v>47.85</v>
      </c>
      <c r="AZ412" s="60">
        <v>994.59</v>
      </c>
      <c r="BA412" s="60">
        <v>0</v>
      </c>
      <c r="BB412" s="60">
        <v>957</v>
      </c>
    </row>
    <row r="413" spans="1:54" s="62" customFormat="1" ht="12">
      <c r="A413" s="26" t="s">
        <v>46</v>
      </c>
      <c r="B413" s="57">
        <v>278</v>
      </c>
      <c r="C413" s="53" t="s">
        <v>3520</v>
      </c>
      <c r="D413" s="267" t="s">
        <v>3519</v>
      </c>
      <c r="E413" s="267" t="s">
        <v>3518</v>
      </c>
      <c r="F413" s="53" t="s">
        <v>3517</v>
      </c>
      <c r="G413" s="53"/>
      <c r="H413" s="87">
        <v>24</v>
      </c>
      <c r="I413" s="87">
        <v>9</v>
      </c>
      <c r="J413" s="87">
        <v>1969</v>
      </c>
      <c r="K413" s="87">
        <v>42</v>
      </c>
      <c r="L413" s="270" t="s">
        <v>100</v>
      </c>
      <c r="M413" s="270"/>
      <c r="N413" s="270"/>
      <c r="O413" s="270"/>
      <c r="P413" s="53"/>
      <c r="Q413" s="53" t="s">
        <v>3516</v>
      </c>
      <c r="R413" s="53"/>
      <c r="S413" s="295" t="s">
        <v>58</v>
      </c>
      <c r="T413" s="66">
        <v>11030023</v>
      </c>
      <c r="U413" s="309" t="s">
        <v>3515</v>
      </c>
      <c r="V413" s="66"/>
      <c r="W413" s="66"/>
      <c r="X413" s="66"/>
      <c r="Y413" s="66"/>
      <c r="Z413" s="66"/>
      <c r="AA413" s="66"/>
      <c r="AB413" s="66"/>
      <c r="AC413" s="66"/>
      <c r="AD413" s="66"/>
      <c r="AE413" s="66"/>
      <c r="AF413" s="57">
        <v>3</v>
      </c>
      <c r="AG413" s="57">
        <v>1</v>
      </c>
      <c r="AH413" s="57">
        <v>2012</v>
      </c>
      <c r="AI413" s="67">
        <v>0.54166666666666663</v>
      </c>
      <c r="AJ413" s="57"/>
      <c r="AK413" s="57"/>
      <c r="AL413" s="57"/>
      <c r="AM413" s="67"/>
      <c r="AN413" s="87">
        <v>31</v>
      </c>
      <c r="AO413" s="87">
        <v>1</v>
      </c>
      <c r="AP413" s="87">
        <v>2012</v>
      </c>
      <c r="AQ413" s="67"/>
      <c r="AR413" s="87">
        <v>28</v>
      </c>
      <c r="AS413" s="272" t="s">
        <v>71</v>
      </c>
      <c r="AT413" s="60">
        <v>434.28</v>
      </c>
      <c r="AU413" s="60">
        <v>295.68</v>
      </c>
      <c r="AV413" s="60">
        <v>240.67</v>
      </c>
      <c r="AW413" s="60">
        <v>94</v>
      </c>
      <c r="AX413" s="60"/>
      <c r="AY413" s="60">
        <v>46.2</v>
      </c>
      <c r="AZ413" s="60">
        <v>1110.83</v>
      </c>
      <c r="BA413" s="60">
        <v>0</v>
      </c>
      <c r="BB413" s="60">
        <v>924</v>
      </c>
    </row>
    <row r="414" spans="1:54" s="62" customFormat="1" ht="12">
      <c r="A414" s="26" t="s">
        <v>46</v>
      </c>
      <c r="B414" s="57">
        <v>279</v>
      </c>
      <c r="C414" s="53" t="s">
        <v>2745</v>
      </c>
      <c r="D414" s="267" t="s">
        <v>61</v>
      </c>
      <c r="E414" s="267" t="s">
        <v>245</v>
      </c>
      <c r="F414" s="53" t="s">
        <v>246</v>
      </c>
      <c r="G414" s="53"/>
      <c r="H414" s="87">
        <v>29</v>
      </c>
      <c r="I414" s="87">
        <v>10</v>
      </c>
      <c r="J414" s="87">
        <v>1958</v>
      </c>
      <c r="K414" s="87">
        <v>53</v>
      </c>
      <c r="L414" s="270" t="s">
        <v>1964</v>
      </c>
      <c r="M414" s="270"/>
      <c r="N414" s="270"/>
      <c r="O414" s="270"/>
      <c r="P414" s="53"/>
      <c r="Q414" s="53" t="s">
        <v>2746</v>
      </c>
      <c r="R414" s="53"/>
      <c r="S414" s="295" t="s">
        <v>58</v>
      </c>
      <c r="T414" s="66">
        <v>11030023</v>
      </c>
      <c r="U414" s="309" t="s">
        <v>3514</v>
      </c>
      <c r="V414" s="66" t="s">
        <v>493</v>
      </c>
      <c r="W414" s="66"/>
      <c r="X414" s="66" t="s">
        <v>2748</v>
      </c>
      <c r="Y414" s="66"/>
      <c r="Z414" s="66"/>
      <c r="AA414" s="66"/>
      <c r="AB414" s="66"/>
      <c r="AC414" s="66"/>
      <c r="AD414" s="66"/>
      <c r="AE414" s="66"/>
      <c r="AF414" s="57">
        <v>3</v>
      </c>
      <c r="AG414" s="57">
        <v>1</v>
      </c>
      <c r="AH414" s="57">
        <v>2012</v>
      </c>
      <c r="AI414" s="67">
        <v>0.54861111111111105</v>
      </c>
      <c r="AJ414" s="57"/>
      <c r="AK414" s="57"/>
      <c r="AL414" s="57"/>
      <c r="AM414" s="67"/>
      <c r="AN414" s="87">
        <v>31</v>
      </c>
      <c r="AO414" s="87">
        <v>1</v>
      </c>
      <c r="AP414" s="87">
        <v>2012</v>
      </c>
      <c r="AQ414" s="67"/>
      <c r="AR414" s="87">
        <v>29</v>
      </c>
      <c r="AS414" s="272" t="s">
        <v>53</v>
      </c>
      <c r="AT414" s="60">
        <v>449.78999999999996</v>
      </c>
      <c r="AU414" s="60">
        <v>306.24</v>
      </c>
      <c r="AV414" s="60">
        <v>91.25</v>
      </c>
      <c r="AW414" s="60">
        <v>78</v>
      </c>
      <c r="AX414" s="60"/>
      <c r="AY414" s="60">
        <v>47.85</v>
      </c>
      <c r="AZ414" s="60">
        <v>973.13</v>
      </c>
      <c r="BA414" s="60">
        <v>0</v>
      </c>
      <c r="BB414" s="60">
        <v>957</v>
      </c>
    </row>
    <row r="415" spans="1:54" s="62" customFormat="1" ht="12">
      <c r="A415" s="26" t="s">
        <v>46</v>
      </c>
      <c r="B415" s="57">
        <v>280</v>
      </c>
      <c r="C415" s="53" t="s">
        <v>2749</v>
      </c>
      <c r="D415" s="267" t="s">
        <v>422</v>
      </c>
      <c r="E415" s="267" t="s">
        <v>2750</v>
      </c>
      <c r="F415" s="53" t="s">
        <v>2751</v>
      </c>
      <c r="G415" s="53"/>
      <c r="H415" s="87">
        <v>2</v>
      </c>
      <c r="I415" s="87">
        <v>2</v>
      </c>
      <c r="J415" s="87">
        <v>1988</v>
      </c>
      <c r="K415" s="87">
        <v>23</v>
      </c>
      <c r="L415" s="270" t="s">
        <v>100</v>
      </c>
      <c r="M415" s="270"/>
      <c r="N415" s="270"/>
      <c r="O415" s="270"/>
      <c r="P415" s="53"/>
      <c r="Q415" s="53" t="s">
        <v>2752</v>
      </c>
      <c r="R415" s="53"/>
      <c r="S415" s="295" t="s">
        <v>69</v>
      </c>
      <c r="T415" s="66">
        <v>11030023</v>
      </c>
      <c r="U415" s="309" t="s">
        <v>3513</v>
      </c>
      <c r="V415" s="66"/>
      <c r="W415" s="66"/>
      <c r="X415" s="66"/>
      <c r="Y415" s="66"/>
      <c r="Z415" s="66"/>
      <c r="AA415" s="66"/>
      <c r="AB415" s="66"/>
      <c r="AC415" s="66"/>
      <c r="AD415" s="66"/>
      <c r="AE415" s="66"/>
      <c r="AF415" s="57">
        <v>3</v>
      </c>
      <c r="AG415" s="57">
        <v>1</v>
      </c>
      <c r="AH415" s="57">
        <v>2012</v>
      </c>
      <c r="AI415" s="67">
        <v>0.625</v>
      </c>
      <c r="AJ415" s="57"/>
      <c r="AK415" s="57"/>
      <c r="AL415" s="57"/>
      <c r="AM415" s="67"/>
      <c r="AN415" s="87">
        <v>31</v>
      </c>
      <c r="AO415" s="87">
        <v>1</v>
      </c>
      <c r="AP415" s="87">
        <v>2012</v>
      </c>
      <c r="AQ415" s="67"/>
      <c r="AR415" s="87">
        <v>27</v>
      </c>
      <c r="AS415" s="272" t="s">
        <v>53</v>
      </c>
      <c r="AT415" s="60">
        <v>418.77</v>
      </c>
      <c r="AU415" s="60">
        <v>285.12</v>
      </c>
      <c r="AV415" s="60">
        <v>99.48</v>
      </c>
      <c r="AW415" s="60">
        <v>68</v>
      </c>
      <c r="AX415" s="60"/>
      <c r="AY415" s="60">
        <v>44.550000000000004</v>
      </c>
      <c r="AZ415" s="60">
        <v>915.92</v>
      </c>
      <c r="BA415" s="60">
        <v>0</v>
      </c>
      <c r="BB415" s="60">
        <v>891</v>
      </c>
    </row>
    <row r="416" spans="1:54" s="62" customFormat="1" ht="12">
      <c r="A416" s="26" t="s">
        <v>46</v>
      </c>
      <c r="B416" s="57">
        <v>281</v>
      </c>
      <c r="C416" s="53" t="s">
        <v>2754</v>
      </c>
      <c r="D416" s="267" t="s">
        <v>1601</v>
      </c>
      <c r="E416" s="267" t="s">
        <v>1566</v>
      </c>
      <c r="F416" s="53" t="s">
        <v>2755</v>
      </c>
      <c r="G416" s="53"/>
      <c r="H416" s="87">
        <v>12</v>
      </c>
      <c r="I416" s="87">
        <v>3</v>
      </c>
      <c r="J416" s="87">
        <v>1955</v>
      </c>
      <c r="K416" s="87">
        <v>56</v>
      </c>
      <c r="L416" s="270" t="s">
        <v>1964</v>
      </c>
      <c r="M416" s="270"/>
      <c r="N416" s="270"/>
      <c r="O416" s="270"/>
      <c r="P416" s="53"/>
      <c r="Q416" s="53" t="s">
        <v>2756</v>
      </c>
      <c r="R416" s="53"/>
      <c r="S416" s="295" t="s">
        <v>58</v>
      </c>
      <c r="T416" s="66">
        <v>11030023</v>
      </c>
      <c r="U416" s="309" t="s">
        <v>3512</v>
      </c>
      <c r="V416" s="66" t="s">
        <v>346</v>
      </c>
      <c r="W416" s="66"/>
      <c r="X416" s="66" t="s">
        <v>90</v>
      </c>
      <c r="Y416" s="66"/>
      <c r="Z416" s="66"/>
      <c r="AA416" s="66"/>
      <c r="AB416" s="66"/>
      <c r="AC416" s="66"/>
      <c r="AD416" s="66"/>
      <c r="AE416" s="66"/>
      <c r="AF416" s="57">
        <v>4</v>
      </c>
      <c r="AG416" s="57">
        <v>1</v>
      </c>
      <c r="AH416" s="57">
        <v>2012</v>
      </c>
      <c r="AI416" s="67">
        <v>0.43402777777777773</v>
      </c>
      <c r="AJ416" s="57"/>
      <c r="AK416" s="57"/>
      <c r="AL416" s="57"/>
      <c r="AM416" s="67"/>
      <c r="AN416" s="87">
        <v>31</v>
      </c>
      <c r="AO416" s="87">
        <v>1</v>
      </c>
      <c r="AP416" s="87">
        <v>2012</v>
      </c>
      <c r="AQ416" s="67"/>
      <c r="AR416" s="87">
        <v>28</v>
      </c>
      <c r="AS416" s="272" t="s">
        <v>53</v>
      </c>
      <c r="AT416" s="60">
        <v>434.28</v>
      </c>
      <c r="AU416" s="60">
        <v>295.68</v>
      </c>
      <c r="AV416" s="60">
        <v>52.56</v>
      </c>
      <c r="AW416" s="60">
        <v>96</v>
      </c>
      <c r="AX416" s="60"/>
      <c r="AY416" s="60">
        <v>46.2</v>
      </c>
      <c r="AZ416" s="60">
        <v>924.72</v>
      </c>
      <c r="BA416" s="60">
        <v>0</v>
      </c>
      <c r="BB416" s="60">
        <v>924</v>
      </c>
    </row>
    <row r="417" spans="1:54" s="62" customFormat="1" ht="12">
      <c r="A417" s="26" t="s">
        <v>46</v>
      </c>
      <c r="B417" s="57">
        <v>282</v>
      </c>
      <c r="C417" s="53" t="s">
        <v>2759</v>
      </c>
      <c r="D417" s="267" t="s">
        <v>1603</v>
      </c>
      <c r="E417" s="267" t="s">
        <v>1572</v>
      </c>
      <c r="F417" s="53" t="s">
        <v>2760</v>
      </c>
      <c r="G417" s="53"/>
      <c r="H417" s="87">
        <v>29</v>
      </c>
      <c r="I417" s="87">
        <v>8</v>
      </c>
      <c r="J417" s="87">
        <v>1978</v>
      </c>
      <c r="K417" s="87">
        <v>33</v>
      </c>
      <c r="L417" s="270" t="s">
        <v>1964</v>
      </c>
      <c r="M417" s="270"/>
      <c r="N417" s="270"/>
      <c r="O417" s="270"/>
      <c r="P417" s="53"/>
      <c r="Q417" s="53" t="s">
        <v>2761</v>
      </c>
      <c r="R417" s="53"/>
      <c r="S417" s="295" t="s">
        <v>58</v>
      </c>
      <c r="T417" s="66">
        <v>11030023</v>
      </c>
      <c r="U417" s="309" t="s">
        <v>3511</v>
      </c>
      <c r="V417" s="66"/>
      <c r="W417" s="66"/>
      <c r="X417" s="66"/>
      <c r="Y417" s="66"/>
      <c r="Z417" s="66"/>
      <c r="AA417" s="66"/>
      <c r="AB417" s="66"/>
      <c r="AC417" s="66"/>
      <c r="AD417" s="66"/>
      <c r="AE417" s="66"/>
      <c r="AF417" s="57">
        <v>4</v>
      </c>
      <c r="AG417" s="57">
        <v>1</v>
      </c>
      <c r="AH417" s="57">
        <v>2012</v>
      </c>
      <c r="AI417" s="67">
        <v>0.44444444444444442</v>
      </c>
      <c r="AJ417" s="57"/>
      <c r="AK417" s="57"/>
      <c r="AL417" s="57">
        <v>2011</v>
      </c>
      <c r="AM417" s="67"/>
      <c r="AN417" s="87">
        <v>31</v>
      </c>
      <c r="AO417" s="87">
        <v>1</v>
      </c>
      <c r="AP417" s="87">
        <v>2012</v>
      </c>
      <c r="AQ417" s="67"/>
      <c r="AR417" s="87">
        <v>28</v>
      </c>
      <c r="AS417" s="272" t="s">
        <v>53</v>
      </c>
      <c r="AT417" s="60">
        <v>434.28</v>
      </c>
      <c r="AU417" s="60">
        <v>295.68</v>
      </c>
      <c r="AV417" s="60">
        <v>85.74</v>
      </c>
      <c r="AW417" s="60">
        <v>91</v>
      </c>
      <c r="AX417" s="60"/>
      <c r="AY417" s="60">
        <v>46.2</v>
      </c>
      <c r="AZ417" s="60">
        <v>952.90000000000009</v>
      </c>
      <c r="BA417" s="60">
        <v>0</v>
      </c>
      <c r="BB417" s="60">
        <v>924</v>
      </c>
    </row>
    <row r="418" spans="1:54" s="62" customFormat="1" ht="12">
      <c r="A418" s="26" t="s">
        <v>46</v>
      </c>
      <c r="B418" s="57">
        <v>283</v>
      </c>
      <c r="C418" s="53" t="s">
        <v>2763</v>
      </c>
      <c r="D418" s="267" t="s">
        <v>2764</v>
      </c>
      <c r="E418" s="267" t="s">
        <v>2765</v>
      </c>
      <c r="F418" s="53" t="s">
        <v>2766</v>
      </c>
      <c r="G418" s="53"/>
      <c r="H418" s="87">
        <v>7</v>
      </c>
      <c r="I418" s="87">
        <v>5</v>
      </c>
      <c r="J418" s="87">
        <v>2007</v>
      </c>
      <c r="K418" s="87">
        <v>4</v>
      </c>
      <c r="L418" s="270" t="s">
        <v>100</v>
      </c>
      <c r="M418" s="270"/>
      <c r="N418" s="270"/>
      <c r="O418" s="270"/>
      <c r="P418" s="53"/>
      <c r="Q418" s="53" t="s">
        <v>2767</v>
      </c>
      <c r="R418" s="53"/>
      <c r="S418" s="295" t="s">
        <v>117</v>
      </c>
      <c r="T418" s="66">
        <v>11030023</v>
      </c>
      <c r="U418" s="309" t="s">
        <v>3510</v>
      </c>
      <c r="V418" s="66"/>
      <c r="W418" s="66"/>
      <c r="X418" s="66"/>
      <c r="Y418" s="66"/>
      <c r="Z418" s="66"/>
      <c r="AA418" s="66"/>
      <c r="AB418" s="66"/>
      <c r="AC418" s="66"/>
      <c r="AD418" s="66"/>
      <c r="AE418" s="66"/>
      <c r="AF418" s="57">
        <v>4</v>
      </c>
      <c r="AG418" s="57">
        <v>1</v>
      </c>
      <c r="AH418" s="57">
        <v>2012</v>
      </c>
      <c r="AI418" s="67">
        <v>0.4548611111111111</v>
      </c>
      <c r="AJ418" s="57"/>
      <c r="AK418" s="57"/>
      <c r="AL418" s="57"/>
      <c r="AM418" s="67"/>
      <c r="AN418" s="87">
        <v>31</v>
      </c>
      <c r="AO418" s="87">
        <v>1</v>
      </c>
      <c r="AP418" s="87">
        <v>2012</v>
      </c>
      <c r="AQ418" s="67"/>
      <c r="AR418" s="87">
        <v>28</v>
      </c>
      <c r="AS418" s="272" t="s">
        <v>53</v>
      </c>
      <c r="AT418" s="60">
        <v>434.28</v>
      </c>
      <c r="AU418" s="60">
        <v>295.68</v>
      </c>
      <c r="AV418" s="60">
        <v>98.78</v>
      </c>
      <c r="AW418" s="60">
        <v>92</v>
      </c>
      <c r="AX418" s="60"/>
      <c r="AY418" s="60">
        <v>46.2</v>
      </c>
      <c r="AZ418" s="60">
        <v>966.94</v>
      </c>
      <c r="BA418" s="60">
        <v>0</v>
      </c>
      <c r="BB418" s="60">
        <v>924</v>
      </c>
    </row>
    <row r="419" spans="1:54" s="62" customFormat="1" ht="12">
      <c r="A419" s="26" t="s">
        <v>46</v>
      </c>
      <c r="B419" s="57">
        <v>284</v>
      </c>
      <c r="C419" s="53" t="s">
        <v>2769</v>
      </c>
      <c r="D419" s="267" t="s">
        <v>1299</v>
      </c>
      <c r="E419" s="267" t="s">
        <v>2770</v>
      </c>
      <c r="F419" s="53" t="s">
        <v>2771</v>
      </c>
      <c r="G419" s="53"/>
      <c r="H419" s="87">
        <v>25</v>
      </c>
      <c r="I419" s="87">
        <v>6</v>
      </c>
      <c r="J419" s="87">
        <v>1970</v>
      </c>
      <c r="K419" s="87">
        <v>41</v>
      </c>
      <c r="L419" s="270" t="s">
        <v>1964</v>
      </c>
      <c r="M419" s="270"/>
      <c r="N419" s="270"/>
      <c r="O419" s="270"/>
      <c r="P419" s="53"/>
      <c r="Q419" s="53" t="s">
        <v>2772</v>
      </c>
      <c r="R419" s="53"/>
      <c r="S419" s="295" t="s">
        <v>58</v>
      </c>
      <c r="T419" s="66">
        <v>11030023</v>
      </c>
      <c r="U419" s="309" t="s">
        <v>3509</v>
      </c>
      <c r="V419" s="66" t="s">
        <v>90</v>
      </c>
      <c r="W419" s="66"/>
      <c r="X419" s="66"/>
      <c r="Y419" s="66"/>
      <c r="Z419" s="66"/>
      <c r="AA419" s="66"/>
      <c r="AB419" s="66"/>
      <c r="AC419" s="66"/>
      <c r="AD419" s="66"/>
      <c r="AE419" s="66"/>
      <c r="AF419" s="57">
        <v>4</v>
      </c>
      <c r="AG419" s="57">
        <v>1</v>
      </c>
      <c r="AH419" s="57">
        <v>2012</v>
      </c>
      <c r="AI419" s="67">
        <v>0.45833333333333331</v>
      </c>
      <c r="AJ419" s="57"/>
      <c r="AK419" s="57"/>
      <c r="AL419" s="57"/>
      <c r="AM419" s="67"/>
      <c r="AN419" s="87">
        <v>31</v>
      </c>
      <c r="AO419" s="87">
        <v>1</v>
      </c>
      <c r="AP419" s="87">
        <v>2012</v>
      </c>
      <c r="AQ419" s="67"/>
      <c r="AR419" s="87">
        <v>28</v>
      </c>
      <c r="AS419" s="272" t="s">
        <v>53</v>
      </c>
      <c r="AT419" s="60">
        <v>434.28</v>
      </c>
      <c r="AU419" s="60">
        <v>295.68</v>
      </c>
      <c r="AV419" s="60">
        <v>96.88</v>
      </c>
      <c r="AW419" s="60">
        <v>98</v>
      </c>
      <c r="AX419" s="60"/>
      <c r="AY419" s="60">
        <v>46.2</v>
      </c>
      <c r="AZ419" s="60">
        <v>971.04000000000008</v>
      </c>
      <c r="BA419" s="60">
        <v>0</v>
      </c>
      <c r="BB419" s="60">
        <v>924</v>
      </c>
    </row>
    <row r="420" spans="1:54" s="62" customFormat="1" ht="12">
      <c r="A420" s="26" t="s">
        <v>46</v>
      </c>
      <c r="B420" s="57">
        <v>285</v>
      </c>
      <c r="C420" s="53" t="s">
        <v>2774</v>
      </c>
      <c r="D420" s="267" t="s">
        <v>55</v>
      </c>
      <c r="E420" s="267" t="s">
        <v>2775</v>
      </c>
      <c r="F420" s="53" t="s">
        <v>2776</v>
      </c>
      <c r="G420" s="53"/>
      <c r="H420" s="87">
        <v>28</v>
      </c>
      <c r="I420" s="87">
        <v>7</v>
      </c>
      <c r="J420" s="87">
        <v>1958</v>
      </c>
      <c r="K420" s="87">
        <v>53</v>
      </c>
      <c r="L420" s="270" t="s">
        <v>1964</v>
      </c>
      <c r="M420" s="270"/>
      <c r="N420" s="270"/>
      <c r="O420" s="270"/>
      <c r="P420" s="53"/>
      <c r="Q420" s="53" t="s">
        <v>2777</v>
      </c>
      <c r="R420" s="53"/>
      <c r="S420" s="295" t="s">
        <v>58</v>
      </c>
      <c r="T420" s="66">
        <v>11030023</v>
      </c>
      <c r="U420" s="309" t="s">
        <v>2927</v>
      </c>
      <c r="V420" s="66"/>
      <c r="W420" s="66"/>
      <c r="X420" s="66"/>
      <c r="Y420" s="66"/>
      <c r="Z420" s="66"/>
      <c r="AA420" s="66"/>
      <c r="AB420" s="66"/>
      <c r="AC420" s="66"/>
      <c r="AD420" s="66"/>
      <c r="AE420" s="66"/>
      <c r="AF420" s="57">
        <v>4</v>
      </c>
      <c r="AG420" s="57">
        <v>1</v>
      </c>
      <c r="AH420" s="57">
        <v>2012</v>
      </c>
      <c r="AI420" s="67">
        <v>0.51041666666666663</v>
      </c>
      <c r="AJ420" s="57"/>
      <c r="AK420" s="57"/>
      <c r="AL420" s="57"/>
      <c r="AM420" s="67"/>
      <c r="AN420" s="87">
        <v>31</v>
      </c>
      <c r="AO420" s="87">
        <v>1</v>
      </c>
      <c r="AP420" s="87">
        <v>2012</v>
      </c>
      <c r="AQ420" s="67"/>
      <c r="AR420" s="87">
        <v>28</v>
      </c>
      <c r="AS420" s="272" t="s">
        <v>53</v>
      </c>
      <c r="AT420" s="60">
        <v>434.28</v>
      </c>
      <c r="AU420" s="60">
        <v>295.68</v>
      </c>
      <c r="AV420" s="60">
        <v>86.25</v>
      </c>
      <c r="AW420" s="60">
        <v>78</v>
      </c>
      <c r="AX420" s="60"/>
      <c r="AY420" s="60">
        <v>46.2</v>
      </c>
      <c r="AZ420" s="60">
        <v>940.41000000000008</v>
      </c>
      <c r="BA420" s="60">
        <v>0</v>
      </c>
      <c r="BB420" s="60">
        <v>924</v>
      </c>
    </row>
    <row r="421" spans="1:54" s="62" customFormat="1" ht="12">
      <c r="A421" s="26" t="s">
        <v>46</v>
      </c>
      <c r="B421" s="57">
        <v>286</v>
      </c>
      <c r="C421" s="53" t="s">
        <v>2779</v>
      </c>
      <c r="D421" s="267" t="s">
        <v>624</v>
      </c>
      <c r="E421" s="267" t="s">
        <v>2496</v>
      </c>
      <c r="F421" s="53" t="s">
        <v>2780</v>
      </c>
      <c r="G421" s="53"/>
      <c r="H421" s="87">
        <v>17</v>
      </c>
      <c r="I421" s="87">
        <v>4</v>
      </c>
      <c r="J421" s="87">
        <v>1958</v>
      </c>
      <c r="K421" s="87">
        <v>53</v>
      </c>
      <c r="L421" s="270" t="s">
        <v>1964</v>
      </c>
      <c r="M421" s="270"/>
      <c r="N421" s="270"/>
      <c r="O421" s="270"/>
      <c r="P421" s="53"/>
      <c r="Q421" s="53" t="s">
        <v>2781</v>
      </c>
      <c r="R421" s="53"/>
      <c r="S421" s="295" t="s">
        <v>58</v>
      </c>
      <c r="T421" s="66">
        <v>11030023</v>
      </c>
      <c r="U421" s="309" t="s">
        <v>3508</v>
      </c>
      <c r="V421" s="66"/>
      <c r="W421" s="66"/>
      <c r="X421" s="66"/>
      <c r="Y421" s="66"/>
      <c r="Z421" s="66"/>
      <c r="AA421" s="66"/>
      <c r="AB421" s="66"/>
      <c r="AC421" s="66"/>
      <c r="AD421" s="66"/>
      <c r="AE421" s="66"/>
      <c r="AF421" s="57">
        <v>4</v>
      </c>
      <c r="AG421" s="57">
        <v>1</v>
      </c>
      <c r="AH421" s="57">
        <v>2012</v>
      </c>
      <c r="AI421" s="67">
        <v>0.57638888888888895</v>
      </c>
      <c r="AJ421" s="57"/>
      <c r="AK421" s="57"/>
      <c r="AL421" s="57">
        <v>2011</v>
      </c>
      <c r="AM421" s="67"/>
      <c r="AN421" s="87">
        <v>31</v>
      </c>
      <c r="AO421" s="87">
        <v>1</v>
      </c>
      <c r="AP421" s="87">
        <v>2012</v>
      </c>
      <c r="AQ421" s="67"/>
      <c r="AR421" s="87">
        <v>28</v>
      </c>
      <c r="AS421" s="272" t="s">
        <v>53</v>
      </c>
      <c r="AT421" s="60">
        <v>434.28</v>
      </c>
      <c r="AU421" s="60">
        <v>295.68</v>
      </c>
      <c r="AV421" s="60">
        <v>567.66999999999996</v>
      </c>
      <c r="AW421" s="60">
        <v>88</v>
      </c>
      <c r="AX421" s="60"/>
      <c r="AY421" s="60">
        <v>46.2</v>
      </c>
      <c r="AZ421" s="60">
        <v>1431.83</v>
      </c>
      <c r="BA421" s="60">
        <v>0</v>
      </c>
      <c r="BB421" s="60">
        <v>924</v>
      </c>
    </row>
    <row r="422" spans="1:54" s="62" customFormat="1" ht="12">
      <c r="A422" s="26" t="s">
        <v>46</v>
      </c>
      <c r="B422" s="57">
        <v>287</v>
      </c>
      <c r="C422" s="53" t="s">
        <v>2784</v>
      </c>
      <c r="D422" s="267" t="s">
        <v>2785</v>
      </c>
      <c r="E422" s="267" t="s">
        <v>1768</v>
      </c>
      <c r="F422" s="53" t="s">
        <v>2786</v>
      </c>
      <c r="G422" s="53"/>
      <c r="H422" s="87">
        <v>6</v>
      </c>
      <c r="I422" s="87">
        <v>5</v>
      </c>
      <c r="J422" s="87">
        <v>1988</v>
      </c>
      <c r="K422" s="87">
        <v>23</v>
      </c>
      <c r="L422" s="270" t="s">
        <v>1964</v>
      </c>
      <c r="M422" s="270"/>
      <c r="N422" s="270"/>
      <c r="O422" s="270"/>
      <c r="P422" s="53"/>
      <c r="Q422" s="53" t="s">
        <v>2787</v>
      </c>
      <c r="R422" s="53"/>
      <c r="S422" s="295" t="s">
        <v>58</v>
      </c>
      <c r="T422" s="66">
        <v>11030023</v>
      </c>
      <c r="U422" s="309" t="s">
        <v>3507</v>
      </c>
      <c r="V422" s="66"/>
      <c r="W422" s="66"/>
      <c r="X422" s="66"/>
      <c r="Y422" s="66"/>
      <c r="Z422" s="66"/>
      <c r="AA422" s="66"/>
      <c r="AB422" s="66"/>
      <c r="AC422" s="66"/>
      <c r="AD422" s="66"/>
      <c r="AE422" s="66"/>
      <c r="AF422" s="57">
        <v>5</v>
      </c>
      <c r="AG422" s="57">
        <v>1</v>
      </c>
      <c r="AH422" s="57">
        <v>2012</v>
      </c>
      <c r="AI422" s="67">
        <v>0.46527777777777773</v>
      </c>
      <c r="AJ422" s="57"/>
      <c r="AK422" s="57"/>
      <c r="AL422" s="57"/>
      <c r="AM422" s="67"/>
      <c r="AN422" s="87">
        <v>31</v>
      </c>
      <c r="AO422" s="87">
        <v>1</v>
      </c>
      <c r="AP422" s="87">
        <v>2012</v>
      </c>
      <c r="AQ422" s="67"/>
      <c r="AR422" s="87">
        <v>27</v>
      </c>
      <c r="AS422" s="272" t="s">
        <v>53</v>
      </c>
      <c r="AT422" s="60">
        <v>418.77</v>
      </c>
      <c r="AU422" s="60">
        <v>285.12</v>
      </c>
      <c r="AV422" s="60">
        <v>95.36</v>
      </c>
      <c r="AW422" s="60">
        <v>98</v>
      </c>
      <c r="AX422" s="60"/>
      <c r="AY422" s="60">
        <v>44.550000000000004</v>
      </c>
      <c r="AZ422" s="60">
        <v>941.8</v>
      </c>
      <c r="BA422" s="60">
        <v>0</v>
      </c>
      <c r="BB422" s="60">
        <v>891</v>
      </c>
    </row>
    <row r="423" spans="1:54" s="62" customFormat="1" ht="12">
      <c r="A423" s="26" t="s">
        <v>46</v>
      </c>
      <c r="B423" s="57">
        <v>288</v>
      </c>
      <c r="C423" s="53" t="s">
        <v>3506</v>
      </c>
      <c r="D423" s="267" t="s">
        <v>985</v>
      </c>
      <c r="E423" s="267" t="s">
        <v>986</v>
      </c>
      <c r="F423" s="53" t="s">
        <v>987</v>
      </c>
      <c r="G423" s="53"/>
      <c r="H423" s="87">
        <v>5</v>
      </c>
      <c r="I423" s="87">
        <v>10</v>
      </c>
      <c r="J423" s="87">
        <v>1960</v>
      </c>
      <c r="K423" s="87">
        <v>51</v>
      </c>
      <c r="L423" s="270" t="s">
        <v>1964</v>
      </c>
      <c r="M423" s="270"/>
      <c r="N423" s="270"/>
      <c r="O423" s="270"/>
      <c r="P423" s="53"/>
      <c r="Q423" s="53" t="s">
        <v>3505</v>
      </c>
      <c r="R423" s="53"/>
      <c r="S423" s="295" t="s">
        <v>58</v>
      </c>
      <c r="T423" s="66">
        <v>11030023</v>
      </c>
      <c r="U423" s="309" t="s">
        <v>3504</v>
      </c>
      <c r="V423" s="66" t="s">
        <v>90</v>
      </c>
      <c r="W423" s="66"/>
      <c r="X423" s="66"/>
      <c r="Y423" s="66"/>
      <c r="Z423" s="66"/>
      <c r="AA423" s="66"/>
      <c r="AB423" s="66"/>
      <c r="AC423" s="66"/>
      <c r="AD423" s="66"/>
      <c r="AE423" s="66"/>
      <c r="AF423" s="57">
        <v>5</v>
      </c>
      <c r="AG423" s="57">
        <v>1</v>
      </c>
      <c r="AH423" s="57">
        <v>2012</v>
      </c>
      <c r="AI423" s="67">
        <v>0.49652777777777773</v>
      </c>
      <c r="AJ423" s="57"/>
      <c r="AK423" s="57"/>
      <c r="AL423" s="57"/>
      <c r="AM423" s="67"/>
      <c r="AN423" s="87">
        <v>26</v>
      </c>
      <c r="AO423" s="87">
        <v>1</v>
      </c>
      <c r="AP423" s="87">
        <v>2012</v>
      </c>
      <c r="AQ423" s="67"/>
      <c r="AR423" s="87">
        <v>21</v>
      </c>
      <c r="AS423" s="272" t="s">
        <v>71</v>
      </c>
      <c r="AT423" s="60">
        <v>325.70999999999998</v>
      </c>
      <c r="AU423" s="60">
        <v>221.76</v>
      </c>
      <c r="AV423" s="60">
        <v>79.81</v>
      </c>
      <c r="AW423" s="60">
        <v>84</v>
      </c>
      <c r="AX423" s="60"/>
      <c r="AY423" s="60">
        <v>34.65</v>
      </c>
      <c r="AZ423" s="60">
        <v>745.93000000000006</v>
      </c>
      <c r="BA423" s="60">
        <v>0</v>
      </c>
      <c r="BB423" s="60">
        <v>693</v>
      </c>
    </row>
    <row r="424" spans="1:54" s="62" customFormat="1" ht="12">
      <c r="A424" s="26" t="s">
        <v>46</v>
      </c>
      <c r="B424" s="57">
        <v>289</v>
      </c>
      <c r="C424" s="53" t="s">
        <v>2789</v>
      </c>
      <c r="D424" s="267" t="s">
        <v>66</v>
      </c>
      <c r="E424" s="267" t="s">
        <v>2790</v>
      </c>
      <c r="F424" s="53" t="s">
        <v>2791</v>
      </c>
      <c r="G424" s="53"/>
      <c r="H424" s="87">
        <v>13</v>
      </c>
      <c r="I424" s="87">
        <v>12</v>
      </c>
      <c r="J424" s="87">
        <v>1965</v>
      </c>
      <c r="K424" s="87">
        <v>46</v>
      </c>
      <c r="L424" s="270" t="s">
        <v>1964</v>
      </c>
      <c r="M424" s="270"/>
      <c r="N424" s="270"/>
      <c r="O424" s="270"/>
      <c r="P424" s="53"/>
      <c r="Q424" s="53" t="s">
        <v>2792</v>
      </c>
      <c r="R424" s="53"/>
      <c r="S424" s="295" t="s">
        <v>58</v>
      </c>
      <c r="T424" s="66">
        <v>11030023</v>
      </c>
      <c r="U424" s="309" t="s">
        <v>3503</v>
      </c>
      <c r="V424" s="66"/>
      <c r="W424" s="66"/>
      <c r="X424" s="66"/>
      <c r="Y424" s="66"/>
      <c r="Z424" s="66"/>
      <c r="AA424" s="66"/>
      <c r="AB424" s="66"/>
      <c r="AC424" s="66"/>
      <c r="AD424" s="66"/>
      <c r="AE424" s="66"/>
      <c r="AF424" s="57">
        <v>5</v>
      </c>
      <c r="AG424" s="57">
        <v>1</v>
      </c>
      <c r="AH424" s="57">
        <v>2012</v>
      </c>
      <c r="AI424" s="67">
        <v>0.50694444444444442</v>
      </c>
      <c r="AJ424" s="57"/>
      <c r="AK424" s="57"/>
      <c r="AL424" s="57"/>
      <c r="AM424" s="67"/>
      <c r="AN424" s="87">
        <v>31</v>
      </c>
      <c r="AO424" s="87">
        <v>1</v>
      </c>
      <c r="AP424" s="87">
        <v>2012</v>
      </c>
      <c r="AQ424" s="67"/>
      <c r="AR424" s="87">
        <v>27</v>
      </c>
      <c r="AS424" s="272" t="s">
        <v>53</v>
      </c>
      <c r="AT424" s="60">
        <v>418.77</v>
      </c>
      <c r="AU424" s="60">
        <v>285.12</v>
      </c>
      <c r="AV424" s="60">
        <v>85.64</v>
      </c>
      <c r="AW424" s="60">
        <v>82</v>
      </c>
      <c r="AX424" s="60"/>
      <c r="AY424" s="60">
        <v>44.550000000000004</v>
      </c>
      <c r="AZ424" s="60">
        <v>916.07999999999993</v>
      </c>
      <c r="BA424" s="60">
        <v>0</v>
      </c>
      <c r="BB424" s="60">
        <v>891</v>
      </c>
    </row>
    <row r="425" spans="1:54" s="62" customFormat="1" ht="12">
      <c r="A425" s="26" t="s">
        <v>46</v>
      </c>
      <c r="B425" s="57">
        <v>290</v>
      </c>
      <c r="C425" s="53" t="s">
        <v>2794</v>
      </c>
      <c r="D425" s="267" t="s">
        <v>599</v>
      </c>
      <c r="E425" s="267" t="s">
        <v>2795</v>
      </c>
      <c r="F425" s="53" t="s">
        <v>2796</v>
      </c>
      <c r="G425" s="53"/>
      <c r="H425" s="87">
        <v>16</v>
      </c>
      <c r="I425" s="87">
        <v>12</v>
      </c>
      <c r="J425" s="87">
        <v>1984</v>
      </c>
      <c r="K425" s="87">
        <v>27</v>
      </c>
      <c r="L425" s="270" t="s">
        <v>1964</v>
      </c>
      <c r="M425" s="270"/>
      <c r="N425" s="270"/>
      <c r="O425" s="270"/>
      <c r="P425" s="53"/>
      <c r="Q425" s="53" t="s">
        <v>2797</v>
      </c>
      <c r="R425" s="53"/>
      <c r="S425" s="295" t="s">
        <v>58</v>
      </c>
      <c r="T425" s="66">
        <v>11030023</v>
      </c>
      <c r="U425" s="309" t="s">
        <v>3502</v>
      </c>
      <c r="V425" s="66" t="s">
        <v>1094</v>
      </c>
      <c r="W425" s="66"/>
      <c r="X425" s="66"/>
      <c r="Y425" s="66"/>
      <c r="Z425" s="66"/>
      <c r="AA425" s="66"/>
      <c r="AB425" s="66"/>
      <c r="AC425" s="66"/>
      <c r="AD425" s="66"/>
      <c r="AE425" s="66"/>
      <c r="AF425" s="57">
        <v>5</v>
      </c>
      <c r="AG425" s="57">
        <v>1</v>
      </c>
      <c r="AH425" s="57">
        <v>2012</v>
      </c>
      <c r="AI425" s="67">
        <v>0.61805555555555558</v>
      </c>
      <c r="AJ425" s="57"/>
      <c r="AK425" s="57"/>
      <c r="AL425" s="57">
        <v>2002</v>
      </c>
      <c r="AM425" s="67"/>
      <c r="AN425" s="87">
        <v>31</v>
      </c>
      <c r="AO425" s="87">
        <v>1</v>
      </c>
      <c r="AP425" s="87">
        <v>2012</v>
      </c>
      <c r="AQ425" s="67"/>
      <c r="AR425" s="87">
        <v>27</v>
      </c>
      <c r="AS425" s="272" t="s">
        <v>53</v>
      </c>
      <c r="AT425" s="60">
        <v>418.77</v>
      </c>
      <c r="AU425" s="60">
        <v>285.12</v>
      </c>
      <c r="AV425" s="60">
        <v>169.09</v>
      </c>
      <c r="AW425" s="60">
        <v>64</v>
      </c>
      <c r="AX425" s="60"/>
      <c r="AY425" s="60">
        <v>44.550000000000004</v>
      </c>
      <c r="AZ425" s="60">
        <v>981.53</v>
      </c>
      <c r="BA425" s="60">
        <v>0</v>
      </c>
      <c r="BB425" s="60">
        <v>891</v>
      </c>
    </row>
    <row r="426" spans="1:54" s="62" customFormat="1" ht="12">
      <c r="A426" s="26" t="s">
        <v>46</v>
      </c>
      <c r="B426" s="57">
        <v>291</v>
      </c>
      <c r="C426" s="53" t="s">
        <v>2799</v>
      </c>
      <c r="D426" s="267" t="s">
        <v>2800</v>
      </c>
      <c r="E426" s="267" t="s">
        <v>2801</v>
      </c>
      <c r="F426" s="53" t="s">
        <v>2802</v>
      </c>
      <c r="G426" s="53"/>
      <c r="H426" s="87">
        <v>9</v>
      </c>
      <c r="I426" s="87">
        <v>9</v>
      </c>
      <c r="J426" s="87">
        <v>1959</v>
      </c>
      <c r="K426" s="87">
        <v>52</v>
      </c>
      <c r="L426" s="270" t="s">
        <v>100</v>
      </c>
      <c r="M426" s="270"/>
      <c r="N426" s="270"/>
      <c r="O426" s="270"/>
      <c r="P426" s="53"/>
      <c r="Q426" s="53" t="s">
        <v>2803</v>
      </c>
      <c r="R426" s="53"/>
      <c r="S426" s="295" t="s">
        <v>58</v>
      </c>
      <c r="T426" s="66">
        <v>11030023</v>
      </c>
      <c r="U426" s="309" t="s">
        <v>3501</v>
      </c>
      <c r="V426" s="66"/>
      <c r="W426" s="66"/>
      <c r="X426" s="66"/>
      <c r="Y426" s="66"/>
      <c r="Z426" s="66"/>
      <c r="AA426" s="66"/>
      <c r="AB426" s="66"/>
      <c r="AC426" s="66"/>
      <c r="AD426" s="66"/>
      <c r="AE426" s="66"/>
      <c r="AF426" s="57">
        <v>6</v>
      </c>
      <c r="AG426" s="57">
        <v>1</v>
      </c>
      <c r="AH426" s="57">
        <v>2012</v>
      </c>
      <c r="AI426" s="67">
        <v>0.44791666666666669</v>
      </c>
      <c r="AJ426" s="57"/>
      <c r="AK426" s="57"/>
      <c r="AL426" s="57"/>
      <c r="AM426" s="67"/>
      <c r="AN426" s="87">
        <v>31</v>
      </c>
      <c r="AO426" s="87">
        <v>1</v>
      </c>
      <c r="AP426" s="87">
        <v>2012</v>
      </c>
      <c r="AQ426" s="67"/>
      <c r="AR426" s="87">
        <v>26</v>
      </c>
      <c r="AS426" s="272" t="s">
        <v>53</v>
      </c>
      <c r="AT426" s="60">
        <v>403.26</v>
      </c>
      <c r="AU426" s="60">
        <v>274.56</v>
      </c>
      <c r="AV426" s="60">
        <v>48.94</v>
      </c>
      <c r="AW426" s="60">
        <v>92</v>
      </c>
      <c r="AX426" s="60"/>
      <c r="AY426" s="60">
        <v>42.900000000000006</v>
      </c>
      <c r="AZ426" s="60">
        <v>861.65999999999985</v>
      </c>
      <c r="BA426" s="60">
        <v>0</v>
      </c>
      <c r="BB426" s="60">
        <v>858</v>
      </c>
    </row>
    <row r="427" spans="1:54" s="62" customFormat="1" ht="12">
      <c r="A427" s="26" t="s">
        <v>46</v>
      </c>
      <c r="B427" s="57">
        <v>292</v>
      </c>
      <c r="C427" s="53" t="s">
        <v>3500</v>
      </c>
      <c r="D427" s="267" t="s">
        <v>356</v>
      </c>
      <c r="E427" s="267" t="s">
        <v>3499</v>
      </c>
      <c r="F427" s="53" t="s">
        <v>3498</v>
      </c>
      <c r="G427" s="53"/>
      <c r="H427" s="87">
        <v>7</v>
      </c>
      <c r="I427" s="87">
        <v>3</v>
      </c>
      <c r="J427" s="87">
        <v>1978</v>
      </c>
      <c r="K427" s="87">
        <v>33</v>
      </c>
      <c r="L427" s="270" t="s">
        <v>1964</v>
      </c>
      <c r="M427" s="270"/>
      <c r="N427" s="270"/>
      <c r="O427" s="270"/>
      <c r="P427" s="53"/>
      <c r="Q427" s="53" t="s">
        <v>3497</v>
      </c>
      <c r="R427" s="53"/>
      <c r="S427" s="295" t="s">
        <v>404</v>
      </c>
      <c r="T427" s="66">
        <v>11030023</v>
      </c>
      <c r="U427" s="309" t="s">
        <v>3496</v>
      </c>
      <c r="V427" s="66"/>
      <c r="W427" s="66"/>
      <c r="X427" s="66"/>
      <c r="Y427" s="66"/>
      <c r="Z427" s="66"/>
      <c r="AA427" s="66"/>
      <c r="AB427" s="66"/>
      <c r="AC427" s="66"/>
      <c r="AD427" s="66"/>
      <c r="AE427" s="66"/>
      <c r="AF427" s="57">
        <v>6</v>
      </c>
      <c r="AG427" s="57">
        <v>1</v>
      </c>
      <c r="AH427" s="57">
        <v>2012</v>
      </c>
      <c r="AI427" s="67">
        <v>0.4861111111111111</v>
      </c>
      <c r="AJ427" s="57"/>
      <c r="AK427" s="57"/>
      <c r="AL427" s="57"/>
      <c r="AM427" s="67"/>
      <c r="AN427" s="87">
        <v>23</v>
      </c>
      <c r="AO427" s="87">
        <v>1</v>
      </c>
      <c r="AP427" s="87">
        <v>2012</v>
      </c>
      <c r="AQ427" s="67"/>
      <c r="AR427" s="87">
        <v>17</v>
      </c>
      <c r="AS427" s="272" t="s">
        <v>71</v>
      </c>
      <c r="AT427" s="60">
        <v>263.66999999999996</v>
      </c>
      <c r="AU427" s="60">
        <v>179.52</v>
      </c>
      <c r="AV427" s="60">
        <v>99.24</v>
      </c>
      <c r="AW427" s="60">
        <v>68</v>
      </c>
      <c r="AX427" s="60"/>
      <c r="AY427" s="60">
        <v>28.05</v>
      </c>
      <c r="AZ427" s="60">
        <v>638.4799999999999</v>
      </c>
      <c r="BA427" s="60">
        <v>0</v>
      </c>
      <c r="BB427" s="60">
        <v>561</v>
      </c>
    </row>
    <row r="428" spans="1:54" s="62" customFormat="1" ht="12">
      <c r="A428" s="26" t="s">
        <v>46</v>
      </c>
      <c r="B428" s="57">
        <v>293</v>
      </c>
      <c r="C428" s="53" t="s">
        <v>3495</v>
      </c>
      <c r="D428" s="267" t="s">
        <v>204</v>
      </c>
      <c r="E428" s="267" t="s">
        <v>1411</v>
      </c>
      <c r="F428" s="53" t="s">
        <v>1412</v>
      </c>
      <c r="G428" s="53"/>
      <c r="H428" s="87">
        <v>10</v>
      </c>
      <c r="I428" s="87">
        <v>2</v>
      </c>
      <c r="J428" s="87">
        <v>1982</v>
      </c>
      <c r="K428" s="87">
        <v>29</v>
      </c>
      <c r="L428" s="270" t="s">
        <v>1964</v>
      </c>
      <c r="M428" s="270"/>
      <c r="N428" s="270"/>
      <c r="O428" s="270"/>
      <c r="P428" s="53"/>
      <c r="Q428" s="53" t="s">
        <v>3494</v>
      </c>
      <c r="R428" s="53"/>
      <c r="S428" s="295" t="s">
        <v>58</v>
      </c>
      <c r="T428" s="66">
        <v>11030023</v>
      </c>
      <c r="U428" s="309" t="s">
        <v>924</v>
      </c>
      <c r="V428" s="66"/>
      <c r="W428" s="66"/>
      <c r="X428" s="66"/>
      <c r="Y428" s="66"/>
      <c r="Z428" s="66"/>
      <c r="AA428" s="66"/>
      <c r="AB428" s="66"/>
      <c r="AC428" s="66"/>
      <c r="AD428" s="66"/>
      <c r="AE428" s="66"/>
      <c r="AF428" s="57">
        <v>9</v>
      </c>
      <c r="AG428" s="57">
        <v>1</v>
      </c>
      <c r="AH428" s="57">
        <v>2012</v>
      </c>
      <c r="AI428" s="67">
        <v>0.4513888888888889</v>
      </c>
      <c r="AJ428" s="57"/>
      <c r="AK428" s="57"/>
      <c r="AL428" s="57">
        <v>2011</v>
      </c>
      <c r="AM428" s="67"/>
      <c r="AN428" s="87">
        <v>20</v>
      </c>
      <c r="AO428" s="87">
        <v>1</v>
      </c>
      <c r="AP428" s="87">
        <v>2012</v>
      </c>
      <c r="AQ428" s="67"/>
      <c r="AR428" s="87">
        <v>11</v>
      </c>
      <c r="AS428" s="272" t="s">
        <v>71</v>
      </c>
      <c r="AT428" s="60">
        <v>170.60999999999999</v>
      </c>
      <c r="AU428" s="60">
        <v>116.16</v>
      </c>
      <c r="AV428" s="60">
        <v>77.290000000000006</v>
      </c>
      <c r="AW428" s="60">
        <v>62</v>
      </c>
      <c r="AX428" s="60"/>
      <c r="AY428" s="60">
        <v>18.150000000000002</v>
      </c>
      <c r="AZ428" s="60">
        <v>444.21</v>
      </c>
      <c r="BA428" s="60">
        <v>0</v>
      </c>
      <c r="BB428" s="60">
        <v>363</v>
      </c>
    </row>
    <row r="429" spans="1:54" s="62" customFormat="1" ht="12">
      <c r="A429" s="26" t="s">
        <v>46</v>
      </c>
      <c r="B429" s="57">
        <v>294</v>
      </c>
      <c r="C429" s="53" t="s">
        <v>2805</v>
      </c>
      <c r="D429" s="267" t="s">
        <v>1294</v>
      </c>
      <c r="E429" s="267" t="s">
        <v>2806</v>
      </c>
      <c r="F429" s="53" t="s">
        <v>2807</v>
      </c>
      <c r="G429" s="53"/>
      <c r="H429" s="87">
        <v>13</v>
      </c>
      <c r="I429" s="87">
        <v>11</v>
      </c>
      <c r="J429" s="87">
        <v>1966</v>
      </c>
      <c r="K429" s="87">
        <v>45</v>
      </c>
      <c r="L429" s="270" t="s">
        <v>1964</v>
      </c>
      <c r="M429" s="270"/>
      <c r="N429" s="270"/>
      <c r="O429" s="270"/>
      <c r="P429" s="53"/>
      <c r="Q429" s="53" t="s">
        <v>2808</v>
      </c>
      <c r="R429" s="53"/>
      <c r="S429" s="295" t="s">
        <v>58</v>
      </c>
      <c r="T429" s="66">
        <v>11030023</v>
      </c>
      <c r="U429" s="309" t="s">
        <v>3493</v>
      </c>
      <c r="V429" s="66"/>
      <c r="W429" s="66"/>
      <c r="X429" s="66"/>
      <c r="Y429" s="66"/>
      <c r="Z429" s="66"/>
      <c r="AA429" s="66"/>
      <c r="AB429" s="66"/>
      <c r="AC429" s="66"/>
      <c r="AD429" s="66"/>
      <c r="AE429" s="66"/>
      <c r="AF429" s="57">
        <v>9</v>
      </c>
      <c r="AG429" s="57">
        <v>1</v>
      </c>
      <c r="AH429" s="57">
        <v>2012</v>
      </c>
      <c r="AI429" s="67">
        <v>0.59027777777777779</v>
      </c>
      <c r="AJ429" s="57"/>
      <c r="AK429" s="57"/>
      <c r="AL429" s="57"/>
      <c r="AM429" s="67"/>
      <c r="AN429" s="87">
        <v>31</v>
      </c>
      <c r="AO429" s="87">
        <v>1</v>
      </c>
      <c r="AP429" s="87">
        <v>2012</v>
      </c>
      <c r="AQ429" s="67"/>
      <c r="AR429" s="87">
        <v>23</v>
      </c>
      <c r="AS429" s="272" t="s">
        <v>53</v>
      </c>
      <c r="AT429" s="60">
        <v>356.72999999999996</v>
      </c>
      <c r="AU429" s="60">
        <v>242.88</v>
      </c>
      <c r="AV429" s="60">
        <v>94.57</v>
      </c>
      <c r="AW429" s="60">
        <v>84</v>
      </c>
      <c r="AX429" s="60"/>
      <c r="AY429" s="60">
        <v>37.950000000000003</v>
      </c>
      <c r="AZ429" s="60">
        <v>816.12999999999988</v>
      </c>
      <c r="BA429" s="60">
        <v>0</v>
      </c>
      <c r="BB429" s="60">
        <v>759</v>
      </c>
    </row>
    <row r="430" spans="1:54" s="62" customFormat="1" ht="12">
      <c r="A430" s="26" t="s">
        <v>46</v>
      </c>
      <c r="B430" s="57">
        <v>295</v>
      </c>
      <c r="C430" s="53" t="s">
        <v>2810</v>
      </c>
      <c r="D430" s="267" t="s">
        <v>161</v>
      </c>
      <c r="E430" s="267" t="s">
        <v>2811</v>
      </c>
      <c r="F430" s="53" t="s">
        <v>2812</v>
      </c>
      <c r="G430" s="53"/>
      <c r="H430" s="87">
        <v>2</v>
      </c>
      <c r="I430" s="87">
        <v>8</v>
      </c>
      <c r="J430" s="87">
        <v>1960</v>
      </c>
      <c r="K430" s="87">
        <v>51</v>
      </c>
      <c r="L430" s="270" t="s">
        <v>1964</v>
      </c>
      <c r="M430" s="270"/>
      <c r="N430" s="270"/>
      <c r="O430" s="270"/>
      <c r="P430" s="53"/>
      <c r="Q430" s="53" t="s">
        <v>2813</v>
      </c>
      <c r="R430" s="53"/>
      <c r="S430" s="295" t="s">
        <v>58</v>
      </c>
      <c r="T430" s="66">
        <v>11030023</v>
      </c>
      <c r="U430" s="309" t="s">
        <v>3492</v>
      </c>
      <c r="V430" s="66"/>
      <c r="W430" s="66"/>
      <c r="X430" s="66"/>
      <c r="Y430" s="66"/>
      <c r="Z430" s="66"/>
      <c r="AA430" s="66"/>
      <c r="AB430" s="66"/>
      <c r="AC430" s="66"/>
      <c r="AD430" s="66"/>
      <c r="AE430" s="66"/>
      <c r="AF430" s="57">
        <v>10</v>
      </c>
      <c r="AG430" s="57">
        <v>1</v>
      </c>
      <c r="AH430" s="57">
        <v>2012</v>
      </c>
      <c r="AI430" s="67">
        <v>0.51041666666666663</v>
      </c>
      <c r="AJ430" s="57"/>
      <c r="AK430" s="57"/>
      <c r="AL430" s="57"/>
      <c r="AM430" s="67"/>
      <c r="AN430" s="87">
        <v>31</v>
      </c>
      <c r="AO430" s="87">
        <v>1</v>
      </c>
      <c r="AP430" s="87">
        <v>2012</v>
      </c>
      <c r="AQ430" s="67"/>
      <c r="AR430" s="87">
        <v>22</v>
      </c>
      <c r="AS430" s="272" t="s">
        <v>53</v>
      </c>
      <c r="AT430" s="60">
        <v>341.21999999999997</v>
      </c>
      <c r="AU430" s="60">
        <v>232.32</v>
      </c>
      <c r="AV430" s="60">
        <v>92.56</v>
      </c>
      <c r="AW430" s="60">
        <v>72</v>
      </c>
      <c r="AX430" s="60"/>
      <c r="AY430" s="60">
        <v>36.300000000000004</v>
      </c>
      <c r="AZ430" s="60">
        <v>774.39999999999986</v>
      </c>
      <c r="BA430" s="60">
        <v>0</v>
      </c>
      <c r="BB430" s="60">
        <v>726</v>
      </c>
    </row>
    <row r="431" spans="1:54" s="62" customFormat="1" ht="12">
      <c r="A431" s="26" t="s">
        <v>46</v>
      </c>
      <c r="B431" s="57">
        <v>296</v>
      </c>
      <c r="C431" s="53" t="s">
        <v>2815</v>
      </c>
      <c r="D431" s="267" t="s">
        <v>1108</v>
      </c>
      <c r="E431" s="267" t="s">
        <v>2816</v>
      </c>
      <c r="F431" s="53" t="s">
        <v>2817</v>
      </c>
      <c r="G431" s="53"/>
      <c r="H431" s="87">
        <v>13</v>
      </c>
      <c r="I431" s="87">
        <v>2</v>
      </c>
      <c r="J431" s="87">
        <v>1967</v>
      </c>
      <c r="K431" s="87">
        <v>44</v>
      </c>
      <c r="L431" s="270" t="s">
        <v>1964</v>
      </c>
      <c r="M431" s="270"/>
      <c r="N431" s="270"/>
      <c r="O431" s="270"/>
      <c r="P431" s="53"/>
      <c r="Q431" s="53" t="s">
        <v>2818</v>
      </c>
      <c r="R431" s="53"/>
      <c r="S431" s="295" t="s">
        <v>58</v>
      </c>
      <c r="T431" s="66">
        <v>11030023</v>
      </c>
      <c r="U431" s="309" t="s">
        <v>3491</v>
      </c>
      <c r="V431" s="66"/>
      <c r="W431" s="66"/>
      <c r="X431" s="66"/>
      <c r="Y431" s="66"/>
      <c r="Z431" s="66"/>
      <c r="AA431" s="66"/>
      <c r="AB431" s="66"/>
      <c r="AC431" s="66"/>
      <c r="AD431" s="66"/>
      <c r="AE431" s="66"/>
      <c r="AF431" s="57">
        <v>10</v>
      </c>
      <c r="AG431" s="57">
        <v>1</v>
      </c>
      <c r="AH431" s="57">
        <v>2012</v>
      </c>
      <c r="AI431" s="67">
        <v>0.56944444444444442</v>
      </c>
      <c r="AJ431" s="57"/>
      <c r="AK431" s="57"/>
      <c r="AL431" s="57"/>
      <c r="AM431" s="67"/>
      <c r="AN431" s="87">
        <v>31</v>
      </c>
      <c r="AO431" s="87">
        <v>1</v>
      </c>
      <c r="AP431" s="87">
        <v>2012</v>
      </c>
      <c r="AQ431" s="67"/>
      <c r="AR431" s="87">
        <v>22</v>
      </c>
      <c r="AS431" s="272" t="s">
        <v>53</v>
      </c>
      <c r="AT431" s="60">
        <v>341.21999999999997</v>
      </c>
      <c r="AU431" s="60">
        <v>232.32</v>
      </c>
      <c r="AV431" s="60">
        <v>86.57</v>
      </c>
      <c r="AW431" s="60">
        <v>84</v>
      </c>
      <c r="AX431" s="60"/>
      <c r="AY431" s="60">
        <v>36.300000000000004</v>
      </c>
      <c r="AZ431" s="60">
        <v>780.40999999999985</v>
      </c>
      <c r="BA431" s="60">
        <v>0</v>
      </c>
      <c r="BB431" s="60">
        <v>726</v>
      </c>
    </row>
    <row r="432" spans="1:54" s="62" customFormat="1" ht="12">
      <c r="A432" s="26" t="s">
        <v>46</v>
      </c>
      <c r="B432" s="57">
        <v>297</v>
      </c>
      <c r="C432" s="53" t="s">
        <v>2819</v>
      </c>
      <c r="D432" s="267" t="s">
        <v>1108</v>
      </c>
      <c r="E432" s="267" t="s">
        <v>1109</v>
      </c>
      <c r="F432" s="53" t="s">
        <v>1110</v>
      </c>
      <c r="G432" s="53"/>
      <c r="H432" s="87">
        <v>8</v>
      </c>
      <c r="I432" s="87">
        <v>1</v>
      </c>
      <c r="J432" s="87">
        <v>1976</v>
      </c>
      <c r="K432" s="87">
        <v>35</v>
      </c>
      <c r="L432" s="270" t="s">
        <v>1964</v>
      </c>
      <c r="M432" s="270"/>
      <c r="N432" s="270"/>
      <c r="O432" s="270"/>
      <c r="P432" s="53"/>
      <c r="Q432" s="53" t="s">
        <v>2820</v>
      </c>
      <c r="R432" s="53"/>
      <c r="S432" s="295" t="s">
        <v>58</v>
      </c>
      <c r="T432" s="66">
        <v>11030023</v>
      </c>
      <c r="U432" s="309" t="s">
        <v>3490</v>
      </c>
      <c r="V432" s="66"/>
      <c r="W432" s="66"/>
      <c r="X432" s="66"/>
      <c r="Y432" s="66"/>
      <c r="Z432" s="66"/>
      <c r="AA432" s="66"/>
      <c r="AB432" s="66"/>
      <c r="AC432" s="66"/>
      <c r="AD432" s="66"/>
      <c r="AE432" s="66"/>
      <c r="AF432" s="57">
        <v>10</v>
      </c>
      <c r="AG432" s="57">
        <v>1</v>
      </c>
      <c r="AH432" s="57">
        <v>2012</v>
      </c>
      <c r="AI432" s="67">
        <v>0.58333333333333337</v>
      </c>
      <c r="AJ432" s="57"/>
      <c r="AK432" s="57"/>
      <c r="AL432" s="57">
        <v>2000</v>
      </c>
      <c r="AM432" s="67"/>
      <c r="AN432" s="87">
        <v>31</v>
      </c>
      <c r="AO432" s="87">
        <v>1</v>
      </c>
      <c r="AP432" s="87">
        <v>2012</v>
      </c>
      <c r="AQ432" s="67"/>
      <c r="AR432" s="87">
        <v>22</v>
      </c>
      <c r="AS432" s="272" t="s">
        <v>53</v>
      </c>
      <c r="AT432" s="60">
        <v>341.21999999999997</v>
      </c>
      <c r="AU432" s="60">
        <v>232.32</v>
      </c>
      <c r="AV432" s="60">
        <v>72.900000000000006</v>
      </c>
      <c r="AW432" s="60">
        <v>52</v>
      </c>
      <c r="AX432" s="60"/>
      <c r="AY432" s="60">
        <v>36.300000000000004</v>
      </c>
      <c r="AZ432" s="60">
        <v>734.7399999999999</v>
      </c>
      <c r="BA432" s="60">
        <v>0</v>
      </c>
      <c r="BB432" s="60">
        <v>726</v>
      </c>
    </row>
    <row r="433" spans="1:54" s="62" customFormat="1" ht="12">
      <c r="A433" s="26" t="s">
        <v>46</v>
      </c>
      <c r="B433" s="57">
        <v>298</v>
      </c>
      <c r="C433" s="53" t="s">
        <v>2822</v>
      </c>
      <c r="D433" s="267" t="s">
        <v>588</v>
      </c>
      <c r="E433" s="267" t="s">
        <v>1029</v>
      </c>
      <c r="F433" s="53" t="s">
        <v>1030</v>
      </c>
      <c r="G433" s="53"/>
      <c r="H433" s="87">
        <v>17</v>
      </c>
      <c r="I433" s="87">
        <v>8</v>
      </c>
      <c r="J433" s="87">
        <v>1982</v>
      </c>
      <c r="K433" s="87">
        <v>29</v>
      </c>
      <c r="L433" s="270" t="s">
        <v>1964</v>
      </c>
      <c r="M433" s="270"/>
      <c r="N433" s="270"/>
      <c r="O433" s="270"/>
      <c r="P433" s="53"/>
      <c r="Q433" s="53" t="s">
        <v>2823</v>
      </c>
      <c r="R433" s="53"/>
      <c r="S433" s="295" t="s">
        <v>58</v>
      </c>
      <c r="T433" s="66">
        <v>11030023</v>
      </c>
      <c r="U433" s="309" t="s">
        <v>3489</v>
      </c>
      <c r="V433" s="66"/>
      <c r="W433" s="66"/>
      <c r="X433" s="66"/>
      <c r="Y433" s="66"/>
      <c r="Z433" s="66"/>
      <c r="AA433" s="66"/>
      <c r="AB433" s="66"/>
      <c r="AC433" s="66"/>
      <c r="AD433" s="66"/>
      <c r="AE433" s="66"/>
      <c r="AF433" s="57">
        <v>11</v>
      </c>
      <c r="AG433" s="57">
        <v>1</v>
      </c>
      <c r="AH433" s="57">
        <v>2012</v>
      </c>
      <c r="AI433" s="67">
        <v>0.47222222222222227</v>
      </c>
      <c r="AJ433" s="57"/>
      <c r="AK433" s="57"/>
      <c r="AL433" s="57"/>
      <c r="AM433" s="67"/>
      <c r="AN433" s="87">
        <v>31</v>
      </c>
      <c r="AO433" s="87">
        <v>1</v>
      </c>
      <c r="AP433" s="87">
        <v>2012</v>
      </c>
      <c r="AQ433" s="67"/>
      <c r="AR433" s="87">
        <v>21</v>
      </c>
      <c r="AS433" s="272" t="s">
        <v>53</v>
      </c>
      <c r="AT433" s="60">
        <v>325.70999999999998</v>
      </c>
      <c r="AU433" s="60">
        <v>221.76</v>
      </c>
      <c r="AV433" s="60">
        <v>96.24</v>
      </c>
      <c r="AW433" s="60">
        <v>92</v>
      </c>
      <c r="AX433" s="60"/>
      <c r="AY433" s="60">
        <v>34.65</v>
      </c>
      <c r="AZ433" s="60">
        <v>770.36</v>
      </c>
      <c r="BA433" s="60">
        <v>0</v>
      </c>
      <c r="BB433" s="60">
        <v>693</v>
      </c>
    </row>
    <row r="434" spans="1:54" s="62" customFormat="1" ht="12">
      <c r="A434" s="26" t="s">
        <v>46</v>
      </c>
      <c r="B434" s="57">
        <v>299</v>
      </c>
      <c r="C434" s="53" t="s">
        <v>2826</v>
      </c>
      <c r="D434" s="267" t="s">
        <v>55</v>
      </c>
      <c r="E434" s="267" t="s">
        <v>2827</v>
      </c>
      <c r="F434" s="53" t="s">
        <v>2828</v>
      </c>
      <c r="G434" s="53"/>
      <c r="H434" s="87">
        <v>25</v>
      </c>
      <c r="I434" s="87">
        <v>11</v>
      </c>
      <c r="J434" s="87">
        <v>1964</v>
      </c>
      <c r="K434" s="87">
        <v>47</v>
      </c>
      <c r="L434" s="270" t="s">
        <v>1964</v>
      </c>
      <c r="M434" s="270"/>
      <c r="N434" s="270"/>
      <c r="O434" s="270"/>
      <c r="P434" s="53"/>
      <c r="Q434" s="53" t="s">
        <v>2829</v>
      </c>
      <c r="R434" s="53"/>
      <c r="S434" s="295" t="s">
        <v>58</v>
      </c>
      <c r="T434" s="66">
        <v>11030023</v>
      </c>
      <c r="U434" s="309" t="s">
        <v>1034</v>
      </c>
      <c r="V434" s="66"/>
      <c r="W434" s="66"/>
      <c r="X434" s="66"/>
      <c r="Y434" s="66"/>
      <c r="Z434" s="66"/>
      <c r="AA434" s="66"/>
      <c r="AB434" s="66"/>
      <c r="AC434" s="66"/>
      <c r="AD434" s="66"/>
      <c r="AE434" s="66"/>
      <c r="AF434" s="57">
        <v>11</v>
      </c>
      <c r="AG434" s="57">
        <v>1</v>
      </c>
      <c r="AH434" s="57">
        <v>2012</v>
      </c>
      <c r="AI434" s="67">
        <v>0.61805555555555558</v>
      </c>
      <c r="AJ434" s="57"/>
      <c r="AK434" s="57"/>
      <c r="AL434" s="57"/>
      <c r="AM434" s="67"/>
      <c r="AN434" s="87">
        <v>31</v>
      </c>
      <c r="AO434" s="87">
        <v>1</v>
      </c>
      <c r="AP434" s="87">
        <v>2012</v>
      </c>
      <c r="AQ434" s="67"/>
      <c r="AR434" s="87">
        <v>21</v>
      </c>
      <c r="AS434" s="272" t="s">
        <v>53</v>
      </c>
      <c r="AT434" s="60">
        <v>325.70999999999998</v>
      </c>
      <c r="AU434" s="60">
        <v>221.76</v>
      </c>
      <c r="AV434" s="60">
        <v>92.52</v>
      </c>
      <c r="AW434" s="60">
        <v>74</v>
      </c>
      <c r="AX434" s="60"/>
      <c r="AY434" s="60">
        <v>34.65</v>
      </c>
      <c r="AZ434" s="60">
        <v>748.64</v>
      </c>
      <c r="BA434" s="60">
        <v>0</v>
      </c>
      <c r="BB434" s="60">
        <v>693</v>
      </c>
    </row>
    <row r="435" spans="1:54" s="62" customFormat="1" ht="12">
      <c r="A435" s="26" t="s">
        <v>46</v>
      </c>
      <c r="B435" s="57">
        <v>300</v>
      </c>
      <c r="C435" s="53" t="s">
        <v>2830</v>
      </c>
      <c r="D435" s="267" t="s">
        <v>2831</v>
      </c>
      <c r="E435" s="267" t="s">
        <v>2832</v>
      </c>
      <c r="F435" s="53" t="s">
        <v>2833</v>
      </c>
      <c r="G435" s="53"/>
      <c r="H435" s="87">
        <v>27</v>
      </c>
      <c r="I435" s="87">
        <v>11</v>
      </c>
      <c r="J435" s="87">
        <v>1992</v>
      </c>
      <c r="K435" s="87">
        <v>19</v>
      </c>
      <c r="L435" s="270" t="s">
        <v>100</v>
      </c>
      <c r="M435" s="270"/>
      <c r="N435" s="270"/>
      <c r="O435" s="270"/>
      <c r="P435" s="53"/>
      <c r="Q435" s="53" t="s">
        <v>2834</v>
      </c>
      <c r="R435" s="53"/>
      <c r="S435" s="295" t="s">
        <v>58</v>
      </c>
      <c r="T435" s="66">
        <v>11030023</v>
      </c>
      <c r="U435" s="309" t="s">
        <v>1065</v>
      </c>
      <c r="V435" s="66"/>
      <c r="W435" s="66"/>
      <c r="X435" s="66"/>
      <c r="Y435" s="66"/>
      <c r="Z435" s="66"/>
      <c r="AA435" s="66"/>
      <c r="AB435" s="66"/>
      <c r="AC435" s="66"/>
      <c r="AD435" s="66"/>
      <c r="AE435" s="66"/>
      <c r="AF435" s="57">
        <v>11</v>
      </c>
      <c r="AG435" s="57">
        <v>1</v>
      </c>
      <c r="AH435" s="57">
        <v>2012</v>
      </c>
      <c r="AI435" s="67">
        <v>0.63888888888888895</v>
      </c>
      <c r="AJ435" s="57"/>
      <c r="AK435" s="57"/>
      <c r="AL435" s="57"/>
      <c r="AM435" s="67"/>
      <c r="AN435" s="87">
        <v>31</v>
      </c>
      <c r="AO435" s="87">
        <v>1</v>
      </c>
      <c r="AP435" s="87">
        <v>2012</v>
      </c>
      <c r="AQ435" s="67"/>
      <c r="AR435" s="87">
        <v>21</v>
      </c>
      <c r="AS435" s="272" t="s">
        <v>53</v>
      </c>
      <c r="AT435" s="60">
        <v>325.70999999999998</v>
      </c>
      <c r="AU435" s="60">
        <v>221.76</v>
      </c>
      <c r="AV435" s="60">
        <v>92.36</v>
      </c>
      <c r="AW435" s="60">
        <v>72</v>
      </c>
      <c r="AX435" s="60"/>
      <c r="AY435" s="60">
        <v>34.65</v>
      </c>
      <c r="AZ435" s="60">
        <v>746.48</v>
      </c>
      <c r="BA435" s="60">
        <v>0</v>
      </c>
      <c r="BB435" s="60">
        <v>693</v>
      </c>
    </row>
    <row r="436" spans="1:54" s="62" customFormat="1" ht="12">
      <c r="A436" s="26" t="s">
        <v>46</v>
      </c>
      <c r="B436" s="57">
        <v>301</v>
      </c>
      <c r="C436" s="53" t="s">
        <v>2836</v>
      </c>
      <c r="D436" s="267" t="s">
        <v>401</v>
      </c>
      <c r="E436" s="267" t="s">
        <v>1867</v>
      </c>
      <c r="F436" s="53" t="s">
        <v>1868</v>
      </c>
      <c r="G436" s="53"/>
      <c r="H436" s="87">
        <v>7</v>
      </c>
      <c r="I436" s="87">
        <v>10</v>
      </c>
      <c r="J436" s="87">
        <v>1968</v>
      </c>
      <c r="K436" s="87">
        <v>43</v>
      </c>
      <c r="L436" s="270" t="s">
        <v>1964</v>
      </c>
      <c r="M436" s="270"/>
      <c r="N436" s="270"/>
      <c r="O436" s="270"/>
      <c r="P436" s="53"/>
      <c r="Q436" s="53" t="s">
        <v>2837</v>
      </c>
      <c r="R436" s="53"/>
      <c r="S436" s="295" t="s">
        <v>58</v>
      </c>
      <c r="T436" s="66">
        <v>11030023</v>
      </c>
      <c r="U436" s="309" t="s">
        <v>3488</v>
      </c>
      <c r="V436" s="66" t="s">
        <v>3487</v>
      </c>
      <c r="W436" s="66"/>
      <c r="X436" s="66"/>
      <c r="Y436" s="66"/>
      <c r="Z436" s="66"/>
      <c r="AA436" s="66"/>
      <c r="AB436" s="66"/>
      <c r="AC436" s="66"/>
      <c r="AD436" s="66"/>
      <c r="AE436" s="66"/>
      <c r="AF436" s="57">
        <v>13</v>
      </c>
      <c r="AG436" s="57">
        <v>1</v>
      </c>
      <c r="AH436" s="57">
        <v>2012</v>
      </c>
      <c r="AI436" s="67">
        <v>0.54166666666666663</v>
      </c>
      <c r="AJ436" s="57"/>
      <c r="AK436" s="57"/>
      <c r="AL436" s="57">
        <v>2011</v>
      </c>
      <c r="AM436" s="67"/>
      <c r="AN436" s="87">
        <v>31</v>
      </c>
      <c r="AO436" s="87">
        <v>1</v>
      </c>
      <c r="AP436" s="87">
        <v>2012</v>
      </c>
      <c r="AQ436" s="67"/>
      <c r="AR436" s="87">
        <v>19</v>
      </c>
      <c r="AS436" s="272" t="s">
        <v>53</v>
      </c>
      <c r="AT436" s="60">
        <v>294.69</v>
      </c>
      <c r="AU436" s="60">
        <v>200.64000000000001</v>
      </c>
      <c r="AV436" s="60">
        <v>98.76</v>
      </c>
      <c r="AW436" s="60">
        <v>62</v>
      </c>
      <c r="AX436" s="60"/>
      <c r="AY436" s="60">
        <v>31.35</v>
      </c>
      <c r="AZ436" s="60">
        <v>687.44</v>
      </c>
      <c r="BA436" s="60">
        <v>0</v>
      </c>
      <c r="BB436" s="60">
        <v>627</v>
      </c>
    </row>
    <row r="437" spans="1:54" s="62" customFormat="1" ht="12">
      <c r="A437" s="26" t="s">
        <v>46</v>
      </c>
      <c r="B437" s="57">
        <v>302</v>
      </c>
      <c r="C437" s="53" t="s">
        <v>2839</v>
      </c>
      <c r="D437" s="267" t="s">
        <v>326</v>
      </c>
      <c r="E437" s="267" t="s">
        <v>327</v>
      </c>
      <c r="F437" s="53" t="s">
        <v>328</v>
      </c>
      <c r="G437" s="53"/>
      <c r="H437" s="87">
        <v>31</v>
      </c>
      <c r="I437" s="87">
        <v>1</v>
      </c>
      <c r="J437" s="87">
        <v>1990</v>
      </c>
      <c r="K437" s="87">
        <v>21</v>
      </c>
      <c r="L437" s="270" t="s">
        <v>100</v>
      </c>
      <c r="M437" s="270"/>
      <c r="N437" s="270"/>
      <c r="O437" s="270"/>
      <c r="P437" s="53"/>
      <c r="Q437" s="53" t="s">
        <v>2840</v>
      </c>
      <c r="R437" s="53"/>
      <c r="S437" s="295" t="s">
        <v>58</v>
      </c>
      <c r="T437" s="66">
        <v>11030023</v>
      </c>
      <c r="U437" s="309" t="s">
        <v>3486</v>
      </c>
      <c r="V437" s="66"/>
      <c r="W437" s="66"/>
      <c r="X437" s="66"/>
      <c r="Y437" s="66"/>
      <c r="Z437" s="66"/>
      <c r="AA437" s="66"/>
      <c r="AB437" s="66"/>
      <c r="AC437" s="66"/>
      <c r="AD437" s="66"/>
      <c r="AE437" s="66"/>
      <c r="AF437" s="57">
        <v>16</v>
      </c>
      <c r="AG437" s="57">
        <v>1</v>
      </c>
      <c r="AH437" s="57">
        <v>2012</v>
      </c>
      <c r="AI437" s="67">
        <v>0.50694444444444442</v>
      </c>
      <c r="AJ437" s="57"/>
      <c r="AK437" s="57"/>
      <c r="AL437" s="57"/>
      <c r="AM437" s="67"/>
      <c r="AN437" s="87">
        <v>31</v>
      </c>
      <c r="AO437" s="87">
        <v>1</v>
      </c>
      <c r="AP437" s="87">
        <v>2012</v>
      </c>
      <c r="AQ437" s="67"/>
      <c r="AR437" s="87">
        <v>16</v>
      </c>
      <c r="AS437" s="272" t="s">
        <v>53</v>
      </c>
      <c r="AT437" s="60">
        <v>248.16</v>
      </c>
      <c r="AU437" s="60">
        <v>168.96</v>
      </c>
      <c r="AV437" s="60">
        <v>105.96</v>
      </c>
      <c r="AW437" s="60">
        <v>104</v>
      </c>
      <c r="AX437" s="60"/>
      <c r="AY437" s="60">
        <v>26.400000000000002</v>
      </c>
      <c r="AZ437" s="60">
        <v>653.48</v>
      </c>
      <c r="BA437" s="60">
        <v>0</v>
      </c>
      <c r="BB437" s="60">
        <v>528</v>
      </c>
    </row>
    <row r="438" spans="1:54" s="62" customFormat="1" ht="12">
      <c r="A438" s="26" t="s">
        <v>46</v>
      </c>
      <c r="B438" s="57">
        <v>303</v>
      </c>
      <c r="C438" s="53" t="s">
        <v>2842</v>
      </c>
      <c r="D438" s="267" t="s">
        <v>161</v>
      </c>
      <c r="E438" s="267" t="s">
        <v>2843</v>
      </c>
      <c r="F438" s="53" t="s">
        <v>2844</v>
      </c>
      <c r="G438" s="53"/>
      <c r="H438" s="87">
        <v>9</v>
      </c>
      <c r="I438" s="87">
        <v>12</v>
      </c>
      <c r="J438" s="87">
        <v>1979</v>
      </c>
      <c r="K438" s="87">
        <v>32</v>
      </c>
      <c r="L438" s="270" t="s">
        <v>1964</v>
      </c>
      <c r="M438" s="270"/>
      <c r="N438" s="270"/>
      <c r="O438" s="270"/>
      <c r="P438" s="53"/>
      <c r="Q438" s="53" t="s">
        <v>2845</v>
      </c>
      <c r="R438" s="53"/>
      <c r="S438" s="295" t="s">
        <v>58</v>
      </c>
      <c r="T438" s="66">
        <v>11030023</v>
      </c>
      <c r="U438" s="309" t="s">
        <v>2927</v>
      </c>
      <c r="V438" s="66" t="s">
        <v>346</v>
      </c>
      <c r="W438" s="66"/>
      <c r="X438" s="66"/>
      <c r="Y438" s="66"/>
      <c r="Z438" s="66"/>
      <c r="AA438" s="66"/>
      <c r="AB438" s="66"/>
      <c r="AC438" s="66"/>
      <c r="AD438" s="66"/>
      <c r="AE438" s="66"/>
      <c r="AF438" s="57">
        <v>16</v>
      </c>
      <c r="AG438" s="57">
        <v>1</v>
      </c>
      <c r="AH438" s="57">
        <v>2012</v>
      </c>
      <c r="AI438" s="67">
        <v>0.55902777777777779</v>
      </c>
      <c r="AJ438" s="57"/>
      <c r="AK438" s="57"/>
      <c r="AL438" s="57"/>
      <c r="AM438" s="67"/>
      <c r="AN438" s="87">
        <v>31</v>
      </c>
      <c r="AO438" s="87">
        <v>1</v>
      </c>
      <c r="AP438" s="87">
        <v>2012</v>
      </c>
      <c r="AQ438" s="67"/>
      <c r="AR438" s="87">
        <v>16</v>
      </c>
      <c r="AS438" s="272" t="s">
        <v>53</v>
      </c>
      <c r="AT438" s="60">
        <v>248.16</v>
      </c>
      <c r="AU438" s="60">
        <v>168.96</v>
      </c>
      <c r="AV438" s="60">
        <v>118.64</v>
      </c>
      <c r="AW438" s="60">
        <v>40</v>
      </c>
      <c r="AX438" s="60"/>
      <c r="AY438" s="60">
        <v>26.400000000000002</v>
      </c>
      <c r="AZ438" s="60">
        <v>602.16</v>
      </c>
      <c r="BA438" s="60">
        <v>0</v>
      </c>
      <c r="BB438" s="60">
        <v>528</v>
      </c>
    </row>
    <row r="439" spans="1:54" s="62" customFormat="1" ht="12">
      <c r="A439" s="26" t="s">
        <v>46</v>
      </c>
      <c r="B439" s="57">
        <v>304</v>
      </c>
      <c r="C439" s="53" t="s">
        <v>2846</v>
      </c>
      <c r="D439" s="267" t="s">
        <v>2847</v>
      </c>
      <c r="E439" s="267" t="s">
        <v>2848</v>
      </c>
      <c r="F439" s="53" t="s">
        <v>2849</v>
      </c>
      <c r="G439" s="53"/>
      <c r="H439" s="87">
        <v>2</v>
      </c>
      <c r="I439" s="87">
        <v>7</v>
      </c>
      <c r="J439" s="87">
        <v>1951</v>
      </c>
      <c r="K439" s="87">
        <v>60</v>
      </c>
      <c r="L439" s="270" t="s">
        <v>100</v>
      </c>
      <c r="M439" s="270"/>
      <c r="N439" s="270"/>
      <c r="O439" s="270"/>
      <c r="P439" s="53"/>
      <c r="Q439" s="53" t="s">
        <v>2850</v>
      </c>
      <c r="R439" s="53"/>
      <c r="S439" s="295" t="s">
        <v>58</v>
      </c>
      <c r="T439" s="66">
        <v>11030023</v>
      </c>
      <c r="U439" s="309" t="s">
        <v>3485</v>
      </c>
      <c r="V439" s="66" t="s">
        <v>1040</v>
      </c>
      <c r="W439" s="66"/>
      <c r="X439" s="66" t="s">
        <v>2852</v>
      </c>
      <c r="Y439" s="66"/>
      <c r="Z439" s="66"/>
      <c r="AA439" s="66"/>
      <c r="AB439" s="66"/>
      <c r="AC439" s="66"/>
      <c r="AD439" s="66"/>
      <c r="AE439" s="66"/>
      <c r="AF439" s="57">
        <v>17</v>
      </c>
      <c r="AG439" s="57">
        <v>1</v>
      </c>
      <c r="AH439" s="57">
        <v>2012</v>
      </c>
      <c r="AI439" s="67">
        <v>0.4236111111111111</v>
      </c>
      <c r="AJ439" s="57"/>
      <c r="AK439" s="57"/>
      <c r="AL439" s="57">
        <v>2011</v>
      </c>
      <c r="AM439" s="67"/>
      <c r="AN439" s="87">
        <v>31</v>
      </c>
      <c r="AO439" s="87">
        <v>1</v>
      </c>
      <c r="AP439" s="87">
        <v>2012</v>
      </c>
      <c r="AQ439" s="67"/>
      <c r="AR439" s="87">
        <v>15</v>
      </c>
      <c r="AS439" s="272" t="s">
        <v>53</v>
      </c>
      <c r="AT439" s="60">
        <v>232.64999999999998</v>
      </c>
      <c r="AU439" s="60">
        <v>158.4</v>
      </c>
      <c r="AV439" s="60">
        <v>8.2899999999999991</v>
      </c>
      <c r="AW439" s="60">
        <v>89</v>
      </c>
      <c r="AX439" s="60"/>
      <c r="AY439" s="60">
        <v>24.75</v>
      </c>
      <c r="AZ439" s="60">
        <v>513.08999999999992</v>
      </c>
      <c r="BA439" s="60">
        <v>0</v>
      </c>
      <c r="BB439" s="60">
        <v>495</v>
      </c>
    </row>
    <row r="440" spans="1:54" s="62" customFormat="1" ht="12">
      <c r="A440" s="26" t="s">
        <v>46</v>
      </c>
      <c r="B440" s="57">
        <v>305</v>
      </c>
      <c r="C440" s="53" t="s">
        <v>2853</v>
      </c>
      <c r="D440" s="267" t="s">
        <v>2854</v>
      </c>
      <c r="E440" s="267" t="s">
        <v>2855</v>
      </c>
      <c r="F440" s="53" t="s">
        <v>2856</v>
      </c>
      <c r="G440" s="53"/>
      <c r="H440" s="87">
        <v>16</v>
      </c>
      <c r="I440" s="87">
        <v>11</v>
      </c>
      <c r="J440" s="87">
        <v>1985</v>
      </c>
      <c r="K440" s="87">
        <v>26</v>
      </c>
      <c r="L440" s="270" t="s">
        <v>1964</v>
      </c>
      <c r="M440" s="270"/>
      <c r="N440" s="270"/>
      <c r="O440" s="270"/>
      <c r="P440" s="53"/>
      <c r="Q440" s="53" t="s">
        <v>2857</v>
      </c>
      <c r="R440" s="53"/>
      <c r="S440" s="295" t="s">
        <v>58</v>
      </c>
      <c r="T440" s="66">
        <v>11030023</v>
      </c>
      <c r="U440" s="309" t="s">
        <v>3484</v>
      </c>
      <c r="V440" s="66"/>
      <c r="W440" s="66"/>
      <c r="X440" s="66"/>
      <c r="Y440" s="66"/>
      <c r="Z440" s="66"/>
      <c r="AA440" s="66"/>
      <c r="AB440" s="66"/>
      <c r="AC440" s="66"/>
      <c r="AD440" s="66"/>
      <c r="AE440" s="66"/>
      <c r="AF440" s="57">
        <v>18</v>
      </c>
      <c r="AG440" s="57">
        <v>1</v>
      </c>
      <c r="AH440" s="57">
        <v>2012</v>
      </c>
      <c r="AI440" s="67">
        <v>0.41666666666666669</v>
      </c>
      <c r="AJ440" s="57"/>
      <c r="AK440" s="57"/>
      <c r="AL440" s="57"/>
      <c r="AM440" s="67"/>
      <c r="AN440" s="87">
        <v>31</v>
      </c>
      <c r="AO440" s="87">
        <v>1</v>
      </c>
      <c r="AP440" s="87">
        <v>2012</v>
      </c>
      <c r="AQ440" s="67"/>
      <c r="AR440" s="87">
        <v>14</v>
      </c>
      <c r="AS440" s="272" t="s">
        <v>53</v>
      </c>
      <c r="AT440" s="60">
        <v>217.14</v>
      </c>
      <c r="AU440" s="60">
        <v>147.84</v>
      </c>
      <c r="AV440" s="60">
        <v>98.36</v>
      </c>
      <c r="AW440" s="60">
        <v>62</v>
      </c>
      <c r="AX440" s="60"/>
      <c r="AY440" s="60">
        <v>23.1</v>
      </c>
      <c r="AZ440" s="60">
        <v>548.44000000000005</v>
      </c>
      <c r="BA440" s="60">
        <v>0</v>
      </c>
      <c r="BB440" s="60">
        <v>462</v>
      </c>
    </row>
    <row r="441" spans="1:54" s="62" customFormat="1" ht="12">
      <c r="A441" s="26" t="s">
        <v>46</v>
      </c>
      <c r="B441" s="57">
        <v>306</v>
      </c>
      <c r="C441" s="53" t="s">
        <v>2858</v>
      </c>
      <c r="D441" s="267" t="s">
        <v>1606</v>
      </c>
      <c r="E441" s="267" t="s">
        <v>674</v>
      </c>
      <c r="F441" s="53" t="s">
        <v>2859</v>
      </c>
      <c r="G441" s="53"/>
      <c r="H441" s="87">
        <v>19</v>
      </c>
      <c r="I441" s="87">
        <v>3</v>
      </c>
      <c r="J441" s="87">
        <v>1954</v>
      </c>
      <c r="K441" s="87">
        <v>57</v>
      </c>
      <c r="L441" s="270" t="s">
        <v>1964</v>
      </c>
      <c r="M441" s="270"/>
      <c r="N441" s="270"/>
      <c r="O441" s="270"/>
      <c r="P441" s="53"/>
      <c r="Q441" s="53" t="s">
        <v>2860</v>
      </c>
      <c r="R441" s="53"/>
      <c r="S441" s="295" t="s">
        <v>58</v>
      </c>
      <c r="T441" s="66">
        <v>11030023</v>
      </c>
      <c r="U441" s="309" t="s">
        <v>1089</v>
      </c>
      <c r="V441" s="66"/>
      <c r="W441" s="66"/>
      <c r="X441" s="66"/>
      <c r="Y441" s="66"/>
      <c r="Z441" s="66"/>
      <c r="AA441" s="66"/>
      <c r="AB441" s="66"/>
      <c r="AC441" s="66"/>
      <c r="AD441" s="66"/>
      <c r="AE441" s="66"/>
      <c r="AF441" s="57">
        <v>18</v>
      </c>
      <c r="AG441" s="57">
        <v>1</v>
      </c>
      <c r="AH441" s="57">
        <v>2012</v>
      </c>
      <c r="AI441" s="67">
        <v>0.4861111111111111</v>
      </c>
      <c r="AJ441" s="57"/>
      <c r="AK441" s="57"/>
      <c r="AL441" s="57"/>
      <c r="AM441" s="67"/>
      <c r="AN441" s="87">
        <v>31</v>
      </c>
      <c r="AO441" s="87">
        <v>1</v>
      </c>
      <c r="AP441" s="87">
        <v>2012</v>
      </c>
      <c r="AQ441" s="67"/>
      <c r="AR441" s="87">
        <v>14</v>
      </c>
      <c r="AS441" s="272" t="s">
        <v>53</v>
      </c>
      <c r="AT441" s="60">
        <v>217.14</v>
      </c>
      <c r="AU441" s="60">
        <v>147.84</v>
      </c>
      <c r="AV441" s="60">
        <v>48.56</v>
      </c>
      <c r="AW441" s="60">
        <v>64</v>
      </c>
      <c r="AX441" s="60"/>
      <c r="AY441" s="60">
        <v>23.1</v>
      </c>
      <c r="AZ441" s="60">
        <v>500.64000000000004</v>
      </c>
      <c r="BA441" s="60">
        <v>0</v>
      </c>
      <c r="BB441" s="60">
        <v>462</v>
      </c>
    </row>
    <row r="442" spans="1:54" s="62" customFormat="1" ht="12">
      <c r="A442" s="26" t="s">
        <v>46</v>
      </c>
      <c r="B442" s="57">
        <v>307</v>
      </c>
      <c r="C442" s="53" t="s">
        <v>2862</v>
      </c>
      <c r="D442" s="267" t="s">
        <v>2863</v>
      </c>
      <c r="E442" s="267" t="s">
        <v>2864</v>
      </c>
      <c r="F442" s="53" t="s">
        <v>2865</v>
      </c>
      <c r="G442" s="53"/>
      <c r="H442" s="87">
        <v>7</v>
      </c>
      <c r="I442" s="87">
        <v>1</v>
      </c>
      <c r="J442" s="87">
        <v>1964</v>
      </c>
      <c r="K442" s="87">
        <v>47</v>
      </c>
      <c r="L442" s="270" t="s">
        <v>1964</v>
      </c>
      <c r="M442" s="270"/>
      <c r="N442" s="270"/>
      <c r="O442" s="270"/>
      <c r="P442" s="53"/>
      <c r="Q442" s="53" t="s">
        <v>2866</v>
      </c>
      <c r="R442" s="53"/>
      <c r="S442" s="295" t="s">
        <v>58</v>
      </c>
      <c r="T442" s="66">
        <v>11030023</v>
      </c>
      <c r="U442" s="309" t="s">
        <v>3483</v>
      </c>
      <c r="V442" s="66" t="s">
        <v>3482</v>
      </c>
      <c r="W442" s="66"/>
      <c r="X442" s="66"/>
      <c r="Y442" s="66"/>
      <c r="Z442" s="66"/>
      <c r="AA442" s="66"/>
      <c r="AB442" s="66"/>
      <c r="AC442" s="66"/>
      <c r="AD442" s="66"/>
      <c r="AE442" s="66"/>
      <c r="AF442" s="57">
        <v>18</v>
      </c>
      <c r="AG442" s="57">
        <v>1</v>
      </c>
      <c r="AH442" s="57">
        <v>2012</v>
      </c>
      <c r="AI442" s="67">
        <v>0.59722222222222221</v>
      </c>
      <c r="AJ442" s="57"/>
      <c r="AK442" s="57"/>
      <c r="AL442" s="57">
        <v>1989</v>
      </c>
      <c r="AM442" s="67"/>
      <c r="AN442" s="87">
        <v>31</v>
      </c>
      <c r="AO442" s="87">
        <v>1</v>
      </c>
      <c r="AP442" s="87">
        <v>2012</v>
      </c>
      <c r="AQ442" s="67"/>
      <c r="AR442" s="87">
        <v>14</v>
      </c>
      <c r="AS442" s="272" t="s">
        <v>53</v>
      </c>
      <c r="AT442" s="60">
        <v>217.14</v>
      </c>
      <c r="AU442" s="60">
        <v>147.84</v>
      </c>
      <c r="AV442" s="60">
        <v>10.65</v>
      </c>
      <c r="AW442" s="60">
        <v>64</v>
      </c>
      <c r="AX442" s="60"/>
      <c r="AY442" s="60">
        <v>23.1</v>
      </c>
      <c r="AZ442" s="60">
        <v>462.73</v>
      </c>
      <c r="BA442" s="60">
        <v>0</v>
      </c>
      <c r="BB442" s="60">
        <v>462</v>
      </c>
    </row>
    <row r="443" spans="1:54" s="62" customFormat="1" ht="12">
      <c r="A443" s="26" t="s">
        <v>46</v>
      </c>
      <c r="B443" s="57">
        <v>308</v>
      </c>
      <c r="C443" s="53" t="s">
        <v>2868</v>
      </c>
      <c r="D443" s="267" t="s">
        <v>1477</v>
      </c>
      <c r="E443" s="267" t="s">
        <v>1478</v>
      </c>
      <c r="F443" s="53" t="s">
        <v>1479</v>
      </c>
      <c r="G443" s="53"/>
      <c r="H443" s="87">
        <v>5</v>
      </c>
      <c r="I443" s="87">
        <v>4</v>
      </c>
      <c r="J443" s="87">
        <v>1971</v>
      </c>
      <c r="K443" s="87">
        <v>40</v>
      </c>
      <c r="L443" s="270" t="s">
        <v>1964</v>
      </c>
      <c r="M443" s="270"/>
      <c r="N443" s="270"/>
      <c r="O443" s="270"/>
      <c r="P443" s="53"/>
      <c r="Q443" s="53" t="s">
        <v>2869</v>
      </c>
      <c r="R443" s="53"/>
      <c r="S443" s="295" t="s">
        <v>58</v>
      </c>
      <c r="T443" s="66">
        <v>11030023</v>
      </c>
      <c r="U443" s="309" t="s">
        <v>3481</v>
      </c>
      <c r="V443" s="66"/>
      <c r="W443" s="66"/>
      <c r="X443" s="66"/>
      <c r="Y443" s="66"/>
      <c r="Z443" s="66"/>
      <c r="AA443" s="66"/>
      <c r="AB443" s="66"/>
      <c r="AC443" s="66"/>
      <c r="AD443" s="66"/>
      <c r="AE443" s="66"/>
      <c r="AF443" s="57">
        <v>23</v>
      </c>
      <c r="AG443" s="57">
        <v>1</v>
      </c>
      <c r="AH443" s="57">
        <v>2012</v>
      </c>
      <c r="AI443" s="67">
        <v>0.43402777777777773</v>
      </c>
      <c r="AJ443" s="57"/>
      <c r="AK443" s="57"/>
      <c r="AL443" s="57"/>
      <c r="AM443" s="67"/>
      <c r="AN443" s="87">
        <v>31</v>
      </c>
      <c r="AO443" s="87">
        <v>1</v>
      </c>
      <c r="AP443" s="87">
        <v>2012</v>
      </c>
      <c r="AQ443" s="67"/>
      <c r="AR443" s="87">
        <v>7</v>
      </c>
      <c r="AS443" s="272" t="s">
        <v>53</v>
      </c>
      <c r="AT443" s="60">
        <v>108.57</v>
      </c>
      <c r="AU443" s="60">
        <v>73.92</v>
      </c>
      <c r="AV443" s="60">
        <v>42.31</v>
      </c>
      <c r="AW443" s="60">
        <v>88</v>
      </c>
      <c r="AX443" s="60"/>
      <c r="AY443" s="60">
        <v>11.55</v>
      </c>
      <c r="AZ443" s="60">
        <v>324.35000000000002</v>
      </c>
      <c r="BA443" s="60">
        <v>0</v>
      </c>
      <c r="BB443" s="60">
        <v>231</v>
      </c>
    </row>
    <row r="444" spans="1:54" s="62" customFormat="1" ht="12">
      <c r="A444" s="26" t="s">
        <v>46</v>
      </c>
      <c r="B444" s="57">
        <v>309</v>
      </c>
      <c r="C444" s="53" t="s">
        <v>2870</v>
      </c>
      <c r="D444" s="267" t="s">
        <v>1591</v>
      </c>
      <c r="E444" s="267" t="s">
        <v>2871</v>
      </c>
      <c r="F444" s="53" t="s">
        <v>2872</v>
      </c>
      <c r="G444" s="53"/>
      <c r="H444" s="87">
        <v>30</v>
      </c>
      <c r="I444" s="87">
        <v>6</v>
      </c>
      <c r="J444" s="87">
        <v>1967</v>
      </c>
      <c r="K444" s="87">
        <v>44</v>
      </c>
      <c r="L444" s="270" t="s">
        <v>1964</v>
      </c>
      <c r="M444" s="270"/>
      <c r="N444" s="270"/>
      <c r="O444" s="270"/>
      <c r="P444" s="53"/>
      <c r="Q444" s="53" t="s">
        <v>2873</v>
      </c>
      <c r="R444" s="53"/>
      <c r="S444" s="295" t="s">
        <v>58</v>
      </c>
      <c r="T444" s="66">
        <v>11030023</v>
      </c>
      <c r="U444" s="309" t="s">
        <v>3480</v>
      </c>
      <c r="V444" s="66"/>
      <c r="W444" s="66"/>
      <c r="X444" s="66"/>
      <c r="Y444" s="66"/>
      <c r="Z444" s="66"/>
      <c r="AA444" s="66"/>
      <c r="AB444" s="66"/>
      <c r="AC444" s="66"/>
      <c r="AD444" s="66"/>
      <c r="AE444" s="66"/>
      <c r="AF444" s="57">
        <v>23</v>
      </c>
      <c r="AG444" s="57">
        <v>1</v>
      </c>
      <c r="AH444" s="57">
        <v>2012</v>
      </c>
      <c r="AI444" s="67">
        <v>0.55902777777777779</v>
      </c>
      <c r="AJ444" s="57"/>
      <c r="AK444" s="57"/>
      <c r="AL444" s="57">
        <v>2011</v>
      </c>
      <c r="AM444" s="67"/>
      <c r="AN444" s="87">
        <v>31</v>
      </c>
      <c r="AO444" s="87">
        <v>1</v>
      </c>
      <c r="AP444" s="87">
        <v>2012</v>
      </c>
      <c r="AQ444" s="67"/>
      <c r="AR444" s="87">
        <v>9</v>
      </c>
      <c r="AS444" s="272" t="s">
        <v>53</v>
      </c>
      <c r="AT444" s="60">
        <v>139.59</v>
      </c>
      <c r="AU444" s="60">
        <v>95.04</v>
      </c>
      <c r="AV444" s="60">
        <v>18.239999999999998</v>
      </c>
      <c r="AW444" s="60">
        <v>34</v>
      </c>
      <c r="AX444" s="60"/>
      <c r="AY444" s="60">
        <v>14.850000000000001</v>
      </c>
      <c r="AZ444" s="60">
        <v>301.71999999999997</v>
      </c>
      <c r="BA444" s="60">
        <v>0</v>
      </c>
      <c r="BB444" s="60">
        <v>297</v>
      </c>
    </row>
    <row r="445" spans="1:54" s="62" customFormat="1" ht="12">
      <c r="A445" s="26" t="s">
        <v>46</v>
      </c>
      <c r="B445" s="57">
        <v>310</v>
      </c>
      <c r="C445" s="53" t="s">
        <v>2875</v>
      </c>
      <c r="D445" s="267" t="s">
        <v>436</v>
      </c>
      <c r="E445" s="267" t="s">
        <v>2876</v>
      </c>
      <c r="F445" s="53" t="s">
        <v>2877</v>
      </c>
      <c r="G445" s="53"/>
      <c r="H445" s="87">
        <v>7</v>
      </c>
      <c r="I445" s="87">
        <v>5</v>
      </c>
      <c r="J445" s="87">
        <v>1984</v>
      </c>
      <c r="K445" s="87">
        <v>27</v>
      </c>
      <c r="L445" s="270" t="s">
        <v>1964</v>
      </c>
      <c r="M445" s="270"/>
      <c r="N445" s="270"/>
      <c r="O445" s="270"/>
      <c r="P445" s="53"/>
      <c r="Q445" s="53" t="s">
        <v>2878</v>
      </c>
      <c r="R445" s="53"/>
      <c r="S445" s="295" t="s">
        <v>58</v>
      </c>
      <c r="T445" s="66">
        <v>11030023</v>
      </c>
      <c r="U445" s="309" t="s">
        <v>3479</v>
      </c>
      <c r="V445" s="66"/>
      <c r="W445" s="66"/>
      <c r="X445" s="66"/>
      <c r="Y445" s="66"/>
      <c r="Z445" s="66"/>
      <c r="AA445" s="66"/>
      <c r="AB445" s="66"/>
      <c r="AC445" s="66"/>
      <c r="AD445" s="66"/>
      <c r="AE445" s="66"/>
      <c r="AF445" s="57">
        <v>23</v>
      </c>
      <c r="AG445" s="57">
        <v>1</v>
      </c>
      <c r="AH445" s="57">
        <v>2012</v>
      </c>
      <c r="AI445" s="67">
        <v>0.59375</v>
      </c>
      <c r="AJ445" s="57"/>
      <c r="AK445" s="57"/>
      <c r="AL445" s="57">
        <v>2012</v>
      </c>
      <c r="AM445" s="67"/>
      <c r="AN445" s="87">
        <v>31</v>
      </c>
      <c r="AO445" s="87">
        <v>1</v>
      </c>
      <c r="AP445" s="87">
        <v>2012</v>
      </c>
      <c r="AQ445" s="67"/>
      <c r="AR445" s="87">
        <v>9</v>
      </c>
      <c r="AS445" s="272" t="s">
        <v>53</v>
      </c>
      <c r="AT445" s="60">
        <v>139.59</v>
      </c>
      <c r="AU445" s="60">
        <v>95.04</v>
      </c>
      <c r="AV445" s="60">
        <v>15.16</v>
      </c>
      <c r="AW445" s="60">
        <v>34</v>
      </c>
      <c r="AX445" s="60"/>
      <c r="AY445" s="60">
        <v>14.850000000000001</v>
      </c>
      <c r="AZ445" s="60">
        <v>298.64</v>
      </c>
      <c r="BA445" s="60">
        <v>0</v>
      </c>
      <c r="BB445" s="60">
        <v>297</v>
      </c>
    </row>
    <row r="446" spans="1:54" s="62" customFormat="1" ht="12">
      <c r="A446" s="26" t="s">
        <v>46</v>
      </c>
      <c r="B446" s="57">
        <v>311</v>
      </c>
      <c r="C446" s="53" t="s">
        <v>2880</v>
      </c>
      <c r="D446" s="267" t="s">
        <v>2881</v>
      </c>
      <c r="E446" s="267" t="s">
        <v>2882</v>
      </c>
      <c r="F446" s="53" t="s">
        <v>2883</v>
      </c>
      <c r="G446" s="53"/>
      <c r="H446" s="87">
        <v>8</v>
      </c>
      <c r="I446" s="87">
        <v>1</v>
      </c>
      <c r="J446" s="87">
        <v>1969</v>
      </c>
      <c r="K446" s="87">
        <v>42</v>
      </c>
      <c r="L446" s="270" t="s">
        <v>1964</v>
      </c>
      <c r="M446" s="270"/>
      <c r="N446" s="270"/>
      <c r="O446" s="270"/>
      <c r="P446" s="53"/>
      <c r="Q446" s="53" t="s">
        <v>2884</v>
      </c>
      <c r="R446" s="53"/>
      <c r="S446" s="295" t="s">
        <v>2885</v>
      </c>
      <c r="T446" s="66">
        <v>11030023</v>
      </c>
      <c r="U446" s="309" t="s">
        <v>3478</v>
      </c>
      <c r="V446" s="66" t="s">
        <v>938</v>
      </c>
      <c r="W446" s="66"/>
      <c r="X446" s="66"/>
      <c r="Y446" s="66"/>
      <c r="Z446" s="66"/>
      <c r="AA446" s="66"/>
      <c r="AB446" s="66"/>
      <c r="AC446" s="66"/>
      <c r="AD446" s="66"/>
      <c r="AE446" s="66"/>
      <c r="AF446" s="57">
        <v>23</v>
      </c>
      <c r="AG446" s="57">
        <v>1</v>
      </c>
      <c r="AH446" s="57">
        <v>2012</v>
      </c>
      <c r="AI446" s="67">
        <v>0.66666666666666663</v>
      </c>
      <c r="AJ446" s="57"/>
      <c r="AK446" s="57"/>
      <c r="AL446" s="57"/>
      <c r="AM446" s="67"/>
      <c r="AN446" s="87">
        <v>31</v>
      </c>
      <c r="AO446" s="87">
        <v>1</v>
      </c>
      <c r="AP446" s="87">
        <v>2012</v>
      </c>
      <c r="AQ446" s="67"/>
      <c r="AR446" s="87">
        <v>9</v>
      </c>
      <c r="AS446" s="272" t="s">
        <v>53</v>
      </c>
      <c r="AT446" s="60">
        <v>139.59</v>
      </c>
      <c r="AU446" s="60">
        <v>95.04</v>
      </c>
      <c r="AV446" s="60">
        <v>71.34</v>
      </c>
      <c r="AW446" s="60">
        <v>54</v>
      </c>
      <c r="AX446" s="60"/>
      <c r="AY446" s="60">
        <v>14.850000000000001</v>
      </c>
      <c r="AZ446" s="60">
        <v>374.82</v>
      </c>
      <c r="BA446" s="60">
        <v>0</v>
      </c>
      <c r="BB446" s="60">
        <v>297</v>
      </c>
    </row>
    <row r="447" spans="1:54" s="62" customFormat="1" ht="12">
      <c r="A447" s="26" t="s">
        <v>46</v>
      </c>
      <c r="B447" s="57">
        <v>312</v>
      </c>
      <c r="C447" s="53" t="s">
        <v>2887</v>
      </c>
      <c r="D447" s="267" t="s">
        <v>521</v>
      </c>
      <c r="E447" s="267" t="s">
        <v>522</v>
      </c>
      <c r="F447" s="53" t="s">
        <v>523</v>
      </c>
      <c r="G447" s="53"/>
      <c r="H447" s="87">
        <v>24</v>
      </c>
      <c r="I447" s="87">
        <v>7</v>
      </c>
      <c r="J447" s="87">
        <v>1978</v>
      </c>
      <c r="K447" s="87">
        <v>33</v>
      </c>
      <c r="L447" s="270" t="s">
        <v>100</v>
      </c>
      <c r="M447" s="270"/>
      <c r="N447" s="270"/>
      <c r="O447" s="270"/>
      <c r="P447" s="53"/>
      <c r="Q447" s="53" t="s">
        <v>2888</v>
      </c>
      <c r="R447" s="53"/>
      <c r="S447" s="295" t="s">
        <v>58</v>
      </c>
      <c r="T447" s="66">
        <v>11030023</v>
      </c>
      <c r="U447" s="309" t="s">
        <v>3477</v>
      </c>
      <c r="V447" s="66"/>
      <c r="W447" s="66"/>
      <c r="X447" s="66"/>
      <c r="Y447" s="66"/>
      <c r="Z447" s="66"/>
      <c r="AA447" s="66"/>
      <c r="AB447" s="66"/>
      <c r="AC447" s="66"/>
      <c r="AD447" s="66"/>
      <c r="AE447" s="66"/>
      <c r="AF447" s="57">
        <v>23</v>
      </c>
      <c r="AG447" s="57">
        <v>1</v>
      </c>
      <c r="AH447" s="57">
        <v>2012</v>
      </c>
      <c r="AI447" s="67">
        <v>0.84722222222222221</v>
      </c>
      <c r="AJ447" s="57"/>
      <c r="AK447" s="57"/>
      <c r="AL447" s="57">
        <v>2007</v>
      </c>
      <c r="AM447" s="67"/>
      <c r="AN447" s="87">
        <v>31</v>
      </c>
      <c r="AO447" s="87">
        <v>1</v>
      </c>
      <c r="AP447" s="87">
        <v>2012</v>
      </c>
      <c r="AQ447" s="67"/>
      <c r="AR447" s="87">
        <v>9</v>
      </c>
      <c r="AS447" s="272" t="s">
        <v>53</v>
      </c>
      <c r="AT447" s="60">
        <v>139.59</v>
      </c>
      <c r="AU447" s="60">
        <v>95.04</v>
      </c>
      <c r="AV447" s="60">
        <v>92.56</v>
      </c>
      <c r="AW447" s="60">
        <v>42</v>
      </c>
      <c r="AX447" s="60"/>
      <c r="AY447" s="60">
        <v>14.850000000000001</v>
      </c>
      <c r="AZ447" s="60">
        <v>384.03999999999996</v>
      </c>
      <c r="BA447" s="60">
        <v>0</v>
      </c>
      <c r="BB447" s="60">
        <v>297</v>
      </c>
    </row>
    <row r="448" spans="1:54" s="62" customFormat="1" ht="12">
      <c r="A448" s="26" t="s">
        <v>46</v>
      </c>
      <c r="B448" s="57">
        <v>313</v>
      </c>
      <c r="C448" s="53" t="s">
        <v>2891</v>
      </c>
      <c r="D448" s="267" t="s">
        <v>678</v>
      </c>
      <c r="E448" s="267" t="s">
        <v>957</v>
      </c>
      <c r="F448" s="53" t="s">
        <v>2892</v>
      </c>
      <c r="G448" s="53"/>
      <c r="H448" s="87">
        <v>6</v>
      </c>
      <c r="I448" s="87">
        <v>8</v>
      </c>
      <c r="J448" s="87">
        <v>2010</v>
      </c>
      <c r="K448" s="87">
        <v>1</v>
      </c>
      <c r="L448" s="270" t="s">
        <v>100</v>
      </c>
      <c r="M448" s="270"/>
      <c r="N448" s="270"/>
      <c r="O448" s="270"/>
      <c r="P448" s="53"/>
      <c r="Q448" s="53" t="s">
        <v>2893</v>
      </c>
      <c r="R448" s="53"/>
      <c r="S448" s="295" t="s">
        <v>117</v>
      </c>
      <c r="T448" s="66">
        <v>11030023</v>
      </c>
      <c r="U448" s="309" t="s">
        <v>3476</v>
      </c>
      <c r="V448" s="66"/>
      <c r="W448" s="66"/>
      <c r="X448" s="66"/>
      <c r="Y448" s="66"/>
      <c r="Z448" s="66"/>
      <c r="AA448" s="66"/>
      <c r="AB448" s="66"/>
      <c r="AC448" s="66"/>
      <c r="AD448" s="66"/>
      <c r="AE448" s="66"/>
      <c r="AF448" s="57">
        <v>24</v>
      </c>
      <c r="AG448" s="57">
        <v>1</v>
      </c>
      <c r="AH448" s="57">
        <v>2012</v>
      </c>
      <c r="AI448" s="67">
        <v>0.51388888888888895</v>
      </c>
      <c r="AJ448" s="57"/>
      <c r="AK448" s="57"/>
      <c r="AL448" s="57"/>
      <c r="AM448" s="67"/>
      <c r="AN448" s="87">
        <v>31</v>
      </c>
      <c r="AO448" s="87">
        <v>1</v>
      </c>
      <c r="AP448" s="87">
        <v>2012</v>
      </c>
      <c r="AQ448" s="67"/>
      <c r="AR448" s="87">
        <v>8</v>
      </c>
      <c r="AS448" s="272" t="s">
        <v>53</v>
      </c>
      <c r="AT448" s="60">
        <v>124.08</v>
      </c>
      <c r="AU448" s="60">
        <v>84.48</v>
      </c>
      <c r="AV448" s="60">
        <v>96.8</v>
      </c>
      <c r="AW448" s="60">
        <v>44</v>
      </c>
      <c r="AX448" s="60"/>
      <c r="AY448" s="60">
        <v>13.200000000000001</v>
      </c>
      <c r="AZ448" s="60">
        <v>362.56</v>
      </c>
      <c r="BA448" s="60">
        <v>0</v>
      </c>
      <c r="BB448" s="60">
        <v>264</v>
      </c>
    </row>
    <row r="449" spans="1:54" s="62" customFormat="1" ht="12">
      <c r="A449" s="26" t="s">
        <v>46</v>
      </c>
      <c r="B449" s="57">
        <v>314</v>
      </c>
      <c r="C449" s="53" t="s">
        <v>2895</v>
      </c>
      <c r="D449" s="267" t="s">
        <v>2064</v>
      </c>
      <c r="E449" s="267" t="s">
        <v>957</v>
      </c>
      <c r="F449" s="53" t="s">
        <v>2896</v>
      </c>
      <c r="G449" s="53"/>
      <c r="H449" s="87">
        <v>21</v>
      </c>
      <c r="I449" s="87">
        <v>8</v>
      </c>
      <c r="J449" s="87">
        <v>2004</v>
      </c>
      <c r="K449" s="87">
        <v>7</v>
      </c>
      <c r="L449" s="270" t="s">
        <v>1964</v>
      </c>
      <c r="M449" s="270"/>
      <c r="N449" s="270"/>
      <c r="O449" s="270"/>
      <c r="P449" s="53"/>
      <c r="Q449" s="53" t="s">
        <v>2897</v>
      </c>
      <c r="R449" s="53"/>
      <c r="S449" s="295" t="s">
        <v>117</v>
      </c>
      <c r="T449" s="66">
        <v>11030023</v>
      </c>
      <c r="U449" s="309" t="s">
        <v>2898</v>
      </c>
      <c r="V449" s="66"/>
      <c r="W449" s="66"/>
      <c r="X449" s="66"/>
      <c r="Y449" s="66"/>
      <c r="Z449" s="66"/>
      <c r="AA449" s="66"/>
      <c r="AB449" s="66"/>
      <c r="AC449" s="66"/>
      <c r="AD449" s="66"/>
      <c r="AE449" s="66"/>
      <c r="AF449" s="57">
        <v>24</v>
      </c>
      <c r="AG449" s="57">
        <v>1</v>
      </c>
      <c r="AH449" s="57">
        <v>2012</v>
      </c>
      <c r="AI449" s="67">
        <v>0.51736111111111105</v>
      </c>
      <c r="AJ449" s="57"/>
      <c r="AK449" s="57"/>
      <c r="AL449" s="57"/>
      <c r="AM449" s="67"/>
      <c r="AN449" s="87">
        <v>31</v>
      </c>
      <c r="AO449" s="87">
        <v>1</v>
      </c>
      <c r="AP449" s="87">
        <v>2012</v>
      </c>
      <c r="AQ449" s="67"/>
      <c r="AR449" s="87">
        <v>8</v>
      </c>
      <c r="AS449" s="272" t="s">
        <v>53</v>
      </c>
      <c r="AT449" s="60">
        <v>124.08</v>
      </c>
      <c r="AU449" s="60">
        <v>84.48</v>
      </c>
      <c r="AV449" s="60">
        <v>58.97</v>
      </c>
      <c r="AW449" s="60">
        <v>44</v>
      </c>
      <c r="AX449" s="60"/>
      <c r="AY449" s="60">
        <v>13.200000000000001</v>
      </c>
      <c r="AZ449" s="60">
        <v>324.73</v>
      </c>
      <c r="BA449" s="60">
        <v>0</v>
      </c>
      <c r="BB449" s="60">
        <v>264</v>
      </c>
    </row>
    <row r="450" spans="1:54" s="62" customFormat="1" ht="12">
      <c r="A450" s="26" t="s">
        <v>46</v>
      </c>
      <c r="B450" s="57">
        <v>315</v>
      </c>
      <c r="C450" s="53" t="s">
        <v>2899</v>
      </c>
      <c r="D450" s="267" t="s">
        <v>55</v>
      </c>
      <c r="E450" s="267" t="s">
        <v>957</v>
      </c>
      <c r="F450" s="53" t="s">
        <v>2900</v>
      </c>
      <c r="G450" s="53"/>
      <c r="H450" s="87">
        <v>23</v>
      </c>
      <c r="I450" s="87">
        <v>4</v>
      </c>
      <c r="J450" s="87">
        <v>2009</v>
      </c>
      <c r="K450" s="87">
        <v>2</v>
      </c>
      <c r="L450" s="270" t="s">
        <v>1964</v>
      </c>
      <c r="M450" s="270"/>
      <c r="N450" s="270"/>
      <c r="O450" s="270"/>
      <c r="P450" s="53"/>
      <c r="Q450" s="53" t="s">
        <v>2901</v>
      </c>
      <c r="R450" s="53"/>
      <c r="S450" s="295" t="s">
        <v>117</v>
      </c>
      <c r="T450" s="66">
        <v>11030023</v>
      </c>
      <c r="U450" s="309" t="s">
        <v>3476</v>
      </c>
      <c r="V450" s="66"/>
      <c r="W450" s="66"/>
      <c r="X450" s="66"/>
      <c r="Y450" s="66"/>
      <c r="Z450" s="66"/>
      <c r="AA450" s="66"/>
      <c r="AB450" s="66"/>
      <c r="AC450" s="66"/>
      <c r="AD450" s="66"/>
      <c r="AE450" s="66"/>
      <c r="AF450" s="57">
        <v>24</v>
      </c>
      <c r="AG450" s="57">
        <v>1</v>
      </c>
      <c r="AH450" s="57">
        <v>2012</v>
      </c>
      <c r="AI450" s="67">
        <v>0.52430555555555558</v>
      </c>
      <c r="AJ450" s="57"/>
      <c r="AK450" s="57"/>
      <c r="AL450" s="57"/>
      <c r="AM450" s="67"/>
      <c r="AN450" s="87">
        <v>31</v>
      </c>
      <c r="AO450" s="87">
        <v>1</v>
      </c>
      <c r="AP450" s="87">
        <v>2012</v>
      </c>
      <c r="AQ450" s="67"/>
      <c r="AR450" s="87">
        <v>8</v>
      </c>
      <c r="AS450" s="272" t="s">
        <v>53</v>
      </c>
      <c r="AT450" s="60">
        <v>124.08</v>
      </c>
      <c r="AU450" s="60">
        <v>84.48</v>
      </c>
      <c r="AV450" s="60">
        <v>98.54</v>
      </c>
      <c r="AW450" s="60">
        <v>42</v>
      </c>
      <c r="AX450" s="60"/>
      <c r="AY450" s="60">
        <v>13.200000000000001</v>
      </c>
      <c r="AZ450" s="60">
        <v>362.3</v>
      </c>
      <c r="BA450" s="60">
        <v>0</v>
      </c>
      <c r="BB450" s="60">
        <v>264</v>
      </c>
    </row>
    <row r="451" spans="1:54" s="62" customFormat="1" ht="12">
      <c r="A451" s="26" t="s">
        <v>46</v>
      </c>
      <c r="B451" s="57">
        <v>316</v>
      </c>
      <c r="C451" s="53" t="s">
        <v>2902</v>
      </c>
      <c r="D451" s="267" t="s">
        <v>213</v>
      </c>
      <c r="E451" s="267" t="s">
        <v>2903</v>
      </c>
      <c r="F451" s="53" t="s">
        <v>2904</v>
      </c>
      <c r="G451" s="53"/>
      <c r="H451" s="87">
        <v>16</v>
      </c>
      <c r="I451" s="87">
        <v>8</v>
      </c>
      <c r="J451" s="87">
        <v>1984</v>
      </c>
      <c r="K451" s="87">
        <v>27</v>
      </c>
      <c r="L451" s="270" t="s">
        <v>1964</v>
      </c>
      <c r="M451" s="270"/>
      <c r="N451" s="270"/>
      <c r="O451" s="270"/>
      <c r="P451" s="53"/>
      <c r="Q451" s="53" t="s">
        <v>2905</v>
      </c>
      <c r="R451" s="53"/>
      <c r="S451" s="295" t="s">
        <v>58</v>
      </c>
      <c r="T451" s="66">
        <v>11030023</v>
      </c>
      <c r="U451" s="309" t="s">
        <v>3475</v>
      </c>
      <c r="V451" s="66"/>
      <c r="W451" s="66"/>
      <c r="X451" s="66"/>
      <c r="Y451" s="66"/>
      <c r="Z451" s="66"/>
      <c r="AA451" s="66"/>
      <c r="AB451" s="66"/>
      <c r="AC451" s="66"/>
      <c r="AD451" s="66"/>
      <c r="AE451" s="66"/>
      <c r="AF451" s="57">
        <v>24</v>
      </c>
      <c r="AG451" s="57">
        <v>1</v>
      </c>
      <c r="AH451" s="57">
        <v>2012</v>
      </c>
      <c r="AI451" s="67">
        <v>0.52777777777777779</v>
      </c>
      <c r="AJ451" s="57"/>
      <c r="AK451" s="57"/>
      <c r="AL451" s="57">
        <v>2010</v>
      </c>
      <c r="AM451" s="67"/>
      <c r="AN451" s="87">
        <v>31</v>
      </c>
      <c r="AO451" s="87">
        <v>1</v>
      </c>
      <c r="AP451" s="87">
        <v>2012</v>
      </c>
      <c r="AQ451" s="67"/>
      <c r="AR451" s="87">
        <v>8</v>
      </c>
      <c r="AS451" s="272" t="s">
        <v>53</v>
      </c>
      <c r="AT451" s="60">
        <v>124.08</v>
      </c>
      <c r="AU451" s="60">
        <v>84.48</v>
      </c>
      <c r="AV451" s="60">
        <v>12.13</v>
      </c>
      <c r="AW451" s="60">
        <v>35</v>
      </c>
      <c r="AX451" s="60"/>
      <c r="AY451" s="60">
        <v>13.200000000000001</v>
      </c>
      <c r="AZ451" s="60">
        <v>268.89</v>
      </c>
      <c r="BA451" s="60">
        <v>0</v>
      </c>
      <c r="BB451" s="60">
        <v>264</v>
      </c>
    </row>
    <row r="452" spans="1:54" s="62" customFormat="1" ht="12">
      <c r="A452" s="26" t="s">
        <v>46</v>
      </c>
      <c r="B452" s="57">
        <v>317</v>
      </c>
      <c r="C452" s="53" t="s">
        <v>2907</v>
      </c>
      <c r="D452" s="267" t="s">
        <v>817</v>
      </c>
      <c r="E452" s="267" t="s">
        <v>2908</v>
      </c>
      <c r="F452" s="53" t="s">
        <v>2909</v>
      </c>
      <c r="G452" s="53"/>
      <c r="H452" s="87">
        <v>20</v>
      </c>
      <c r="I452" s="87">
        <v>1</v>
      </c>
      <c r="J452" s="87">
        <v>1976</v>
      </c>
      <c r="K452" s="87">
        <v>35</v>
      </c>
      <c r="L452" s="270" t="s">
        <v>100</v>
      </c>
      <c r="M452" s="270"/>
      <c r="N452" s="270"/>
      <c r="O452" s="270"/>
      <c r="P452" s="53"/>
      <c r="Q452" s="53" t="s">
        <v>2910</v>
      </c>
      <c r="R452" s="53"/>
      <c r="S452" s="295" t="s">
        <v>58</v>
      </c>
      <c r="T452" s="66">
        <v>11030023</v>
      </c>
      <c r="U452" s="309" t="s">
        <v>1089</v>
      </c>
      <c r="V452" s="66"/>
      <c r="W452" s="66"/>
      <c r="X452" s="66"/>
      <c r="Y452" s="66"/>
      <c r="Z452" s="66"/>
      <c r="AA452" s="66"/>
      <c r="AB452" s="66"/>
      <c r="AC452" s="66"/>
      <c r="AD452" s="66"/>
      <c r="AE452" s="66"/>
      <c r="AF452" s="57">
        <v>31</v>
      </c>
      <c r="AG452" s="57">
        <v>1</v>
      </c>
      <c r="AH452" s="57">
        <v>2012</v>
      </c>
      <c r="AI452" s="67">
        <v>0.59375</v>
      </c>
      <c r="AJ452" s="57"/>
      <c r="AK452" s="57"/>
      <c r="AL452" s="57"/>
      <c r="AM452" s="67"/>
      <c r="AN452" s="87">
        <v>31</v>
      </c>
      <c r="AO452" s="87">
        <v>1</v>
      </c>
      <c r="AP452" s="87">
        <v>2012</v>
      </c>
      <c r="AQ452" s="67"/>
      <c r="AR452" s="87">
        <v>1</v>
      </c>
      <c r="AS452" s="272" t="s">
        <v>53</v>
      </c>
      <c r="AT452" s="60">
        <v>15.51</v>
      </c>
      <c r="AU452" s="60">
        <v>10.56</v>
      </c>
      <c r="AV452" s="60">
        <v>1.39</v>
      </c>
      <c r="AW452" s="60">
        <v>25</v>
      </c>
      <c r="AX452" s="60"/>
      <c r="AY452" s="60">
        <v>1.6500000000000001</v>
      </c>
      <c r="AZ452" s="60">
        <v>54.11</v>
      </c>
      <c r="BA452" s="60">
        <v>0</v>
      </c>
      <c r="BB452" s="60">
        <v>33</v>
      </c>
    </row>
    <row r="453" spans="1:54" s="62" customFormat="1" ht="12">
      <c r="A453" s="26" t="s">
        <v>46</v>
      </c>
      <c r="B453" s="57">
        <v>318</v>
      </c>
      <c r="C453" s="53" t="s">
        <v>2912</v>
      </c>
      <c r="D453" s="267" t="s">
        <v>1146</v>
      </c>
      <c r="E453" s="267" t="s">
        <v>1811</v>
      </c>
      <c r="F453" s="53" t="s">
        <v>2913</v>
      </c>
      <c r="G453" s="53"/>
      <c r="H453" s="87">
        <v>24</v>
      </c>
      <c r="I453" s="87">
        <v>10</v>
      </c>
      <c r="J453" s="87">
        <v>1973</v>
      </c>
      <c r="K453" s="87">
        <v>38</v>
      </c>
      <c r="L453" s="270" t="s">
        <v>1964</v>
      </c>
      <c r="M453" s="270"/>
      <c r="N453" s="270"/>
      <c r="O453" s="270"/>
      <c r="P453" s="53"/>
      <c r="Q453" s="53" t="s">
        <v>2914</v>
      </c>
      <c r="R453" s="53"/>
      <c r="S453" s="295" t="s">
        <v>58</v>
      </c>
      <c r="T453" s="66">
        <v>11030023</v>
      </c>
      <c r="U453" s="309" t="s">
        <v>1089</v>
      </c>
      <c r="V453" s="66"/>
      <c r="W453" s="66"/>
      <c r="X453" s="66"/>
      <c r="Y453" s="66"/>
      <c r="Z453" s="66"/>
      <c r="AA453" s="66"/>
      <c r="AB453" s="66"/>
      <c r="AC453" s="66"/>
      <c r="AD453" s="66"/>
      <c r="AE453" s="66"/>
      <c r="AF453" s="57">
        <v>25</v>
      </c>
      <c r="AG453" s="57">
        <v>1</v>
      </c>
      <c r="AH453" s="57">
        <v>2012</v>
      </c>
      <c r="AI453" s="67">
        <v>0.51736111111111105</v>
      </c>
      <c r="AJ453" s="57"/>
      <c r="AK453" s="57"/>
      <c r="AL453" s="57"/>
      <c r="AM453" s="67"/>
      <c r="AN453" s="87">
        <v>31</v>
      </c>
      <c r="AO453" s="87">
        <v>1</v>
      </c>
      <c r="AP453" s="87">
        <v>2012</v>
      </c>
      <c r="AQ453" s="67"/>
      <c r="AR453" s="87">
        <v>7</v>
      </c>
      <c r="AS453" s="272" t="s">
        <v>53</v>
      </c>
      <c r="AT453" s="60">
        <v>108.57</v>
      </c>
      <c r="AU453" s="60">
        <v>73.92</v>
      </c>
      <c r="AV453" s="60">
        <v>10.119999999999999</v>
      </c>
      <c r="AW453" s="60">
        <v>34</v>
      </c>
      <c r="AX453" s="60"/>
      <c r="AY453" s="60">
        <v>11.55</v>
      </c>
      <c r="AZ453" s="60">
        <v>238.16000000000003</v>
      </c>
      <c r="BA453" s="60">
        <v>0</v>
      </c>
      <c r="BB453" s="60">
        <v>231</v>
      </c>
    </row>
    <row r="454" spans="1:54" s="62" customFormat="1" ht="12">
      <c r="A454" s="26" t="s">
        <v>46</v>
      </c>
      <c r="B454" s="57">
        <v>319</v>
      </c>
      <c r="C454" s="53" t="s">
        <v>2916</v>
      </c>
      <c r="D454" s="267" t="s">
        <v>213</v>
      </c>
      <c r="E454" s="267" t="s">
        <v>1643</v>
      </c>
      <c r="F454" s="53" t="s">
        <v>2917</v>
      </c>
      <c r="G454" s="53"/>
      <c r="H454" s="87">
        <v>20</v>
      </c>
      <c r="I454" s="87">
        <v>3</v>
      </c>
      <c r="J454" s="87">
        <v>1971</v>
      </c>
      <c r="K454" s="87">
        <v>40</v>
      </c>
      <c r="L454" s="270" t="s">
        <v>1964</v>
      </c>
      <c r="M454" s="270"/>
      <c r="N454" s="270"/>
      <c r="O454" s="270"/>
      <c r="P454" s="53"/>
      <c r="Q454" s="53" t="s">
        <v>2918</v>
      </c>
      <c r="R454" s="53"/>
      <c r="S454" s="295" t="s">
        <v>58</v>
      </c>
      <c r="T454" s="66">
        <v>11030023</v>
      </c>
      <c r="U454" s="309" t="s">
        <v>1089</v>
      </c>
      <c r="V454" s="66"/>
      <c r="W454" s="66"/>
      <c r="X454" s="66"/>
      <c r="Y454" s="66"/>
      <c r="Z454" s="66"/>
      <c r="AA454" s="66"/>
      <c r="AB454" s="66"/>
      <c r="AC454" s="66"/>
      <c r="AD454" s="66"/>
      <c r="AE454" s="66"/>
      <c r="AF454" s="57">
        <v>31</v>
      </c>
      <c r="AG454" s="57">
        <v>1</v>
      </c>
      <c r="AH454" s="57">
        <v>2012</v>
      </c>
      <c r="AI454" s="67">
        <v>0.44444444444444442</v>
      </c>
      <c r="AJ454" s="57"/>
      <c r="AK454" s="57"/>
      <c r="AL454" s="57"/>
      <c r="AM454" s="67"/>
      <c r="AN454" s="87">
        <v>31</v>
      </c>
      <c r="AO454" s="87">
        <v>1</v>
      </c>
      <c r="AP454" s="87">
        <v>2012</v>
      </c>
      <c r="AQ454" s="67"/>
      <c r="AR454" s="87">
        <v>1</v>
      </c>
      <c r="AS454" s="272" t="s">
        <v>53</v>
      </c>
      <c r="AT454" s="60">
        <v>15.51</v>
      </c>
      <c r="AU454" s="60">
        <v>10.56</v>
      </c>
      <c r="AV454" s="60">
        <v>2.62</v>
      </c>
      <c r="AW454" s="60">
        <v>25</v>
      </c>
      <c r="AX454" s="60"/>
      <c r="AY454" s="60">
        <v>1.6500000000000001</v>
      </c>
      <c r="AZ454" s="60">
        <v>55.34</v>
      </c>
      <c r="BA454" s="60">
        <v>0</v>
      </c>
      <c r="BB454" s="60">
        <v>33</v>
      </c>
    </row>
    <row r="455" spans="1:54" s="62" customFormat="1" ht="12">
      <c r="A455" s="26" t="s">
        <v>46</v>
      </c>
      <c r="B455" s="57">
        <v>320</v>
      </c>
      <c r="C455" s="53" t="s">
        <v>2920</v>
      </c>
      <c r="D455" s="267" t="s">
        <v>1606</v>
      </c>
      <c r="E455" s="267" t="s">
        <v>1579</v>
      </c>
      <c r="F455" s="53" t="s">
        <v>2921</v>
      </c>
      <c r="G455" s="53"/>
      <c r="H455" s="87">
        <v>19</v>
      </c>
      <c r="I455" s="87">
        <v>2</v>
      </c>
      <c r="J455" s="87">
        <v>1989</v>
      </c>
      <c r="K455" s="87">
        <v>22</v>
      </c>
      <c r="L455" s="270" t="s">
        <v>1964</v>
      </c>
      <c r="M455" s="270"/>
      <c r="N455" s="270"/>
      <c r="O455" s="270"/>
      <c r="P455" s="53"/>
      <c r="Q455" s="53" t="s">
        <v>2922</v>
      </c>
      <c r="R455" s="53"/>
      <c r="S455" s="295" t="s">
        <v>58</v>
      </c>
      <c r="T455" s="66">
        <v>11030023</v>
      </c>
      <c r="U455" s="309" t="s">
        <v>3474</v>
      </c>
      <c r="V455" s="66" t="s">
        <v>2748</v>
      </c>
      <c r="W455" s="66"/>
      <c r="X455" s="66"/>
      <c r="Y455" s="66"/>
      <c r="Z455" s="66"/>
      <c r="AA455" s="66"/>
      <c r="AB455" s="66"/>
      <c r="AC455" s="66"/>
      <c r="AD455" s="66"/>
      <c r="AE455" s="66"/>
      <c r="AF455" s="57">
        <v>26</v>
      </c>
      <c r="AG455" s="57">
        <v>1</v>
      </c>
      <c r="AH455" s="57">
        <v>2012</v>
      </c>
      <c r="AI455" s="67">
        <v>0.46180555555555558</v>
      </c>
      <c r="AJ455" s="57"/>
      <c r="AK455" s="57"/>
      <c r="AL455" s="57"/>
      <c r="AM455" s="67"/>
      <c r="AN455" s="87">
        <v>31</v>
      </c>
      <c r="AO455" s="87">
        <v>1</v>
      </c>
      <c r="AP455" s="87">
        <v>2012</v>
      </c>
      <c r="AQ455" s="67"/>
      <c r="AR455" s="87">
        <v>6</v>
      </c>
      <c r="AS455" s="272" t="s">
        <v>53</v>
      </c>
      <c r="AT455" s="60">
        <v>93.059999999999988</v>
      </c>
      <c r="AU455" s="60">
        <v>63.36</v>
      </c>
      <c r="AV455" s="60">
        <v>88.46</v>
      </c>
      <c r="AW455" s="60">
        <v>34</v>
      </c>
      <c r="AX455" s="60"/>
      <c r="AY455" s="60">
        <v>9.9</v>
      </c>
      <c r="AZ455" s="60">
        <v>288.77999999999997</v>
      </c>
      <c r="BA455" s="60">
        <v>0</v>
      </c>
      <c r="BB455" s="60">
        <v>198</v>
      </c>
    </row>
    <row r="456" spans="1:54" s="62" customFormat="1" ht="12">
      <c r="A456" s="26" t="s">
        <v>46</v>
      </c>
      <c r="B456" s="57">
        <v>321</v>
      </c>
      <c r="C456" s="53" t="s">
        <v>2923</v>
      </c>
      <c r="D456" s="267" t="s">
        <v>1951</v>
      </c>
      <c r="E456" s="267" t="s">
        <v>2924</v>
      </c>
      <c r="F456" s="53" t="s">
        <v>2925</v>
      </c>
      <c r="G456" s="53"/>
      <c r="H456" s="87">
        <v>10</v>
      </c>
      <c r="I456" s="87">
        <v>8</v>
      </c>
      <c r="J456" s="87">
        <v>1985</v>
      </c>
      <c r="K456" s="87">
        <v>26</v>
      </c>
      <c r="L456" s="270" t="s">
        <v>100</v>
      </c>
      <c r="M456" s="270"/>
      <c r="N456" s="270"/>
      <c r="O456" s="270"/>
      <c r="P456" s="53"/>
      <c r="Q456" s="53" t="s">
        <v>2926</v>
      </c>
      <c r="R456" s="53"/>
      <c r="S456" s="295" t="s">
        <v>58</v>
      </c>
      <c r="T456" s="66">
        <v>11030023</v>
      </c>
      <c r="U456" s="309" t="s">
        <v>1089</v>
      </c>
      <c r="V456" s="66"/>
      <c r="W456" s="66"/>
      <c r="X456" s="66"/>
      <c r="Y456" s="66"/>
      <c r="Z456" s="66"/>
      <c r="AA456" s="66"/>
      <c r="AB456" s="66"/>
      <c r="AC456" s="66"/>
      <c r="AD456" s="66"/>
      <c r="AE456" s="66"/>
      <c r="AF456" s="57">
        <v>31</v>
      </c>
      <c r="AG456" s="57">
        <v>1</v>
      </c>
      <c r="AH456" s="57">
        <v>2012</v>
      </c>
      <c r="AI456" s="67">
        <v>0.65625</v>
      </c>
      <c r="AJ456" s="57"/>
      <c r="AK456" s="57"/>
      <c r="AL456" s="57"/>
      <c r="AM456" s="67"/>
      <c r="AN456" s="87">
        <v>31</v>
      </c>
      <c r="AO456" s="87">
        <v>1</v>
      </c>
      <c r="AP456" s="87">
        <v>2012</v>
      </c>
      <c r="AQ456" s="67"/>
      <c r="AR456" s="87">
        <v>1</v>
      </c>
      <c r="AS456" s="272" t="s">
        <v>53</v>
      </c>
      <c r="AT456" s="60">
        <v>15.51</v>
      </c>
      <c r="AU456" s="60">
        <v>10.56</v>
      </c>
      <c r="AV456" s="60">
        <v>0.73</v>
      </c>
      <c r="AW456" s="60">
        <v>25</v>
      </c>
      <c r="AX456" s="60"/>
      <c r="AY456" s="60">
        <v>1.6500000000000001</v>
      </c>
      <c r="AZ456" s="60">
        <v>53.45</v>
      </c>
      <c r="BA456" s="60">
        <v>0</v>
      </c>
      <c r="BB456" s="60">
        <v>33</v>
      </c>
    </row>
    <row r="457" spans="1:54" s="62" customFormat="1" ht="12">
      <c r="A457" s="26" t="s">
        <v>46</v>
      </c>
      <c r="B457" s="57">
        <v>322</v>
      </c>
      <c r="C457" s="53" t="s">
        <v>2928</v>
      </c>
      <c r="D457" s="267" t="s">
        <v>1299</v>
      </c>
      <c r="E457" s="267" t="s">
        <v>1754</v>
      </c>
      <c r="F457" s="53" t="s">
        <v>1755</v>
      </c>
      <c r="G457" s="53"/>
      <c r="H457" s="87">
        <v>30</v>
      </c>
      <c r="I457" s="87">
        <v>4</v>
      </c>
      <c r="J457" s="87">
        <v>1971</v>
      </c>
      <c r="K457" s="87">
        <v>40</v>
      </c>
      <c r="L457" s="270" t="s">
        <v>1964</v>
      </c>
      <c r="M457" s="270"/>
      <c r="N457" s="270"/>
      <c r="O457" s="270"/>
      <c r="P457" s="53"/>
      <c r="Q457" s="53" t="s">
        <v>2929</v>
      </c>
      <c r="R457" s="53"/>
      <c r="S457" s="295" t="s">
        <v>58</v>
      </c>
      <c r="T457" s="66">
        <v>11030023</v>
      </c>
      <c r="U457" s="309" t="s">
        <v>3473</v>
      </c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57">
        <v>27</v>
      </c>
      <c r="AG457" s="57">
        <v>1</v>
      </c>
      <c r="AH457" s="57">
        <v>2012</v>
      </c>
      <c r="AI457" s="67">
        <v>0.44791666666666669</v>
      </c>
      <c r="AJ457" s="57"/>
      <c r="AK457" s="57"/>
      <c r="AL457" s="57"/>
      <c r="AM457" s="67"/>
      <c r="AN457" s="87">
        <v>31</v>
      </c>
      <c r="AO457" s="87">
        <v>1</v>
      </c>
      <c r="AP457" s="87">
        <v>2012</v>
      </c>
      <c r="AQ457" s="67"/>
      <c r="AR457" s="87">
        <v>5</v>
      </c>
      <c r="AS457" s="272" t="s">
        <v>53</v>
      </c>
      <c r="AT457" s="60">
        <v>77.55</v>
      </c>
      <c r="AU457" s="60">
        <v>52.800000000000004</v>
      </c>
      <c r="AV457" s="60">
        <v>16.3</v>
      </c>
      <c r="AW457" s="60">
        <v>54</v>
      </c>
      <c r="AX457" s="60"/>
      <c r="AY457" s="60">
        <v>8.25</v>
      </c>
      <c r="AZ457" s="60">
        <v>208.9</v>
      </c>
      <c r="BA457" s="60">
        <v>0</v>
      </c>
      <c r="BB457" s="60">
        <v>165</v>
      </c>
    </row>
    <row r="458" spans="1:54" s="62" customFormat="1" ht="12">
      <c r="A458" s="26" t="s">
        <v>46</v>
      </c>
      <c r="B458" s="57">
        <v>323</v>
      </c>
      <c r="C458" s="53" t="s">
        <v>2931</v>
      </c>
      <c r="D458" s="267" t="s">
        <v>1601</v>
      </c>
      <c r="E458" s="267" t="s">
        <v>2932</v>
      </c>
      <c r="F458" s="53" t="s">
        <v>2933</v>
      </c>
      <c r="G458" s="53"/>
      <c r="H458" s="87">
        <v>16</v>
      </c>
      <c r="I458" s="87">
        <v>6</v>
      </c>
      <c r="J458" s="87">
        <v>1967</v>
      </c>
      <c r="K458" s="87">
        <v>44</v>
      </c>
      <c r="L458" s="270" t="s">
        <v>1964</v>
      </c>
      <c r="M458" s="270"/>
      <c r="N458" s="270"/>
      <c r="O458" s="270"/>
      <c r="P458" s="53"/>
      <c r="Q458" s="53" t="s">
        <v>2934</v>
      </c>
      <c r="R458" s="53"/>
      <c r="S458" s="295" t="s">
        <v>58</v>
      </c>
      <c r="T458" s="66">
        <v>11030023</v>
      </c>
      <c r="U458" s="309" t="s">
        <v>3472</v>
      </c>
      <c r="V458" s="66" t="s">
        <v>938</v>
      </c>
      <c r="W458" s="66"/>
      <c r="X458" s="66"/>
      <c r="Y458" s="66"/>
      <c r="Z458" s="66"/>
      <c r="AA458" s="66"/>
      <c r="AB458" s="66"/>
      <c r="AC458" s="66"/>
      <c r="AD458" s="66"/>
      <c r="AE458" s="66"/>
      <c r="AF458" s="57">
        <v>27</v>
      </c>
      <c r="AG458" s="57">
        <v>1</v>
      </c>
      <c r="AH458" s="57">
        <v>2012</v>
      </c>
      <c r="AI458" s="67">
        <v>0.61458333333333337</v>
      </c>
      <c r="AJ458" s="57"/>
      <c r="AK458" s="57"/>
      <c r="AL458" s="57"/>
      <c r="AM458" s="67"/>
      <c r="AN458" s="87">
        <v>31</v>
      </c>
      <c r="AO458" s="87">
        <v>1</v>
      </c>
      <c r="AP458" s="87">
        <v>2012</v>
      </c>
      <c r="AQ458" s="67"/>
      <c r="AR458" s="87">
        <v>5</v>
      </c>
      <c r="AS458" s="272" t="s">
        <v>53</v>
      </c>
      <c r="AT458" s="60">
        <v>77.55</v>
      </c>
      <c r="AU458" s="60">
        <v>52.800000000000004</v>
      </c>
      <c r="AV458" s="60">
        <v>96.3</v>
      </c>
      <c r="AW458" s="60">
        <v>54</v>
      </c>
      <c r="AX458" s="60"/>
      <c r="AY458" s="60">
        <v>8.25</v>
      </c>
      <c r="AZ458" s="60">
        <v>288.89999999999998</v>
      </c>
      <c r="BA458" s="60">
        <v>0</v>
      </c>
      <c r="BB458" s="60">
        <v>165</v>
      </c>
    </row>
    <row r="459" spans="1:54" s="62" customFormat="1" ht="12">
      <c r="A459" s="26" t="s">
        <v>46</v>
      </c>
      <c r="B459" s="57">
        <v>324</v>
      </c>
      <c r="C459" s="53" t="s">
        <v>2936</v>
      </c>
      <c r="D459" s="267" t="s">
        <v>545</v>
      </c>
      <c r="E459" s="267" t="s">
        <v>2937</v>
      </c>
      <c r="F459" s="53" t="s">
        <v>2938</v>
      </c>
      <c r="G459" s="53"/>
      <c r="H459" s="87">
        <v>10</v>
      </c>
      <c r="I459" s="87">
        <v>5</v>
      </c>
      <c r="J459" s="87">
        <v>1989</v>
      </c>
      <c r="K459" s="87">
        <v>22</v>
      </c>
      <c r="L459" s="270" t="s">
        <v>100</v>
      </c>
      <c r="M459" s="270"/>
      <c r="N459" s="270"/>
      <c r="O459" s="270"/>
      <c r="P459" s="53"/>
      <c r="Q459" s="53" t="s">
        <v>2939</v>
      </c>
      <c r="R459" s="53"/>
      <c r="S459" s="295" t="s">
        <v>159</v>
      </c>
      <c r="T459" s="66" t="s">
        <v>2698</v>
      </c>
      <c r="U459" s="309" t="s">
        <v>3471</v>
      </c>
      <c r="V459" s="66"/>
      <c r="W459" s="66"/>
      <c r="X459" s="66"/>
      <c r="Y459" s="66"/>
      <c r="Z459" s="66"/>
      <c r="AA459" s="66"/>
      <c r="AB459" s="66"/>
      <c r="AC459" s="66"/>
      <c r="AD459" s="66"/>
      <c r="AE459" s="66"/>
      <c r="AF459" s="57">
        <v>30</v>
      </c>
      <c r="AG459" s="57">
        <v>1</v>
      </c>
      <c r="AH459" s="57">
        <v>2012</v>
      </c>
      <c r="AI459" s="67">
        <v>0.49305555555555558</v>
      </c>
      <c r="AJ459" s="57"/>
      <c r="AK459" s="57"/>
      <c r="AL459" s="57"/>
      <c r="AM459" s="67"/>
      <c r="AN459" s="87">
        <v>31</v>
      </c>
      <c r="AO459" s="87">
        <v>1</v>
      </c>
      <c r="AP459" s="87">
        <v>2012</v>
      </c>
      <c r="AQ459" s="67"/>
      <c r="AR459" s="87">
        <v>2</v>
      </c>
      <c r="AS459" s="272" t="s">
        <v>53</v>
      </c>
      <c r="AT459" s="60">
        <v>31.02</v>
      </c>
      <c r="AU459" s="60">
        <v>21.12</v>
      </c>
      <c r="AV459" s="60">
        <v>15.3</v>
      </c>
      <c r="AW459" s="60">
        <v>25</v>
      </c>
      <c r="AX459" s="60"/>
      <c r="AY459" s="60">
        <v>3.3000000000000003</v>
      </c>
      <c r="AZ459" s="60">
        <v>95.74</v>
      </c>
      <c r="BA459" s="60">
        <v>0</v>
      </c>
      <c r="BB459" s="60">
        <v>66</v>
      </c>
    </row>
    <row r="460" spans="1:54" s="62" customFormat="1" ht="12">
      <c r="A460" s="26" t="s">
        <v>46</v>
      </c>
      <c r="B460" s="57">
        <v>325</v>
      </c>
      <c r="C460" s="53" t="s">
        <v>2940</v>
      </c>
      <c r="D460" s="267" t="s">
        <v>673</v>
      </c>
      <c r="E460" s="267" t="s">
        <v>2941</v>
      </c>
      <c r="F460" s="53" t="s">
        <v>2942</v>
      </c>
      <c r="G460" s="53"/>
      <c r="H460" s="87">
        <v>19</v>
      </c>
      <c r="I460" s="87">
        <v>9</v>
      </c>
      <c r="J460" s="87">
        <v>1980</v>
      </c>
      <c r="K460" s="87">
        <v>31</v>
      </c>
      <c r="L460" s="270" t="s">
        <v>1964</v>
      </c>
      <c r="M460" s="270"/>
      <c r="N460" s="270"/>
      <c r="O460" s="270"/>
      <c r="P460" s="53"/>
      <c r="Q460" s="53" t="s">
        <v>2943</v>
      </c>
      <c r="R460" s="53"/>
      <c r="S460" s="295" t="s">
        <v>58</v>
      </c>
      <c r="T460" s="66" t="s">
        <v>2698</v>
      </c>
      <c r="U460" s="309" t="s">
        <v>3470</v>
      </c>
      <c r="V460" s="66" t="s">
        <v>2945</v>
      </c>
      <c r="W460" s="66"/>
      <c r="X460" s="66"/>
      <c r="Y460" s="66"/>
      <c r="Z460" s="66"/>
      <c r="AA460" s="66"/>
      <c r="AB460" s="66"/>
      <c r="AC460" s="66"/>
      <c r="AD460" s="66"/>
      <c r="AE460" s="66"/>
      <c r="AF460" s="57">
        <v>30</v>
      </c>
      <c r="AG460" s="57">
        <v>1</v>
      </c>
      <c r="AH460" s="57">
        <v>2012</v>
      </c>
      <c r="AI460" s="67">
        <v>0.49652777777777773</v>
      </c>
      <c r="AJ460" s="57"/>
      <c r="AK460" s="57"/>
      <c r="AL460" s="57"/>
      <c r="AM460" s="67"/>
      <c r="AN460" s="87">
        <v>31</v>
      </c>
      <c r="AO460" s="87">
        <v>1</v>
      </c>
      <c r="AP460" s="87">
        <v>2012</v>
      </c>
      <c r="AQ460" s="67"/>
      <c r="AR460" s="87">
        <v>2</v>
      </c>
      <c r="AS460" s="272" t="s">
        <v>53</v>
      </c>
      <c r="AT460" s="60">
        <v>31.02</v>
      </c>
      <c r="AU460" s="60">
        <v>21.12</v>
      </c>
      <c r="AV460" s="60">
        <v>16.3</v>
      </c>
      <c r="AW460" s="60">
        <v>25</v>
      </c>
      <c r="AX460" s="60"/>
      <c r="AY460" s="60">
        <v>3.3000000000000003</v>
      </c>
      <c r="AZ460" s="60">
        <v>96.74</v>
      </c>
      <c r="BA460" s="60">
        <v>0</v>
      </c>
      <c r="BB460" s="60">
        <v>66</v>
      </c>
    </row>
    <row r="461" spans="1:54" s="62" customFormat="1" ht="12">
      <c r="A461" s="26" t="s">
        <v>46</v>
      </c>
      <c r="B461" s="57">
        <v>326</v>
      </c>
      <c r="C461" s="53" t="s">
        <v>2946</v>
      </c>
      <c r="D461" s="267" t="s">
        <v>1512</v>
      </c>
      <c r="E461" s="267" t="s">
        <v>2947</v>
      </c>
      <c r="F461" s="53" t="s">
        <v>2948</v>
      </c>
      <c r="G461" s="53"/>
      <c r="H461" s="87">
        <v>28</v>
      </c>
      <c r="I461" s="87">
        <v>12</v>
      </c>
      <c r="J461" s="87">
        <v>1981</v>
      </c>
      <c r="K461" s="87">
        <v>30</v>
      </c>
      <c r="L461" s="270" t="s">
        <v>100</v>
      </c>
      <c r="M461" s="270"/>
      <c r="N461" s="270"/>
      <c r="O461" s="270"/>
      <c r="P461" s="53"/>
      <c r="Q461" s="53" t="s">
        <v>2949</v>
      </c>
      <c r="R461" s="53"/>
      <c r="S461" s="295" t="s">
        <v>58</v>
      </c>
      <c r="T461" s="66" t="s">
        <v>2698</v>
      </c>
      <c r="U461" s="309" t="s">
        <v>1089</v>
      </c>
      <c r="V461" s="66"/>
      <c r="W461" s="66"/>
      <c r="X461" s="66"/>
      <c r="Y461" s="66"/>
      <c r="Z461" s="66"/>
      <c r="AA461" s="66"/>
      <c r="AB461" s="66"/>
      <c r="AC461" s="66"/>
      <c r="AD461" s="66"/>
      <c r="AE461" s="66"/>
      <c r="AF461" s="57">
        <v>30</v>
      </c>
      <c r="AG461" s="57">
        <v>1</v>
      </c>
      <c r="AH461" s="57">
        <v>2012</v>
      </c>
      <c r="AI461" s="67">
        <v>0.51041666666666663</v>
      </c>
      <c r="AJ461" s="57"/>
      <c r="AK461" s="57"/>
      <c r="AL461" s="57"/>
      <c r="AM461" s="67"/>
      <c r="AN461" s="87">
        <v>31</v>
      </c>
      <c r="AO461" s="87">
        <v>1</v>
      </c>
      <c r="AP461" s="87">
        <v>2012</v>
      </c>
      <c r="AQ461" s="67"/>
      <c r="AR461" s="87">
        <v>2</v>
      </c>
      <c r="AS461" s="272" t="s">
        <v>53</v>
      </c>
      <c r="AT461" s="60">
        <v>31.02</v>
      </c>
      <c r="AU461" s="60">
        <v>21.12</v>
      </c>
      <c r="AV461" s="60">
        <v>17.63</v>
      </c>
      <c r="AW461" s="60">
        <v>34</v>
      </c>
      <c r="AX461" s="60"/>
      <c r="AY461" s="60">
        <v>3.3000000000000003</v>
      </c>
      <c r="AZ461" s="60">
        <v>107.07</v>
      </c>
      <c r="BA461" s="60">
        <v>0</v>
      </c>
      <c r="BB461" s="60">
        <v>66</v>
      </c>
    </row>
    <row r="462" spans="1:54" s="62" customFormat="1" ht="12">
      <c r="A462" s="26" t="s">
        <v>46</v>
      </c>
      <c r="B462" s="57">
        <v>327</v>
      </c>
      <c r="C462" s="53" t="s">
        <v>2951</v>
      </c>
      <c r="D462" s="267" t="s">
        <v>2952</v>
      </c>
      <c r="E462" s="267" t="s">
        <v>2953</v>
      </c>
      <c r="F462" s="53" t="s">
        <v>2954</v>
      </c>
      <c r="G462" s="53"/>
      <c r="H462" s="87">
        <v>27</v>
      </c>
      <c r="I462" s="87">
        <v>3</v>
      </c>
      <c r="J462" s="87">
        <v>1970</v>
      </c>
      <c r="K462" s="87">
        <v>41</v>
      </c>
      <c r="L462" s="270" t="s">
        <v>1964</v>
      </c>
      <c r="M462" s="270"/>
      <c r="N462" s="270"/>
      <c r="O462" s="270"/>
      <c r="P462" s="53"/>
      <c r="Q462" s="53" t="s">
        <v>2955</v>
      </c>
      <c r="R462" s="53"/>
      <c r="S462" s="295" t="s">
        <v>58</v>
      </c>
      <c r="T462" s="66" t="s">
        <v>2698</v>
      </c>
      <c r="U462" s="309" t="s">
        <v>3469</v>
      </c>
      <c r="V462" s="66"/>
      <c r="W462" s="66"/>
      <c r="X462" s="66"/>
      <c r="Y462" s="66"/>
      <c r="Z462" s="66"/>
      <c r="AA462" s="66"/>
      <c r="AB462" s="66"/>
      <c r="AC462" s="66"/>
      <c r="AD462" s="66"/>
      <c r="AE462" s="66"/>
      <c r="AF462" s="57">
        <v>30</v>
      </c>
      <c r="AG462" s="57">
        <v>1</v>
      </c>
      <c r="AH462" s="57">
        <v>2012</v>
      </c>
      <c r="AI462" s="67">
        <v>0.52083333333333337</v>
      </c>
      <c r="AJ462" s="57"/>
      <c r="AK462" s="57"/>
      <c r="AL462" s="57">
        <v>2005</v>
      </c>
      <c r="AM462" s="67"/>
      <c r="AN462" s="87">
        <v>31</v>
      </c>
      <c r="AO462" s="87">
        <v>1</v>
      </c>
      <c r="AP462" s="87">
        <v>2012</v>
      </c>
      <c r="AQ462" s="67"/>
      <c r="AR462" s="87">
        <v>2</v>
      </c>
      <c r="AS462" s="272" t="s">
        <v>53</v>
      </c>
      <c r="AT462" s="60">
        <v>31.02</v>
      </c>
      <c r="AU462" s="60">
        <v>21.12</v>
      </c>
      <c r="AV462" s="60">
        <v>4.2</v>
      </c>
      <c r="AW462" s="60">
        <v>34</v>
      </c>
      <c r="AX462" s="60"/>
      <c r="AY462" s="60">
        <v>3.3000000000000003</v>
      </c>
      <c r="AZ462" s="60">
        <v>93.64</v>
      </c>
      <c r="BA462" s="60">
        <v>0</v>
      </c>
      <c r="BB462" s="60">
        <v>66</v>
      </c>
    </row>
    <row r="463" spans="1:54" s="62" customFormat="1" ht="12">
      <c r="A463" s="26" t="s">
        <v>46</v>
      </c>
      <c r="B463" s="57">
        <v>328</v>
      </c>
      <c r="C463" s="53" t="s">
        <v>2957</v>
      </c>
      <c r="D463" s="267" t="s">
        <v>804</v>
      </c>
      <c r="E463" s="267" t="s">
        <v>1020</v>
      </c>
      <c r="F463" s="53" t="s">
        <v>1021</v>
      </c>
      <c r="G463" s="53"/>
      <c r="H463" s="87">
        <v>3</v>
      </c>
      <c r="I463" s="87">
        <v>12</v>
      </c>
      <c r="J463" s="87">
        <v>1953</v>
      </c>
      <c r="K463" s="87">
        <v>58</v>
      </c>
      <c r="L463" s="270" t="s">
        <v>100</v>
      </c>
      <c r="M463" s="270"/>
      <c r="N463" s="270"/>
      <c r="O463" s="270"/>
      <c r="P463" s="53"/>
      <c r="Q463" s="53" t="s">
        <v>2958</v>
      </c>
      <c r="R463" s="53"/>
      <c r="S463" s="295" t="s">
        <v>58</v>
      </c>
      <c r="T463" s="66" t="s">
        <v>2698</v>
      </c>
      <c r="U463" s="309" t="s">
        <v>3468</v>
      </c>
      <c r="V463" s="66" t="s">
        <v>493</v>
      </c>
      <c r="W463" s="66"/>
      <c r="X463" s="66" t="s">
        <v>346</v>
      </c>
      <c r="Y463" s="66"/>
      <c r="Z463" s="66"/>
      <c r="AA463" s="66"/>
      <c r="AB463" s="66"/>
      <c r="AC463" s="66"/>
      <c r="AD463" s="66"/>
      <c r="AE463" s="66"/>
      <c r="AF463" s="57">
        <v>30</v>
      </c>
      <c r="AG463" s="57">
        <v>1</v>
      </c>
      <c r="AH463" s="57">
        <v>2012</v>
      </c>
      <c r="AI463" s="67">
        <v>0.53125</v>
      </c>
      <c r="AJ463" s="57"/>
      <c r="AK463" s="57"/>
      <c r="AL463" s="57"/>
      <c r="AM463" s="67"/>
      <c r="AN463" s="87">
        <v>31</v>
      </c>
      <c r="AO463" s="87">
        <v>1</v>
      </c>
      <c r="AP463" s="87">
        <v>2012</v>
      </c>
      <c r="AQ463" s="67"/>
      <c r="AR463" s="87">
        <v>2</v>
      </c>
      <c r="AS463" s="272" t="s">
        <v>53</v>
      </c>
      <c r="AT463" s="60">
        <v>31.02</v>
      </c>
      <c r="AU463" s="60">
        <v>21.12</v>
      </c>
      <c r="AV463" s="60">
        <v>21.3</v>
      </c>
      <c r="AW463" s="60">
        <v>34</v>
      </c>
      <c r="AX463" s="60"/>
      <c r="AY463" s="60">
        <v>3.3000000000000003</v>
      </c>
      <c r="AZ463" s="60">
        <v>110.74</v>
      </c>
      <c r="BA463" s="60">
        <v>0</v>
      </c>
      <c r="BB463" s="60">
        <v>66</v>
      </c>
    </row>
    <row r="464" spans="1:54" s="62" customFormat="1" ht="12">
      <c r="A464" s="26" t="s">
        <v>46</v>
      </c>
      <c r="B464" s="57">
        <v>329</v>
      </c>
      <c r="C464" s="53" t="s">
        <v>2960</v>
      </c>
      <c r="D464" s="267" t="s">
        <v>407</v>
      </c>
      <c r="E464" s="267" t="s">
        <v>2961</v>
      </c>
      <c r="F464" s="53" t="s">
        <v>2962</v>
      </c>
      <c r="G464" s="53"/>
      <c r="H464" s="87">
        <v>7</v>
      </c>
      <c r="I464" s="87">
        <v>12</v>
      </c>
      <c r="J464" s="87">
        <v>1962</v>
      </c>
      <c r="K464" s="87">
        <v>49</v>
      </c>
      <c r="L464" s="270" t="s">
        <v>1964</v>
      </c>
      <c r="M464" s="270"/>
      <c r="N464" s="270"/>
      <c r="O464" s="270"/>
      <c r="P464" s="53"/>
      <c r="Q464" s="53" t="s">
        <v>2963</v>
      </c>
      <c r="R464" s="53"/>
      <c r="S464" s="295" t="s">
        <v>58</v>
      </c>
      <c r="T464" s="66">
        <v>11030023</v>
      </c>
      <c r="U464" s="309" t="s">
        <v>1089</v>
      </c>
      <c r="V464" s="66"/>
      <c r="W464" s="66"/>
      <c r="X464" s="66"/>
      <c r="Y464" s="66"/>
      <c r="Z464" s="66"/>
      <c r="AA464" s="66"/>
      <c r="AB464" s="66"/>
      <c r="AC464" s="66"/>
      <c r="AD464" s="66"/>
      <c r="AE464" s="66"/>
      <c r="AF464" s="57">
        <v>30</v>
      </c>
      <c r="AG464" s="57">
        <v>1</v>
      </c>
      <c r="AH464" s="57">
        <v>2012</v>
      </c>
      <c r="AI464" s="67">
        <v>0.61458333333333337</v>
      </c>
      <c r="AJ464" s="57"/>
      <c r="AK464" s="57"/>
      <c r="AL464" s="57"/>
      <c r="AM464" s="67"/>
      <c r="AN464" s="87">
        <v>31</v>
      </c>
      <c r="AO464" s="87">
        <v>1</v>
      </c>
      <c r="AP464" s="87">
        <v>2012</v>
      </c>
      <c r="AQ464" s="67"/>
      <c r="AR464" s="87">
        <v>2</v>
      </c>
      <c r="AS464" s="272" t="s">
        <v>53</v>
      </c>
      <c r="AT464" s="60">
        <v>31.02</v>
      </c>
      <c r="AU464" s="60">
        <v>21.12</v>
      </c>
      <c r="AV464" s="60">
        <v>14.1</v>
      </c>
      <c r="AW464" s="60">
        <v>34</v>
      </c>
      <c r="AX464" s="60"/>
      <c r="AY464" s="60">
        <v>3.3000000000000003</v>
      </c>
      <c r="AZ464" s="60">
        <v>103.53999999999999</v>
      </c>
      <c r="BA464" s="60">
        <v>0</v>
      </c>
      <c r="BB464" s="60">
        <v>66</v>
      </c>
    </row>
    <row r="465" spans="1:54" s="62" customFormat="1" ht="12">
      <c r="A465" s="26" t="s">
        <v>46</v>
      </c>
      <c r="B465" s="57">
        <v>330</v>
      </c>
      <c r="C465" s="53" t="s">
        <v>2967</v>
      </c>
      <c r="D465" s="267" t="s">
        <v>123</v>
      </c>
      <c r="E465" s="267" t="s">
        <v>2968</v>
      </c>
      <c r="F465" s="53" t="s">
        <v>2969</v>
      </c>
      <c r="G465" s="53"/>
      <c r="H465" s="87">
        <v>4</v>
      </c>
      <c r="I465" s="87">
        <v>8</v>
      </c>
      <c r="J465" s="87">
        <v>1974</v>
      </c>
      <c r="K465" s="87">
        <v>37</v>
      </c>
      <c r="L465" s="270" t="s">
        <v>1964</v>
      </c>
      <c r="M465" s="270"/>
      <c r="N465" s="270"/>
      <c r="O465" s="270"/>
      <c r="P465" s="53"/>
      <c r="Q465" s="53" t="s">
        <v>2970</v>
      </c>
      <c r="R465" s="53"/>
      <c r="S465" s="295" t="s">
        <v>58</v>
      </c>
      <c r="T465" s="66">
        <v>11030023</v>
      </c>
      <c r="U465" s="309" t="s">
        <v>1089</v>
      </c>
      <c r="V465" s="66"/>
      <c r="W465" s="66"/>
      <c r="X465" s="66"/>
      <c r="Y465" s="66"/>
      <c r="Z465" s="66"/>
      <c r="AA465" s="66"/>
      <c r="AB465" s="66"/>
      <c r="AC465" s="66"/>
      <c r="AD465" s="66"/>
      <c r="AE465" s="66"/>
      <c r="AF465" s="57">
        <v>31</v>
      </c>
      <c r="AG465" s="57">
        <v>1</v>
      </c>
      <c r="AH465" s="57">
        <v>2012</v>
      </c>
      <c r="AI465" s="67">
        <v>0.43402777777777773</v>
      </c>
      <c r="AJ465" s="57"/>
      <c r="AK465" s="57"/>
      <c r="AL465" s="57"/>
      <c r="AM465" s="67"/>
      <c r="AN465" s="87">
        <v>31</v>
      </c>
      <c r="AO465" s="87">
        <v>1</v>
      </c>
      <c r="AP465" s="87">
        <v>2012</v>
      </c>
      <c r="AQ465" s="67"/>
      <c r="AR465" s="87">
        <v>1</v>
      </c>
      <c r="AS465" s="272" t="s">
        <v>53</v>
      </c>
      <c r="AT465" s="60">
        <v>15.51</v>
      </c>
      <c r="AU465" s="60">
        <v>10.56</v>
      </c>
      <c r="AV465" s="60">
        <v>5.24</v>
      </c>
      <c r="AW465" s="60">
        <v>25</v>
      </c>
      <c r="AX465" s="60"/>
      <c r="AY465" s="60">
        <v>1.6500000000000001</v>
      </c>
      <c r="AZ465" s="60">
        <v>57.96</v>
      </c>
      <c r="BA465" s="60">
        <v>0</v>
      </c>
      <c r="BB465" s="60">
        <v>33</v>
      </c>
    </row>
    <row r="466" spans="1:54" s="62" customFormat="1" ht="12">
      <c r="A466" s="26" t="s">
        <v>46</v>
      </c>
      <c r="B466" s="57">
        <v>331</v>
      </c>
      <c r="C466" s="53" t="s">
        <v>2972</v>
      </c>
      <c r="D466" s="267" t="s">
        <v>179</v>
      </c>
      <c r="E466" s="267" t="s">
        <v>2973</v>
      </c>
      <c r="F466" s="53" t="s">
        <v>2974</v>
      </c>
      <c r="G466" s="53"/>
      <c r="H466" s="87">
        <v>25</v>
      </c>
      <c r="I466" s="87">
        <v>4</v>
      </c>
      <c r="J466" s="87">
        <v>1976</v>
      </c>
      <c r="K466" s="87">
        <v>35</v>
      </c>
      <c r="L466" s="270" t="s">
        <v>1964</v>
      </c>
      <c r="M466" s="270"/>
      <c r="N466" s="270"/>
      <c r="O466" s="270"/>
      <c r="P466" s="53"/>
      <c r="Q466" s="53" t="s">
        <v>2975</v>
      </c>
      <c r="R466" s="53"/>
      <c r="S466" s="295" t="s">
        <v>58</v>
      </c>
      <c r="T466" s="66">
        <v>11030023</v>
      </c>
      <c r="U466" s="309" t="s">
        <v>1089</v>
      </c>
      <c r="V466" s="66" t="s">
        <v>3467</v>
      </c>
      <c r="W466" s="66"/>
      <c r="X466" s="66"/>
      <c r="Y466" s="66"/>
      <c r="Z466" s="66"/>
      <c r="AA466" s="66"/>
      <c r="AB466" s="66"/>
      <c r="AC466" s="66"/>
      <c r="AD466" s="66"/>
      <c r="AE466" s="66"/>
      <c r="AF466" s="57">
        <v>31</v>
      </c>
      <c r="AG466" s="57">
        <v>1</v>
      </c>
      <c r="AH466" s="57">
        <v>2012</v>
      </c>
      <c r="AI466" s="67">
        <v>0.46875</v>
      </c>
      <c r="AJ466" s="57"/>
      <c r="AK466" s="57"/>
      <c r="AL466" s="57">
        <v>1999</v>
      </c>
      <c r="AM466" s="67"/>
      <c r="AN466" s="87">
        <v>31</v>
      </c>
      <c r="AO466" s="87">
        <v>1</v>
      </c>
      <c r="AP466" s="87">
        <v>2012</v>
      </c>
      <c r="AQ466" s="67"/>
      <c r="AR466" s="87">
        <v>1</v>
      </c>
      <c r="AS466" s="272" t="s">
        <v>53</v>
      </c>
      <c r="AT466" s="60">
        <v>15.51</v>
      </c>
      <c r="AU466" s="60">
        <v>10.56</v>
      </c>
      <c r="AV466" s="60">
        <v>6.13</v>
      </c>
      <c r="AW466" s="60">
        <v>25</v>
      </c>
      <c r="AX466" s="60"/>
      <c r="AY466" s="60">
        <v>1.6500000000000001</v>
      </c>
      <c r="AZ466" s="60">
        <v>58.85</v>
      </c>
      <c r="BA466" s="60">
        <v>0</v>
      </c>
      <c r="BB466" s="60">
        <v>33</v>
      </c>
    </row>
    <row r="467" spans="1:54" s="62" customFormat="1" ht="12">
      <c r="A467" s="26" t="s">
        <v>46</v>
      </c>
      <c r="B467" s="57">
        <v>332</v>
      </c>
      <c r="C467" s="53" t="s">
        <v>2978</v>
      </c>
      <c r="D467" s="267" t="s">
        <v>2979</v>
      </c>
      <c r="E467" s="267" t="s">
        <v>2980</v>
      </c>
      <c r="F467" s="53" t="s">
        <v>2981</v>
      </c>
      <c r="G467" s="53"/>
      <c r="H467" s="87">
        <v>26</v>
      </c>
      <c r="I467" s="87">
        <v>8</v>
      </c>
      <c r="J467" s="87">
        <v>1970</v>
      </c>
      <c r="K467" s="87">
        <v>41</v>
      </c>
      <c r="L467" s="270" t="s">
        <v>1964</v>
      </c>
      <c r="M467" s="270"/>
      <c r="N467" s="270"/>
      <c r="O467" s="270"/>
      <c r="P467" s="53"/>
      <c r="Q467" s="53" t="s">
        <v>2982</v>
      </c>
      <c r="R467" s="53"/>
      <c r="S467" s="295" t="s">
        <v>58</v>
      </c>
      <c r="T467" s="66">
        <v>11030023</v>
      </c>
      <c r="U467" s="309" t="s">
        <v>3466</v>
      </c>
      <c r="V467" s="66"/>
      <c r="W467" s="66"/>
      <c r="X467" s="66"/>
      <c r="Y467" s="66"/>
      <c r="Z467" s="66"/>
      <c r="AA467" s="66"/>
      <c r="AB467" s="66"/>
      <c r="AC467" s="66"/>
      <c r="AD467" s="66"/>
      <c r="AE467" s="66"/>
      <c r="AF467" s="57">
        <v>31</v>
      </c>
      <c r="AG467" s="57">
        <v>1</v>
      </c>
      <c r="AH467" s="57">
        <v>2012</v>
      </c>
      <c r="AI467" s="67">
        <v>0.4861111111111111</v>
      </c>
      <c r="AJ467" s="57"/>
      <c r="AK467" s="57"/>
      <c r="AL467" s="57">
        <v>2011</v>
      </c>
      <c r="AM467" s="67"/>
      <c r="AN467" s="87">
        <v>31</v>
      </c>
      <c r="AO467" s="87">
        <v>1</v>
      </c>
      <c r="AP467" s="87">
        <v>2012</v>
      </c>
      <c r="AQ467" s="67"/>
      <c r="AR467" s="87">
        <v>1</v>
      </c>
      <c r="AS467" s="272" t="s">
        <v>53</v>
      </c>
      <c r="AT467" s="60">
        <v>15.51</v>
      </c>
      <c r="AU467" s="60">
        <v>10.56</v>
      </c>
      <c r="AV467" s="60">
        <v>9.64</v>
      </c>
      <c r="AW467" s="60">
        <v>25</v>
      </c>
      <c r="AX467" s="60"/>
      <c r="AY467" s="60">
        <v>1.6500000000000001</v>
      </c>
      <c r="AZ467" s="60">
        <v>62.36</v>
      </c>
      <c r="BA467" s="60">
        <v>0</v>
      </c>
      <c r="BB467" s="60">
        <v>33</v>
      </c>
    </row>
    <row r="468" spans="1:54" s="62" customFormat="1" ht="12">
      <c r="A468" s="26" t="s">
        <v>46</v>
      </c>
      <c r="B468" s="57">
        <v>333</v>
      </c>
      <c r="C468" s="53" t="s">
        <v>2984</v>
      </c>
      <c r="D468" s="267" t="s">
        <v>1838</v>
      </c>
      <c r="E468" s="267" t="s">
        <v>2985</v>
      </c>
      <c r="F468" s="53" t="s">
        <v>2986</v>
      </c>
      <c r="G468" s="53"/>
      <c r="H468" s="87">
        <v>24</v>
      </c>
      <c r="I468" s="87">
        <v>9</v>
      </c>
      <c r="J468" s="87">
        <v>1991</v>
      </c>
      <c r="K468" s="87">
        <v>20</v>
      </c>
      <c r="L468" s="270" t="s">
        <v>1964</v>
      </c>
      <c r="M468" s="270"/>
      <c r="N468" s="270"/>
      <c r="O468" s="270"/>
      <c r="P468" s="53"/>
      <c r="Q468" s="53" t="s">
        <v>2987</v>
      </c>
      <c r="R468" s="53"/>
      <c r="S468" s="295" t="s">
        <v>58</v>
      </c>
      <c r="T468" s="66">
        <v>11030023</v>
      </c>
      <c r="U468" s="309" t="s">
        <v>3465</v>
      </c>
      <c r="V468" s="66"/>
      <c r="W468" s="66"/>
      <c r="X468" s="66"/>
      <c r="Y468" s="66"/>
      <c r="Z468" s="66"/>
      <c r="AA468" s="66"/>
      <c r="AB468" s="66"/>
      <c r="AC468" s="66"/>
      <c r="AD468" s="66"/>
      <c r="AE468" s="66"/>
      <c r="AF468" s="57">
        <v>31</v>
      </c>
      <c r="AG468" s="57">
        <v>1</v>
      </c>
      <c r="AH468" s="57">
        <v>2012</v>
      </c>
      <c r="AI468" s="67">
        <v>0.60416666666666663</v>
      </c>
      <c r="AJ468" s="57"/>
      <c r="AK468" s="57"/>
      <c r="AL468" s="57"/>
      <c r="AM468" s="67"/>
      <c r="AN468" s="87">
        <v>31</v>
      </c>
      <c r="AO468" s="87">
        <v>1</v>
      </c>
      <c r="AP468" s="87">
        <v>2012</v>
      </c>
      <c r="AQ468" s="67"/>
      <c r="AR468" s="87">
        <v>1</v>
      </c>
      <c r="AS468" s="272" t="s">
        <v>53</v>
      </c>
      <c r="AT468" s="60">
        <v>15.51</v>
      </c>
      <c r="AU468" s="60">
        <v>10.56</v>
      </c>
      <c r="AV468" s="60">
        <v>2.56</v>
      </c>
      <c r="AW468" s="60">
        <v>25</v>
      </c>
      <c r="AX468" s="60"/>
      <c r="AY468" s="60">
        <v>1.6500000000000001</v>
      </c>
      <c r="AZ468" s="60">
        <v>55.28</v>
      </c>
      <c r="BA468" s="60">
        <v>0</v>
      </c>
      <c r="BB468" s="60">
        <v>33</v>
      </c>
    </row>
    <row r="469" spans="1:54" s="62" customFormat="1" ht="12">
      <c r="A469" s="26" t="s">
        <v>46</v>
      </c>
      <c r="B469" s="57">
        <v>334</v>
      </c>
      <c r="C469" s="53" t="s">
        <v>1095</v>
      </c>
      <c r="D469" s="267" t="s">
        <v>485</v>
      </c>
      <c r="E469" s="267" t="s">
        <v>1096</v>
      </c>
      <c r="F469" s="53" t="s">
        <v>1097</v>
      </c>
      <c r="G469" s="53"/>
      <c r="H469" s="87">
        <v>7</v>
      </c>
      <c r="I469" s="87">
        <v>11</v>
      </c>
      <c r="J469" s="87">
        <v>1954</v>
      </c>
      <c r="K469" s="87">
        <v>57</v>
      </c>
      <c r="L469" s="270" t="s">
        <v>1964</v>
      </c>
      <c r="M469" s="270"/>
      <c r="N469" s="270"/>
      <c r="O469" s="270"/>
      <c r="P469" s="53"/>
      <c r="Q469" s="53">
        <v>1312</v>
      </c>
      <c r="R469" s="53"/>
      <c r="S469" s="295" t="s">
        <v>58</v>
      </c>
      <c r="T469" s="66" t="s">
        <v>3137</v>
      </c>
      <c r="U469" s="309" t="s">
        <v>3464</v>
      </c>
      <c r="V469" s="66" t="s">
        <v>1094</v>
      </c>
      <c r="W469" s="66"/>
      <c r="X469" s="66"/>
      <c r="Y469" s="66"/>
      <c r="Z469" s="66"/>
      <c r="AA469" s="66"/>
      <c r="AB469" s="66"/>
      <c r="AC469" s="66"/>
      <c r="AD469" s="66"/>
      <c r="AE469" s="66"/>
      <c r="AF469" s="57">
        <v>25</v>
      </c>
      <c r="AG469" s="57">
        <v>1</v>
      </c>
      <c r="AH469" s="57">
        <v>2012</v>
      </c>
      <c r="AI469" s="67">
        <v>0.47916666666666669</v>
      </c>
      <c r="AJ469" s="57"/>
      <c r="AK469" s="57"/>
      <c r="AL469" s="57">
        <v>2007</v>
      </c>
      <c r="AM469" s="67"/>
      <c r="AN469" s="87">
        <v>26</v>
      </c>
      <c r="AO469" s="87">
        <v>1</v>
      </c>
      <c r="AP469" s="87">
        <v>2012</v>
      </c>
      <c r="AQ469" s="67"/>
      <c r="AR469" s="87">
        <v>2</v>
      </c>
      <c r="AS469" s="272" t="s">
        <v>53</v>
      </c>
      <c r="AT469" s="60">
        <v>1974</v>
      </c>
      <c r="AU469" s="60">
        <v>950</v>
      </c>
      <c r="AV469" s="60">
        <v>775.37</v>
      </c>
      <c r="AW469" s="60">
        <v>410</v>
      </c>
      <c r="AX469" s="60"/>
      <c r="AY469" s="60">
        <v>420</v>
      </c>
      <c r="AZ469" s="60">
        <v>4529.37</v>
      </c>
      <c r="BA469" s="60">
        <v>0</v>
      </c>
      <c r="BB469" s="60">
        <v>4200</v>
      </c>
    </row>
    <row r="470" spans="1:54" s="62" customFormat="1" ht="12">
      <c r="A470" s="26" t="s">
        <v>46</v>
      </c>
      <c r="B470" s="57">
        <v>335</v>
      </c>
      <c r="C470" s="53" t="s">
        <v>1414</v>
      </c>
      <c r="D470" s="267" t="s">
        <v>1415</v>
      </c>
      <c r="E470" s="267" t="s">
        <v>1416</v>
      </c>
      <c r="F470" s="53" t="s">
        <v>1417</v>
      </c>
      <c r="G470" s="53"/>
      <c r="H470" s="87">
        <v>12</v>
      </c>
      <c r="I470" s="87">
        <v>12</v>
      </c>
      <c r="J470" s="87">
        <v>1974</v>
      </c>
      <c r="K470" s="87">
        <v>37</v>
      </c>
      <c r="L470" s="270" t="s">
        <v>100</v>
      </c>
      <c r="M470" s="270"/>
      <c r="N470" s="270"/>
      <c r="O470" s="270"/>
      <c r="P470" s="53"/>
      <c r="Q470" s="53">
        <v>1700</v>
      </c>
      <c r="R470" s="53"/>
      <c r="S470" s="295" t="s">
        <v>58</v>
      </c>
      <c r="T470" s="66">
        <v>11030024</v>
      </c>
      <c r="U470" s="309" t="s">
        <v>3463</v>
      </c>
      <c r="V470" s="66"/>
      <c r="W470" s="66"/>
      <c r="X470" s="66"/>
      <c r="Y470" s="66"/>
      <c r="Z470" s="66"/>
      <c r="AA470" s="66"/>
      <c r="AB470" s="66"/>
      <c r="AC470" s="66"/>
      <c r="AD470" s="66"/>
      <c r="AE470" s="66"/>
      <c r="AF470" s="57">
        <v>11</v>
      </c>
      <c r="AG470" s="57">
        <v>1</v>
      </c>
      <c r="AH470" s="57">
        <v>2012</v>
      </c>
      <c r="AI470" s="67">
        <v>0.53472222222222221</v>
      </c>
      <c r="AJ470" s="57"/>
      <c r="AK470" s="57"/>
      <c r="AL470" s="57"/>
      <c r="AM470" s="67"/>
      <c r="AN470" s="87">
        <v>12</v>
      </c>
      <c r="AO470" s="87">
        <v>1</v>
      </c>
      <c r="AP470" s="87">
        <v>2012</v>
      </c>
      <c r="AQ470" s="67"/>
      <c r="AR470" s="87">
        <v>2</v>
      </c>
      <c r="AS470" s="272" t="s">
        <v>53</v>
      </c>
      <c r="AT470" s="60">
        <v>1974</v>
      </c>
      <c r="AU470" s="60">
        <v>950</v>
      </c>
      <c r="AV470" s="60">
        <v>469.72</v>
      </c>
      <c r="AW470" s="60">
        <v>328</v>
      </c>
      <c r="AX470" s="60"/>
      <c r="AY470" s="60">
        <v>420</v>
      </c>
      <c r="AZ470" s="60">
        <v>4141.72</v>
      </c>
      <c r="BA470" s="60">
        <v>0</v>
      </c>
      <c r="BB470" s="60">
        <v>4141.72</v>
      </c>
    </row>
    <row r="471" spans="1:54" s="62" customFormat="1" ht="12">
      <c r="A471" s="26" t="s">
        <v>46</v>
      </c>
      <c r="B471" s="57">
        <v>336</v>
      </c>
      <c r="C471" s="53" t="s">
        <v>2749</v>
      </c>
      <c r="D471" s="267" t="s">
        <v>422</v>
      </c>
      <c r="E471" s="267" t="s">
        <v>2750</v>
      </c>
      <c r="F471" s="53" t="s">
        <v>2751</v>
      </c>
      <c r="G471" s="53"/>
      <c r="H471" s="87">
        <v>2</v>
      </c>
      <c r="I471" s="87">
        <v>2</v>
      </c>
      <c r="J471" s="87">
        <v>1988</v>
      </c>
      <c r="K471" s="87">
        <v>23</v>
      </c>
      <c r="L471" s="270" t="s">
        <v>100</v>
      </c>
      <c r="M471" s="270"/>
      <c r="N471" s="270"/>
      <c r="O471" s="270"/>
      <c r="P471" s="53"/>
      <c r="Q471" s="53" t="s">
        <v>2752</v>
      </c>
      <c r="R471" s="53"/>
      <c r="S471" s="295" t="s">
        <v>69</v>
      </c>
      <c r="T471" s="66">
        <v>11030024</v>
      </c>
      <c r="U471" s="309" t="s">
        <v>3462</v>
      </c>
      <c r="V471" s="66"/>
      <c r="W471" s="66"/>
      <c r="X471" s="66"/>
      <c r="Y471" s="66"/>
      <c r="Z471" s="66"/>
      <c r="AA471" s="66"/>
      <c r="AB471" s="66"/>
      <c r="AC471" s="66"/>
      <c r="AD471" s="66"/>
      <c r="AE471" s="66"/>
      <c r="AF471" s="57">
        <v>12</v>
      </c>
      <c r="AG471" s="57">
        <v>1</v>
      </c>
      <c r="AH471" s="57">
        <v>2012</v>
      </c>
      <c r="AI471" s="67">
        <v>0.625</v>
      </c>
      <c r="AJ471" s="57"/>
      <c r="AK471" s="57"/>
      <c r="AL471" s="57"/>
      <c r="AM471" s="67"/>
      <c r="AN471" s="87">
        <v>13</v>
      </c>
      <c r="AO471" s="87">
        <v>1</v>
      </c>
      <c r="AP471" s="87">
        <v>2012</v>
      </c>
      <c r="AQ471" s="67"/>
      <c r="AR471" s="87">
        <v>2</v>
      </c>
      <c r="AS471" s="272" t="s">
        <v>53</v>
      </c>
      <c r="AT471" s="60">
        <v>1974</v>
      </c>
      <c r="AU471" s="60">
        <v>950</v>
      </c>
      <c r="AV471" s="60">
        <v>582.62</v>
      </c>
      <c r="AW471" s="60">
        <v>395</v>
      </c>
      <c r="AX471" s="60"/>
      <c r="AY471" s="60">
        <v>420</v>
      </c>
      <c r="AZ471" s="60">
        <v>4321.62</v>
      </c>
      <c r="BA471" s="60">
        <v>0</v>
      </c>
      <c r="BB471" s="60">
        <v>4200</v>
      </c>
    </row>
    <row r="472" spans="1:54" s="62" customFormat="1" ht="12">
      <c r="A472" s="26" t="s">
        <v>46</v>
      </c>
      <c r="B472" s="57">
        <v>337</v>
      </c>
      <c r="C472" s="53" t="s">
        <v>3461</v>
      </c>
      <c r="D472" s="267" t="s">
        <v>428</v>
      </c>
      <c r="E472" s="267" t="s">
        <v>3460</v>
      </c>
      <c r="F472" s="53" t="s">
        <v>3459</v>
      </c>
      <c r="G472" s="53"/>
      <c r="H472" s="87">
        <v>16</v>
      </c>
      <c r="I472" s="87">
        <v>11</v>
      </c>
      <c r="J472" s="87">
        <v>1985</v>
      </c>
      <c r="K472" s="87">
        <v>26</v>
      </c>
      <c r="L472" s="270" t="s">
        <v>100</v>
      </c>
      <c r="M472" s="270"/>
      <c r="N472" s="270"/>
      <c r="O472" s="270"/>
      <c r="P472" s="53"/>
      <c r="Q472" s="53" t="s">
        <v>3458</v>
      </c>
      <c r="R472" s="53"/>
      <c r="S472" s="295" t="s">
        <v>404</v>
      </c>
      <c r="T472" s="66">
        <v>11030024</v>
      </c>
      <c r="U472" s="309" t="s">
        <v>3457</v>
      </c>
      <c r="V472" s="66"/>
      <c r="W472" s="66"/>
      <c r="X472" s="66"/>
      <c r="Y472" s="66"/>
      <c r="Z472" s="66"/>
      <c r="AA472" s="66"/>
      <c r="AB472" s="66"/>
      <c r="AC472" s="66"/>
      <c r="AD472" s="66"/>
      <c r="AE472" s="66"/>
      <c r="AF472" s="57">
        <v>6</v>
      </c>
      <c r="AG472" s="57">
        <v>1</v>
      </c>
      <c r="AH472" s="57">
        <v>2012</v>
      </c>
      <c r="AI472" s="67">
        <v>0.4236111111111111</v>
      </c>
      <c r="AJ472" s="57"/>
      <c r="AK472" s="57"/>
      <c r="AL472" s="57"/>
      <c r="AM472" s="67"/>
      <c r="AN472" s="87">
        <v>7</v>
      </c>
      <c r="AO472" s="87">
        <v>1</v>
      </c>
      <c r="AP472" s="87">
        <v>2012</v>
      </c>
      <c r="AQ472" s="67"/>
      <c r="AR472" s="87">
        <v>1</v>
      </c>
      <c r="AS472" s="272" t="s">
        <v>53</v>
      </c>
      <c r="AT472" s="60">
        <v>1974</v>
      </c>
      <c r="AU472" s="60">
        <v>950</v>
      </c>
      <c r="AV472" s="60">
        <v>211.91</v>
      </c>
      <c r="AW472" s="60">
        <v>274</v>
      </c>
      <c r="AX472" s="60"/>
      <c r="AY472" s="60">
        <v>420</v>
      </c>
      <c r="AZ472" s="60">
        <v>3829.91</v>
      </c>
      <c r="BA472" s="60">
        <v>0</v>
      </c>
      <c r="BB472" s="60">
        <v>3829.91</v>
      </c>
    </row>
    <row r="473" spans="1:54" s="62" customFormat="1" ht="12">
      <c r="A473" s="26" t="s">
        <v>46</v>
      </c>
      <c r="B473" s="57">
        <v>338</v>
      </c>
      <c r="C473" s="53" t="s">
        <v>3456</v>
      </c>
      <c r="D473" s="267" t="s">
        <v>1025</v>
      </c>
      <c r="E473" s="267" t="s">
        <v>2612</v>
      </c>
      <c r="F473" s="53" t="s">
        <v>3455</v>
      </c>
      <c r="G473" s="53"/>
      <c r="H473" s="87">
        <v>21</v>
      </c>
      <c r="I473" s="87">
        <v>12</v>
      </c>
      <c r="J473" s="87">
        <v>1989</v>
      </c>
      <c r="K473" s="87">
        <v>22</v>
      </c>
      <c r="L473" s="270" t="s">
        <v>1964</v>
      </c>
      <c r="M473" s="270"/>
      <c r="N473" s="270"/>
      <c r="O473" s="270"/>
      <c r="P473" s="53"/>
      <c r="Q473" s="53" t="s">
        <v>3454</v>
      </c>
      <c r="R473" s="53"/>
      <c r="S473" s="295" t="s">
        <v>528</v>
      </c>
      <c r="T473" s="66">
        <v>11030024</v>
      </c>
      <c r="U473" s="309" t="s">
        <v>3453</v>
      </c>
      <c r="V473" s="66"/>
      <c r="W473" s="66"/>
      <c r="X473" s="66"/>
      <c r="Y473" s="66"/>
      <c r="Z473" s="66"/>
      <c r="AA473" s="66"/>
      <c r="AB473" s="66"/>
      <c r="AC473" s="66"/>
      <c r="AD473" s="66"/>
      <c r="AE473" s="66"/>
      <c r="AF473" s="57">
        <v>6</v>
      </c>
      <c r="AG473" s="57">
        <v>1</v>
      </c>
      <c r="AH473" s="57">
        <v>2012</v>
      </c>
      <c r="AI473" s="67">
        <v>0.43402777777777773</v>
      </c>
      <c r="AJ473" s="57"/>
      <c r="AK473" s="57"/>
      <c r="AL473" s="57"/>
      <c r="AM473" s="67"/>
      <c r="AN473" s="87">
        <v>7</v>
      </c>
      <c r="AO473" s="87">
        <v>1</v>
      </c>
      <c r="AP473" s="87">
        <v>2012</v>
      </c>
      <c r="AQ473" s="67"/>
      <c r="AR473" s="87">
        <v>1</v>
      </c>
      <c r="AS473" s="272" t="s">
        <v>53</v>
      </c>
      <c r="AT473" s="60">
        <v>1974</v>
      </c>
      <c r="AU473" s="60">
        <v>950</v>
      </c>
      <c r="AV473" s="60">
        <v>146.69</v>
      </c>
      <c r="AW473" s="60">
        <v>259</v>
      </c>
      <c r="AX473" s="60"/>
      <c r="AY473" s="60">
        <v>420</v>
      </c>
      <c r="AZ473" s="60">
        <v>3749.69</v>
      </c>
      <c r="BA473" s="60">
        <v>0</v>
      </c>
      <c r="BB473" s="60">
        <v>3749.69</v>
      </c>
    </row>
    <row r="474" spans="1:54" s="62" customFormat="1" ht="12">
      <c r="A474" s="26" t="s">
        <v>46</v>
      </c>
      <c r="B474" s="57">
        <v>339</v>
      </c>
      <c r="C474" s="53" t="s">
        <v>3452</v>
      </c>
      <c r="D474" s="267" t="s">
        <v>375</v>
      </c>
      <c r="E474" s="267" t="s">
        <v>3451</v>
      </c>
      <c r="F474" s="53" t="s">
        <v>3450</v>
      </c>
      <c r="G474" s="53"/>
      <c r="H474" s="87">
        <v>6</v>
      </c>
      <c r="I474" s="87">
        <v>8</v>
      </c>
      <c r="J474" s="87">
        <v>1976</v>
      </c>
      <c r="K474" s="87">
        <v>35</v>
      </c>
      <c r="L474" s="270" t="s">
        <v>100</v>
      </c>
      <c r="M474" s="270"/>
      <c r="N474" s="270"/>
      <c r="O474" s="270"/>
      <c r="P474" s="53"/>
      <c r="Q474" s="53" t="s">
        <v>3449</v>
      </c>
      <c r="R474" s="53"/>
      <c r="S474" s="295" t="s">
        <v>69</v>
      </c>
      <c r="T474" s="66">
        <v>11030024</v>
      </c>
      <c r="U474" s="309" t="s">
        <v>3448</v>
      </c>
      <c r="V474" s="66"/>
      <c r="W474" s="66"/>
      <c r="X474" s="66"/>
      <c r="Y474" s="66"/>
      <c r="Z474" s="66"/>
      <c r="AA474" s="66"/>
      <c r="AB474" s="66"/>
      <c r="AC474" s="66"/>
      <c r="AD474" s="66"/>
      <c r="AE474" s="66"/>
      <c r="AF474" s="57">
        <v>10</v>
      </c>
      <c r="AG474" s="57">
        <v>1</v>
      </c>
      <c r="AH474" s="57">
        <v>2012</v>
      </c>
      <c r="AI474" s="67">
        <v>0.4375</v>
      </c>
      <c r="AJ474" s="57"/>
      <c r="AK474" s="57"/>
      <c r="AL474" s="57"/>
      <c r="AM474" s="67"/>
      <c r="AN474" s="87">
        <v>11</v>
      </c>
      <c r="AO474" s="87">
        <v>1</v>
      </c>
      <c r="AP474" s="87">
        <v>2012</v>
      </c>
      <c r="AQ474" s="67"/>
      <c r="AR474" s="87">
        <v>2</v>
      </c>
      <c r="AS474" s="272" t="s">
        <v>53</v>
      </c>
      <c r="AT474" s="60">
        <v>1974</v>
      </c>
      <c r="AU474" s="60">
        <v>950</v>
      </c>
      <c r="AV474" s="60">
        <v>485.87</v>
      </c>
      <c r="AW474" s="60">
        <v>385</v>
      </c>
      <c r="AX474" s="60"/>
      <c r="AY474" s="60">
        <v>420</v>
      </c>
      <c r="AZ474" s="60">
        <v>4214.87</v>
      </c>
      <c r="BA474" s="60">
        <v>0</v>
      </c>
      <c r="BB474" s="60">
        <v>4200</v>
      </c>
    </row>
    <row r="475" spans="1:54" s="62" customFormat="1" ht="12">
      <c r="A475" s="26" t="s">
        <v>46</v>
      </c>
      <c r="B475" s="57">
        <v>340</v>
      </c>
      <c r="C475" s="53" t="s">
        <v>3447</v>
      </c>
      <c r="D475" s="267" t="s">
        <v>3446</v>
      </c>
      <c r="E475" s="267" t="s">
        <v>3445</v>
      </c>
      <c r="F475" s="53" t="s">
        <v>3444</v>
      </c>
      <c r="G475" s="53"/>
      <c r="H475" s="87">
        <v>29</v>
      </c>
      <c r="I475" s="87">
        <v>3</v>
      </c>
      <c r="J475" s="87">
        <v>1976</v>
      </c>
      <c r="K475" s="87">
        <v>35</v>
      </c>
      <c r="L475" s="270" t="s">
        <v>1964</v>
      </c>
      <c r="M475" s="270"/>
      <c r="N475" s="270"/>
      <c r="O475" s="270"/>
      <c r="P475" s="53"/>
      <c r="Q475" s="53" t="s">
        <v>3443</v>
      </c>
      <c r="R475" s="53"/>
      <c r="S475" s="295" t="s">
        <v>3442</v>
      </c>
      <c r="T475" s="66">
        <v>11030024</v>
      </c>
      <c r="U475" s="309" t="s">
        <v>3441</v>
      </c>
      <c r="V475" s="66"/>
      <c r="W475" s="66"/>
      <c r="X475" s="66"/>
      <c r="Y475" s="66"/>
      <c r="Z475" s="66"/>
      <c r="AA475" s="66"/>
      <c r="AB475" s="66"/>
      <c r="AC475" s="66"/>
      <c r="AD475" s="66"/>
      <c r="AE475" s="66"/>
      <c r="AF475" s="57">
        <v>10</v>
      </c>
      <c r="AG475" s="57">
        <v>1</v>
      </c>
      <c r="AH475" s="57">
        <v>2012</v>
      </c>
      <c r="AI475" s="67">
        <v>0.4513888888888889</v>
      </c>
      <c r="AJ475" s="57"/>
      <c r="AK475" s="57"/>
      <c r="AL475" s="57"/>
      <c r="AM475" s="67"/>
      <c r="AN475" s="87">
        <v>11</v>
      </c>
      <c r="AO475" s="87">
        <v>1</v>
      </c>
      <c r="AP475" s="87">
        <v>2012</v>
      </c>
      <c r="AQ475" s="67"/>
      <c r="AR475" s="87">
        <v>1</v>
      </c>
      <c r="AS475" s="272" t="s">
        <v>71</v>
      </c>
      <c r="AT475" s="60">
        <v>1974</v>
      </c>
      <c r="AU475" s="60">
        <v>950</v>
      </c>
      <c r="AV475" s="60">
        <v>170.92</v>
      </c>
      <c r="AW475" s="60">
        <v>225</v>
      </c>
      <c r="AX475" s="60"/>
      <c r="AY475" s="60">
        <v>420</v>
      </c>
      <c r="AZ475" s="60">
        <v>3739.92</v>
      </c>
      <c r="BA475" s="60">
        <v>0</v>
      </c>
      <c r="BB475" s="60">
        <v>3739.92</v>
      </c>
    </row>
    <row r="476" spans="1:54" s="62" customFormat="1" ht="12">
      <c r="A476" s="26" t="s">
        <v>46</v>
      </c>
      <c r="B476" s="57">
        <v>341</v>
      </c>
      <c r="C476" s="53" t="s">
        <v>3440</v>
      </c>
      <c r="D476" s="267" t="s">
        <v>3439</v>
      </c>
      <c r="E476" s="267" t="s">
        <v>3438</v>
      </c>
      <c r="F476" s="53" t="s">
        <v>3437</v>
      </c>
      <c r="G476" s="53"/>
      <c r="H476" s="87">
        <v>8</v>
      </c>
      <c r="I476" s="87">
        <v>3</v>
      </c>
      <c r="J476" s="87">
        <v>1963</v>
      </c>
      <c r="K476" s="87">
        <v>48</v>
      </c>
      <c r="L476" s="270" t="s">
        <v>1964</v>
      </c>
      <c r="M476" s="270"/>
      <c r="N476" s="270"/>
      <c r="O476" s="270"/>
      <c r="P476" s="53"/>
      <c r="Q476" s="53" t="s">
        <v>3436</v>
      </c>
      <c r="R476" s="53"/>
      <c r="S476" s="295" t="s">
        <v>159</v>
      </c>
      <c r="T476" s="66">
        <v>11030024</v>
      </c>
      <c r="U476" s="309" t="s">
        <v>3435</v>
      </c>
      <c r="V476" s="66"/>
      <c r="W476" s="66"/>
      <c r="X476" s="66"/>
      <c r="Y476" s="66"/>
      <c r="Z476" s="66"/>
      <c r="AA476" s="66"/>
      <c r="AB476" s="66"/>
      <c r="AC476" s="66"/>
      <c r="AD476" s="66"/>
      <c r="AE476" s="66"/>
      <c r="AF476" s="57">
        <v>12</v>
      </c>
      <c r="AG476" s="57">
        <v>1</v>
      </c>
      <c r="AH476" s="57">
        <v>2012</v>
      </c>
      <c r="AI476" s="67">
        <v>0.44444444444444442</v>
      </c>
      <c r="AJ476" s="57"/>
      <c r="AK476" s="57"/>
      <c r="AL476" s="57"/>
      <c r="AM476" s="67"/>
      <c r="AN476" s="87">
        <v>13</v>
      </c>
      <c r="AO476" s="87">
        <v>1</v>
      </c>
      <c r="AP476" s="87">
        <v>2011</v>
      </c>
      <c r="AQ476" s="67"/>
      <c r="AR476" s="87">
        <v>2</v>
      </c>
      <c r="AS476" s="272" t="s">
        <v>53</v>
      </c>
      <c r="AT476" s="60">
        <v>1974</v>
      </c>
      <c r="AU476" s="60">
        <v>950</v>
      </c>
      <c r="AV476" s="60">
        <v>208.48</v>
      </c>
      <c r="AW476" s="60">
        <v>260</v>
      </c>
      <c r="AX476" s="60"/>
      <c r="AY476" s="60">
        <v>420</v>
      </c>
      <c r="AZ476" s="60">
        <v>3812.48</v>
      </c>
      <c r="BA476" s="60">
        <v>0</v>
      </c>
      <c r="BB476" s="60">
        <v>3812.48</v>
      </c>
    </row>
    <row r="477" spans="1:54" s="62" customFormat="1" ht="12">
      <c r="A477" s="26" t="s">
        <v>46</v>
      </c>
      <c r="B477" s="57">
        <v>342</v>
      </c>
      <c r="C477" s="53" t="s">
        <v>3434</v>
      </c>
      <c r="D477" s="267" t="s">
        <v>248</v>
      </c>
      <c r="E477" s="267" t="s">
        <v>3433</v>
      </c>
      <c r="F477" s="53" t="s">
        <v>3432</v>
      </c>
      <c r="G477" s="53"/>
      <c r="H477" s="87">
        <v>23</v>
      </c>
      <c r="I477" s="87">
        <v>5</v>
      </c>
      <c r="J477" s="87">
        <v>1991</v>
      </c>
      <c r="K477" s="87">
        <v>20</v>
      </c>
      <c r="L477" s="270" t="s">
        <v>1964</v>
      </c>
      <c r="M477" s="270"/>
      <c r="N477" s="270"/>
      <c r="O477" s="270"/>
      <c r="P477" s="53"/>
      <c r="Q477" s="53" t="s">
        <v>3431</v>
      </c>
      <c r="R477" s="53"/>
      <c r="S477" s="295" t="s">
        <v>645</v>
      </c>
      <c r="T477" s="66">
        <v>11030024</v>
      </c>
      <c r="U477" s="309" t="s">
        <v>3430</v>
      </c>
      <c r="V477" s="66"/>
      <c r="W477" s="66"/>
      <c r="X477" s="66"/>
      <c r="Y477" s="66"/>
      <c r="Z477" s="66"/>
      <c r="AA477" s="66"/>
      <c r="AB477" s="66"/>
      <c r="AC477" s="66"/>
      <c r="AD477" s="66"/>
      <c r="AE477" s="66"/>
      <c r="AF477" s="57">
        <v>16</v>
      </c>
      <c r="AG477" s="57">
        <v>1</v>
      </c>
      <c r="AH477" s="57">
        <v>2012</v>
      </c>
      <c r="AI477" s="67">
        <v>0.65625</v>
      </c>
      <c r="AJ477" s="57"/>
      <c r="AK477" s="57"/>
      <c r="AL477" s="57"/>
      <c r="AM477" s="67"/>
      <c r="AN477" s="87">
        <v>17</v>
      </c>
      <c r="AO477" s="87">
        <v>1</v>
      </c>
      <c r="AP477" s="87">
        <v>2011</v>
      </c>
      <c r="AQ477" s="67"/>
      <c r="AR477" s="87">
        <v>1</v>
      </c>
      <c r="AS477" s="272" t="s">
        <v>53</v>
      </c>
      <c r="AT477" s="60">
        <v>1974</v>
      </c>
      <c r="AU477" s="60">
        <v>950</v>
      </c>
      <c r="AV477" s="60">
        <v>160.36000000000001</v>
      </c>
      <c r="AW477" s="60">
        <v>234</v>
      </c>
      <c r="AX477" s="60"/>
      <c r="AY477" s="60">
        <v>420</v>
      </c>
      <c r="AZ477" s="60">
        <v>3738.36</v>
      </c>
      <c r="BA477" s="60">
        <v>0</v>
      </c>
      <c r="BB477" s="60">
        <v>3738.36</v>
      </c>
    </row>
    <row r="478" spans="1:54" s="62" customFormat="1" ht="12">
      <c r="A478" s="26" t="s">
        <v>46</v>
      </c>
      <c r="B478" s="57">
        <v>343</v>
      </c>
      <c r="C478" s="53" t="s">
        <v>3429</v>
      </c>
      <c r="D478" s="267" t="s">
        <v>1059</v>
      </c>
      <c r="E478" s="267" t="s">
        <v>981</v>
      </c>
      <c r="F478" s="53" t="s">
        <v>3428</v>
      </c>
      <c r="G478" s="53"/>
      <c r="H478" s="87">
        <v>5</v>
      </c>
      <c r="I478" s="87">
        <v>1</v>
      </c>
      <c r="J478" s="87">
        <v>1950</v>
      </c>
      <c r="K478" s="87">
        <v>61</v>
      </c>
      <c r="L478" s="270" t="s">
        <v>100</v>
      </c>
      <c r="M478" s="270"/>
      <c r="N478" s="270"/>
      <c r="O478" s="270"/>
      <c r="P478" s="53"/>
      <c r="Q478" s="53" t="s">
        <v>3427</v>
      </c>
      <c r="R478" s="53"/>
      <c r="S478" s="295" t="s">
        <v>528</v>
      </c>
      <c r="T478" s="66">
        <v>11030024</v>
      </c>
      <c r="U478" s="309" t="s">
        <v>3426</v>
      </c>
      <c r="V478" s="66"/>
      <c r="W478" s="66"/>
      <c r="X478" s="66"/>
      <c r="Y478" s="66"/>
      <c r="Z478" s="66"/>
      <c r="AA478" s="66"/>
      <c r="AB478" s="66"/>
      <c r="AC478" s="66"/>
      <c r="AD478" s="66"/>
      <c r="AE478" s="66"/>
      <c r="AF478" s="57">
        <v>16</v>
      </c>
      <c r="AG478" s="57">
        <v>1</v>
      </c>
      <c r="AH478" s="57">
        <v>2012</v>
      </c>
      <c r="AI478" s="67">
        <v>0.48958333333333331</v>
      </c>
      <c r="AJ478" s="57"/>
      <c r="AK478" s="57"/>
      <c r="AL478" s="57"/>
      <c r="AM478" s="67"/>
      <c r="AN478" s="87">
        <v>17</v>
      </c>
      <c r="AO478" s="87">
        <v>1</v>
      </c>
      <c r="AP478" s="87">
        <v>2012</v>
      </c>
      <c r="AQ478" s="67"/>
      <c r="AR478" s="87">
        <v>1</v>
      </c>
      <c r="AS478" s="272" t="s">
        <v>53</v>
      </c>
      <c r="AT478" s="60">
        <v>1974</v>
      </c>
      <c r="AU478" s="60">
        <v>950</v>
      </c>
      <c r="AV478" s="60">
        <v>177.73</v>
      </c>
      <c r="AW478" s="60">
        <v>219</v>
      </c>
      <c r="AX478" s="60"/>
      <c r="AY478" s="60">
        <v>420</v>
      </c>
      <c r="AZ478" s="60">
        <v>3740.73</v>
      </c>
      <c r="BA478" s="60">
        <v>0</v>
      </c>
      <c r="BB478" s="60">
        <v>3740.73</v>
      </c>
    </row>
    <row r="479" spans="1:54" s="62" customFormat="1" ht="12">
      <c r="A479" s="26" t="s">
        <v>46</v>
      </c>
      <c r="B479" s="57">
        <v>344</v>
      </c>
      <c r="C479" s="53" t="s">
        <v>3425</v>
      </c>
      <c r="D479" s="267" t="s">
        <v>3424</v>
      </c>
      <c r="E479" s="267" t="s">
        <v>3423</v>
      </c>
      <c r="F479" s="53" t="s">
        <v>3422</v>
      </c>
      <c r="G479" s="53"/>
      <c r="H479" s="87">
        <v>28</v>
      </c>
      <c r="I479" s="87">
        <v>7</v>
      </c>
      <c r="J479" s="87">
        <v>2006</v>
      </c>
      <c r="K479" s="87">
        <v>5</v>
      </c>
      <c r="L479" s="270" t="s">
        <v>1964</v>
      </c>
      <c r="M479" s="270"/>
      <c r="N479" s="270"/>
      <c r="O479" s="270"/>
      <c r="P479" s="53"/>
      <c r="Q479" s="53" t="s">
        <v>3421</v>
      </c>
      <c r="R479" s="53"/>
      <c r="S479" s="295" t="s">
        <v>159</v>
      </c>
      <c r="T479" s="66">
        <v>11030024</v>
      </c>
      <c r="U479" s="309" t="s">
        <v>3420</v>
      </c>
      <c r="V479" s="66"/>
      <c r="W479" s="66"/>
      <c r="X479" s="66"/>
      <c r="Y479" s="66"/>
      <c r="Z479" s="66"/>
      <c r="AA479" s="66"/>
      <c r="AB479" s="66"/>
      <c r="AC479" s="66"/>
      <c r="AD479" s="66"/>
      <c r="AE479" s="66"/>
      <c r="AF479" s="57">
        <v>17</v>
      </c>
      <c r="AG479" s="57">
        <v>1</v>
      </c>
      <c r="AH479" s="57">
        <v>2012</v>
      </c>
      <c r="AI479" s="67">
        <v>0.51388888888888895</v>
      </c>
      <c r="AJ479" s="57"/>
      <c r="AK479" s="57"/>
      <c r="AL479" s="57"/>
      <c r="AM479" s="67"/>
      <c r="AN479" s="87">
        <v>18</v>
      </c>
      <c r="AO479" s="87">
        <v>1</v>
      </c>
      <c r="AP479" s="87">
        <v>2012</v>
      </c>
      <c r="AQ479" s="67"/>
      <c r="AR479" s="87">
        <v>2</v>
      </c>
      <c r="AS479" s="272" t="s">
        <v>53</v>
      </c>
      <c r="AT479" s="60">
        <v>1974</v>
      </c>
      <c r="AU479" s="60">
        <v>950</v>
      </c>
      <c r="AV479" s="60">
        <v>191.66</v>
      </c>
      <c r="AW479" s="60">
        <v>244</v>
      </c>
      <c r="AX479" s="60"/>
      <c r="AY479" s="60">
        <v>420</v>
      </c>
      <c r="AZ479" s="60">
        <v>3779.66</v>
      </c>
      <c r="BA479" s="60">
        <v>0</v>
      </c>
      <c r="BB479" s="60">
        <v>3779.66</v>
      </c>
    </row>
    <row r="480" spans="1:54" s="62" customFormat="1" ht="12">
      <c r="A480" s="26" t="s">
        <v>46</v>
      </c>
      <c r="B480" s="57">
        <v>345</v>
      </c>
      <c r="C480" s="53" t="s">
        <v>3419</v>
      </c>
      <c r="D480" s="267" t="s">
        <v>142</v>
      </c>
      <c r="E480" s="267" t="s">
        <v>3418</v>
      </c>
      <c r="F480" s="53" t="s">
        <v>3417</v>
      </c>
      <c r="G480" s="53"/>
      <c r="H480" s="87">
        <v>18</v>
      </c>
      <c r="I480" s="87">
        <v>12</v>
      </c>
      <c r="J480" s="87">
        <v>1997</v>
      </c>
      <c r="K480" s="87">
        <v>14</v>
      </c>
      <c r="L480" s="270" t="s">
        <v>100</v>
      </c>
      <c r="M480" s="270"/>
      <c r="N480" s="270"/>
      <c r="O480" s="270"/>
      <c r="P480" s="53"/>
      <c r="Q480" s="53" t="s">
        <v>3416</v>
      </c>
      <c r="R480" s="53"/>
      <c r="S480" s="295" t="s">
        <v>159</v>
      </c>
      <c r="T480" s="66">
        <v>11030024</v>
      </c>
      <c r="U480" s="309" t="s">
        <v>3415</v>
      </c>
      <c r="V480" s="66"/>
      <c r="W480" s="66"/>
      <c r="X480" s="66"/>
      <c r="Y480" s="66"/>
      <c r="Z480" s="66"/>
      <c r="AA480" s="66"/>
      <c r="AB480" s="66"/>
      <c r="AC480" s="66"/>
      <c r="AD480" s="66"/>
      <c r="AE480" s="66"/>
      <c r="AF480" s="57">
        <v>18</v>
      </c>
      <c r="AG480" s="57">
        <v>1</v>
      </c>
      <c r="AH480" s="57">
        <v>2012</v>
      </c>
      <c r="AI480" s="67">
        <v>0.4375</v>
      </c>
      <c r="AJ480" s="57"/>
      <c r="AK480" s="57"/>
      <c r="AL480" s="57"/>
      <c r="AM480" s="67"/>
      <c r="AN480" s="87">
        <v>19</v>
      </c>
      <c r="AO480" s="87">
        <v>1</v>
      </c>
      <c r="AP480" s="87">
        <v>2012</v>
      </c>
      <c r="AQ480" s="67"/>
      <c r="AR480" s="87">
        <v>2</v>
      </c>
      <c r="AS480" s="272" t="s">
        <v>53</v>
      </c>
      <c r="AT480" s="60">
        <v>1974</v>
      </c>
      <c r="AU480" s="60">
        <v>950</v>
      </c>
      <c r="AV480" s="60">
        <v>163.19999999999999</v>
      </c>
      <c r="AW480" s="60">
        <v>294</v>
      </c>
      <c r="AX480" s="60"/>
      <c r="AY480" s="60">
        <v>420</v>
      </c>
      <c r="AZ480" s="60">
        <v>3801.2</v>
      </c>
      <c r="BA480" s="60">
        <v>0</v>
      </c>
      <c r="BB480" s="60">
        <v>3801.2</v>
      </c>
    </row>
    <row r="481" spans="1:54" s="62" customFormat="1" ht="12">
      <c r="A481" s="26" t="s">
        <v>46</v>
      </c>
      <c r="B481" s="57">
        <v>346</v>
      </c>
      <c r="C481" s="53" t="s">
        <v>2085</v>
      </c>
      <c r="D481" s="267" t="s">
        <v>55</v>
      </c>
      <c r="E481" s="267" t="s">
        <v>2086</v>
      </c>
      <c r="F481" s="53" t="s">
        <v>2087</v>
      </c>
      <c r="G481" s="53"/>
      <c r="H481" s="87">
        <v>28</v>
      </c>
      <c r="I481" s="87">
        <v>1</v>
      </c>
      <c r="J481" s="87">
        <v>1961</v>
      </c>
      <c r="K481" s="87">
        <v>50</v>
      </c>
      <c r="L481" s="270" t="s">
        <v>1964</v>
      </c>
      <c r="M481" s="270"/>
      <c r="N481" s="270"/>
      <c r="O481" s="270"/>
      <c r="P481" s="53"/>
      <c r="Q481" s="53" t="s">
        <v>2088</v>
      </c>
      <c r="R481" s="53"/>
      <c r="S481" s="295" t="s">
        <v>404</v>
      </c>
      <c r="T481" s="66">
        <v>11030024</v>
      </c>
      <c r="U481" s="309" t="s">
        <v>3414</v>
      </c>
      <c r="V481" s="66"/>
      <c r="W481" s="66"/>
      <c r="X481" s="66"/>
      <c r="Y481" s="66"/>
      <c r="Z481" s="66"/>
      <c r="AA481" s="66"/>
      <c r="AB481" s="66"/>
      <c r="AC481" s="66"/>
      <c r="AD481" s="66"/>
      <c r="AE481" s="66"/>
      <c r="AF481" s="57">
        <v>26</v>
      </c>
      <c r="AG481" s="57">
        <v>1</v>
      </c>
      <c r="AH481" s="57">
        <v>2012</v>
      </c>
      <c r="AI481" s="67">
        <v>0.45833333333333331</v>
      </c>
      <c r="AJ481" s="57"/>
      <c r="AK481" s="57"/>
      <c r="AL481" s="57"/>
      <c r="AM481" s="67"/>
      <c r="AN481" s="87">
        <v>27</v>
      </c>
      <c r="AO481" s="87">
        <v>1</v>
      </c>
      <c r="AP481" s="87">
        <v>2012</v>
      </c>
      <c r="AQ481" s="67"/>
      <c r="AR481" s="87">
        <v>2</v>
      </c>
      <c r="AS481" s="272" t="s">
        <v>53</v>
      </c>
      <c r="AT481" s="60">
        <v>1974</v>
      </c>
      <c r="AU481" s="60">
        <v>950</v>
      </c>
      <c r="AV481" s="60">
        <v>391.77</v>
      </c>
      <c r="AW481" s="60">
        <v>335</v>
      </c>
      <c r="AX481" s="60"/>
      <c r="AY481" s="60">
        <v>420</v>
      </c>
      <c r="AZ481" s="60">
        <v>4070.77</v>
      </c>
      <c r="BA481" s="60">
        <v>0</v>
      </c>
      <c r="BB481" s="60">
        <v>4070.77</v>
      </c>
    </row>
    <row r="482" spans="1:54" s="62" customFormat="1" ht="12">
      <c r="A482" s="26" t="s">
        <v>46</v>
      </c>
      <c r="B482" s="57">
        <v>347</v>
      </c>
      <c r="C482" s="53" t="s">
        <v>2099</v>
      </c>
      <c r="D482" s="267" t="s">
        <v>161</v>
      </c>
      <c r="E482" s="267" t="s">
        <v>2100</v>
      </c>
      <c r="F482" s="53" t="s">
        <v>2101</v>
      </c>
      <c r="G482" s="53"/>
      <c r="H482" s="87">
        <v>23</v>
      </c>
      <c r="I482" s="87">
        <v>3</v>
      </c>
      <c r="J482" s="87">
        <v>1962</v>
      </c>
      <c r="K482" s="87">
        <v>49</v>
      </c>
      <c r="L482" s="270" t="s">
        <v>1964</v>
      </c>
      <c r="M482" s="270"/>
      <c r="N482" s="270"/>
      <c r="O482" s="270"/>
      <c r="P482" s="53"/>
      <c r="Q482" s="53" t="s">
        <v>2102</v>
      </c>
      <c r="R482" s="53"/>
      <c r="S482" s="295" t="s">
        <v>69</v>
      </c>
      <c r="T482" s="66">
        <v>11030024</v>
      </c>
      <c r="U482" s="309" t="s">
        <v>3413</v>
      </c>
      <c r="V482" s="66"/>
      <c r="W482" s="66"/>
      <c r="X482" s="66"/>
      <c r="Y482" s="66"/>
      <c r="Z482" s="66"/>
      <c r="AA482" s="66"/>
      <c r="AB482" s="66"/>
      <c r="AC482" s="66"/>
      <c r="AD482" s="66"/>
      <c r="AE482" s="66"/>
      <c r="AF482" s="57">
        <v>24</v>
      </c>
      <c r="AG482" s="57">
        <v>1</v>
      </c>
      <c r="AH482" s="57">
        <v>2012</v>
      </c>
      <c r="AI482" s="67">
        <v>0.53472222222222221</v>
      </c>
      <c r="AJ482" s="57"/>
      <c r="AK482" s="57"/>
      <c r="AL482" s="57"/>
      <c r="AM482" s="67"/>
      <c r="AN482" s="87">
        <v>25</v>
      </c>
      <c r="AO482" s="87">
        <v>1</v>
      </c>
      <c r="AP482" s="87">
        <v>2012</v>
      </c>
      <c r="AQ482" s="67"/>
      <c r="AR482" s="87">
        <v>2</v>
      </c>
      <c r="AS482" s="272" t="s">
        <v>53</v>
      </c>
      <c r="AT482" s="60">
        <v>1974</v>
      </c>
      <c r="AU482" s="60">
        <v>950</v>
      </c>
      <c r="AV482" s="60">
        <v>418.36</v>
      </c>
      <c r="AW482" s="60">
        <v>490</v>
      </c>
      <c r="AX482" s="60"/>
      <c r="AY482" s="60">
        <v>420</v>
      </c>
      <c r="AZ482" s="60">
        <v>4252.3600000000006</v>
      </c>
      <c r="BA482" s="60">
        <v>0</v>
      </c>
      <c r="BB482" s="60">
        <v>4200</v>
      </c>
    </row>
    <row r="483" spans="1:54" s="62" customFormat="1" ht="12">
      <c r="A483" s="26" t="s">
        <v>46</v>
      </c>
      <c r="B483" s="57">
        <v>348</v>
      </c>
      <c r="C483" s="53" t="s">
        <v>2868</v>
      </c>
      <c r="D483" s="267" t="s">
        <v>1477</v>
      </c>
      <c r="E483" s="267" t="s">
        <v>1478</v>
      </c>
      <c r="F483" s="53" t="s">
        <v>1479</v>
      </c>
      <c r="G483" s="53"/>
      <c r="H483" s="87">
        <v>5</v>
      </c>
      <c r="I483" s="87">
        <v>4</v>
      </c>
      <c r="J483" s="87">
        <v>1971</v>
      </c>
      <c r="K483" s="87">
        <v>40</v>
      </c>
      <c r="L483" s="270" t="s">
        <v>1964</v>
      </c>
      <c r="M483" s="270"/>
      <c r="N483" s="270"/>
      <c r="O483" s="270"/>
      <c r="P483" s="53"/>
      <c r="Q483" s="53" t="s">
        <v>2869</v>
      </c>
      <c r="R483" s="53"/>
      <c r="S483" s="295" t="s">
        <v>58</v>
      </c>
      <c r="T483" s="66">
        <v>11030024</v>
      </c>
      <c r="U483" s="309" t="s">
        <v>3412</v>
      </c>
      <c r="V483" s="66"/>
      <c r="W483" s="66"/>
      <c r="X483" s="66"/>
      <c r="Y483" s="66"/>
      <c r="Z483" s="66"/>
      <c r="AA483" s="66"/>
      <c r="AB483" s="66"/>
      <c r="AC483" s="66"/>
      <c r="AD483" s="66"/>
      <c r="AE483" s="66"/>
      <c r="AF483" s="57">
        <v>25</v>
      </c>
      <c r="AG483" s="57">
        <v>1</v>
      </c>
      <c r="AH483" s="57">
        <v>2012</v>
      </c>
      <c r="AI483" s="67">
        <v>0.43402777777777773</v>
      </c>
      <c r="AJ483" s="57"/>
      <c r="AK483" s="57"/>
      <c r="AL483" s="57"/>
      <c r="AM483" s="67"/>
      <c r="AN483" s="87">
        <v>26</v>
      </c>
      <c r="AO483" s="87">
        <v>1</v>
      </c>
      <c r="AP483" s="87">
        <v>2012</v>
      </c>
      <c r="AQ483" s="67"/>
      <c r="AR483" s="87">
        <v>2</v>
      </c>
      <c r="AS483" s="272" t="s">
        <v>53</v>
      </c>
      <c r="AT483" s="60">
        <v>1974</v>
      </c>
      <c r="AU483" s="60">
        <v>950</v>
      </c>
      <c r="AV483" s="60">
        <v>427.92</v>
      </c>
      <c r="AW483" s="60">
        <v>461</v>
      </c>
      <c r="AX483" s="60"/>
      <c r="AY483" s="60">
        <v>420</v>
      </c>
      <c r="AZ483" s="60">
        <v>4232.92</v>
      </c>
      <c r="BA483" s="60">
        <v>0</v>
      </c>
      <c r="BB483" s="60">
        <v>4200</v>
      </c>
    </row>
    <row r="484" spans="1:54" s="62" customFormat="1" ht="12">
      <c r="A484" s="26" t="s">
        <v>46</v>
      </c>
      <c r="B484" s="57">
        <v>349</v>
      </c>
      <c r="C484" s="53" t="s">
        <v>2132</v>
      </c>
      <c r="D484" s="267" t="s">
        <v>1108</v>
      </c>
      <c r="E484" s="267" t="s">
        <v>2133</v>
      </c>
      <c r="F484" s="53" t="s">
        <v>2134</v>
      </c>
      <c r="G484" s="53"/>
      <c r="H484" s="87">
        <v>4</v>
      </c>
      <c r="I484" s="87">
        <v>3</v>
      </c>
      <c r="J484" s="87">
        <v>1959</v>
      </c>
      <c r="K484" s="87">
        <v>52</v>
      </c>
      <c r="L484" s="270" t="s">
        <v>1964</v>
      </c>
      <c r="M484" s="270"/>
      <c r="N484" s="270"/>
      <c r="O484" s="270"/>
      <c r="P484" s="53"/>
      <c r="Q484" s="53" t="s">
        <v>2135</v>
      </c>
      <c r="R484" s="53"/>
      <c r="S484" s="295" t="s">
        <v>159</v>
      </c>
      <c r="T484" s="66">
        <v>11030024</v>
      </c>
      <c r="U484" s="309" t="s">
        <v>3155</v>
      </c>
      <c r="V484" s="66"/>
      <c r="W484" s="66"/>
      <c r="X484" s="66"/>
      <c r="Y484" s="66"/>
      <c r="Z484" s="66"/>
      <c r="AA484" s="66"/>
      <c r="AB484" s="66"/>
      <c r="AC484" s="66"/>
      <c r="AD484" s="66"/>
      <c r="AE484" s="66"/>
      <c r="AF484" s="57">
        <v>27</v>
      </c>
      <c r="AG484" s="57">
        <v>1</v>
      </c>
      <c r="AH484" s="57">
        <v>2012</v>
      </c>
      <c r="AI484" s="67">
        <v>0.4375</v>
      </c>
      <c r="AJ484" s="57"/>
      <c r="AK484" s="57"/>
      <c r="AL484" s="57"/>
      <c r="AM484" s="67"/>
      <c r="AN484" s="87">
        <v>28</v>
      </c>
      <c r="AO484" s="87">
        <v>1</v>
      </c>
      <c r="AP484" s="87">
        <v>2012</v>
      </c>
      <c r="AQ484" s="67"/>
      <c r="AR484" s="87">
        <v>2</v>
      </c>
      <c r="AS484" s="272" t="s">
        <v>53</v>
      </c>
      <c r="AT484" s="60">
        <v>1974</v>
      </c>
      <c r="AU484" s="60">
        <v>950</v>
      </c>
      <c r="AV484" s="60">
        <v>275.8</v>
      </c>
      <c r="AW484" s="60">
        <v>304</v>
      </c>
      <c r="AX484" s="60"/>
      <c r="AY484" s="60">
        <v>420</v>
      </c>
      <c r="AZ484" s="60">
        <v>3923.8</v>
      </c>
      <c r="BA484" s="60">
        <v>0</v>
      </c>
      <c r="BB484" s="60">
        <v>3923.8</v>
      </c>
    </row>
    <row r="485" spans="1:54" s="62" customFormat="1" ht="12">
      <c r="A485" s="26" t="s">
        <v>46</v>
      </c>
      <c r="B485" s="57">
        <v>350</v>
      </c>
      <c r="C485" s="53" t="s">
        <v>3411</v>
      </c>
      <c r="D485" s="267" t="s">
        <v>172</v>
      </c>
      <c r="E485" s="267" t="s">
        <v>3410</v>
      </c>
      <c r="F485" s="53" t="s">
        <v>3409</v>
      </c>
      <c r="G485" s="53"/>
      <c r="H485" s="87">
        <v>3</v>
      </c>
      <c r="I485" s="87">
        <v>11</v>
      </c>
      <c r="J485" s="87">
        <v>1965</v>
      </c>
      <c r="K485" s="87">
        <v>46</v>
      </c>
      <c r="L485" s="270" t="s">
        <v>100</v>
      </c>
      <c r="M485" s="270"/>
      <c r="N485" s="270"/>
      <c r="O485" s="270"/>
      <c r="P485" s="53"/>
      <c r="Q485" s="53" t="s">
        <v>3408</v>
      </c>
      <c r="R485" s="53"/>
      <c r="S485" s="295" t="s">
        <v>528</v>
      </c>
      <c r="T485" s="66">
        <v>11030024</v>
      </c>
      <c r="U485" s="309" t="s">
        <v>3407</v>
      </c>
      <c r="V485" s="66"/>
      <c r="W485" s="66"/>
      <c r="X485" s="66"/>
      <c r="Y485" s="66"/>
      <c r="Z485" s="66"/>
      <c r="AA485" s="66"/>
      <c r="AB485" s="66"/>
      <c r="AC485" s="66"/>
      <c r="AD485" s="66"/>
      <c r="AE485" s="66"/>
      <c r="AF485" s="57">
        <v>23</v>
      </c>
      <c r="AG485" s="57">
        <v>1</v>
      </c>
      <c r="AH485" s="57">
        <v>2012</v>
      </c>
      <c r="AI485" s="67">
        <v>0.46875</v>
      </c>
      <c r="AJ485" s="57"/>
      <c r="AK485" s="57"/>
      <c r="AL485" s="57"/>
      <c r="AM485" s="67"/>
      <c r="AN485" s="87">
        <v>24</v>
      </c>
      <c r="AO485" s="87">
        <v>1</v>
      </c>
      <c r="AP485" s="87">
        <v>2012</v>
      </c>
      <c r="AQ485" s="67"/>
      <c r="AR485" s="87">
        <v>1</v>
      </c>
      <c r="AS485" s="272" t="s">
        <v>71</v>
      </c>
      <c r="AT485" s="60">
        <v>1974</v>
      </c>
      <c r="AU485" s="60">
        <v>950</v>
      </c>
      <c r="AV485" s="60">
        <v>125.96</v>
      </c>
      <c r="AW485" s="60">
        <v>209</v>
      </c>
      <c r="AX485" s="60"/>
      <c r="AY485" s="60">
        <v>420</v>
      </c>
      <c r="AZ485" s="60">
        <v>3678.96</v>
      </c>
      <c r="BA485" s="60">
        <v>0</v>
      </c>
      <c r="BB485" s="60">
        <v>3678.96</v>
      </c>
    </row>
    <row r="486" spans="1:54" s="62" customFormat="1" ht="12">
      <c r="A486" s="26" t="s">
        <v>46</v>
      </c>
      <c r="B486" s="57">
        <v>351</v>
      </c>
      <c r="C486" s="53" t="s">
        <v>2156</v>
      </c>
      <c r="D486" s="267" t="s">
        <v>1322</v>
      </c>
      <c r="E486" s="267" t="s">
        <v>2157</v>
      </c>
      <c r="F486" s="53" t="s">
        <v>2158</v>
      </c>
      <c r="G486" s="53"/>
      <c r="H486" s="87">
        <v>12</v>
      </c>
      <c r="I486" s="87">
        <v>11</v>
      </c>
      <c r="J486" s="87">
        <v>1990</v>
      </c>
      <c r="K486" s="87">
        <v>21</v>
      </c>
      <c r="L486" s="270" t="s">
        <v>100</v>
      </c>
      <c r="M486" s="270"/>
      <c r="N486" s="270"/>
      <c r="O486" s="270"/>
      <c r="P486" s="53"/>
      <c r="Q486" s="53" t="s">
        <v>2159</v>
      </c>
      <c r="R486" s="53"/>
      <c r="S486" s="295" t="s">
        <v>169</v>
      </c>
      <c r="T486" s="66">
        <v>11030024</v>
      </c>
      <c r="U486" s="309" t="s">
        <v>3406</v>
      </c>
      <c r="V486" s="66" t="s">
        <v>3405</v>
      </c>
      <c r="W486" s="66"/>
      <c r="X486" s="66"/>
      <c r="Y486" s="66"/>
      <c r="Z486" s="66"/>
      <c r="AA486" s="66"/>
      <c r="AB486" s="66"/>
      <c r="AC486" s="66"/>
      <c r="AD486" s="66"/>
      <c r="AE486" s="66"/>
      <c r="AF486" s="57">
        <v>24</v>
      </c>
      <c r="AG486" s="57">
        <v>1</v>
      </c>
      <c r="AH486" s="57">
        <v>2012</v>
      </c>
      <c r="AI486" s="67">
        <v>0.60763888888888895</v>
      </c>
      <c r="AJ486" s="57"/>
      <c r="AK486" s="57"/>
      <c r="AL486" s="57"/>
      <c r="AM486" s="67"/>
      <c r="AN486" s="87">
        <v>25</v>
      </c>
      <c r="AO486" s="87">
        <v>1</v>
      </c>
      <c r="AP486" s="87">
        <v>2012</v>
      </c>
      <c r="AQ486" s="67"/>
      <c r="AR486" s="87">
        <v>2</v>
      </c>
      <c r="AS486" s="272" t="s">
        <v>53</v>
      </c>
      <c r="AT486" s="60">
        <v>1974</v>
      </c>
      <c r="AU486" s="60">
        <v>950</v>
      </c>
      <c r="AV486" s="60">
        <v>254.79</v>
      </c>
      <c r="AW486" s="60">
        <v>229</v>
      </c>
      <c r="AX486" s="60"/>
      <c r="AY486" s="60">
        <v>420</v>
      </c>
      <c r="AZ486" s="60">
        <v>3827.79</v>
      </c>
      <c r="BA486" s="60">
        <v>0</v>
      </c>
      <c r="BB486" s="60">
        <v>3827.79</v>
      </c>
    </row>
    <row r="487" spans="1:54" s="62" customFormat="1" ht="12">
      <c r="A487" s="26" t="s">
        <v>46</v>
      </c>
      <c r="B487" s="57">
        <v>352</v>
      </c>
      <c r="C487" s="53" t="s">
        <v>2161</v>
      </c>
      <c r="D487" s="267" t="s">
        <v>2162</v>
      </c>
      <c r="E487" s="267" t="s">
        <v>2163</v>
      </c>
      <c r="F487" s="53" t="s">
        <v>2164</v>
      </c>
      <c r="G487" s="53"/>
      <c r="H487" s="87">
        <v>8</v>
      </c>
      <c r="I487" s="87">
        <v>7</v>
      </c>
      <c r="J487" s="87">
        <v>1991</v>
      </c>
      <c r="K487" s="87">
        <v>20</v>
      </c>
      <c r="L487" s="270" t="s">
        <v>100</v>
      </c>
      <c r="M487" s="270"/>
      <c r="N487" s="270"/>
      <c r="O487" s="270"/>
      <c r="P487" s="53"/>
      <c r="Q487" s="53" t="s">
        <v>2165</v>
      </c>
      <c r="R487" s="53"/>
      <c r="S487" s="295" t="s">
        <v>645</v>
      </c>
      <c r="T487" s="66">
        <v>11030024</v>
      </c>
      <c r="U487" s="309" t="s">
        <v>3404</v>
      </c>
      <c r="V487" s="66"/>
      <c r="W487" s="66"/>
      <c r="X487" s="66"/>
      <c r="Y487" s="66"/>
      <c r="Z487" s="66"/>
      <c r="AA487" s="66"/>
      <c r="AB487" s="66"/>
      <c r="AC487" s="66"/>
      <c r="AD487" s="66"/>
      <c r="AE487" s="66"/>
      <c r="AF487" s="57">
        <v>26</v>
      </c>
      <c r="AG487" s="57">
        <v>1</v>
      </c>
      <c r="AH487" s="57">
        <v>2012</v>
      </c>
      <c r="AI487" s="67">
        <v>0.4375</v>
      </c>
      <c r="AJ487" s="57"/>
      <c r="AK487" s="57"/>
      <c r="AL487" s="57"/>
      <c r="AM487" s="67"/>
      <c r="AN487" s="87">
        <v>27</v>
      </c>
      <c r="AO487" s="87">
        <v>1</v>
      </c>
      <c r="AP487" s="87">
        <v>2012</v>
      </c>
      <c r="AQ487" s="67"/>
      <c r="AR487" s="87">
        <v>2</v>
      </c>
      <c r="AS487" s="272" t="s">
        <v>53</v>
      </c>
      <c r="AT487" s="60">
        <v>1974</v>
      </c>
      <c r="AU487" s="60">
        <v>950</v>
      </c>
      <c r="AV487" s="60">
        <v>129.47999999999999</v>
      </c>
      <c r="AW487" s="60">
        <v>214</v>
      </c>
      <c r="AX487" s="60"/>
      <c r="AY487" s="60">
        <v>420</v>
      </c>
      <c r="AZ487" s="60">
        <v>3687.48</v>
      </c>
      <c r="BA487" s="60">
        <v>0</v>
      </c>
      <c r="BB487" s="60">
        <v>3687.48</v>
      </c>
    </row>
    <row r="488" spans="1:54" s="62" customFormat="1" ht="12">
      <c r="A488" s="26" t="s">
        <v>46</v>
      </c>
      <c r="B488" s="57">
        <v>353</v>
      </c>
      <c r="C488" s="53" t="s">
        <v>2167</v>
      </c>
      <c r="D488" s="267" t="s">
        <v>172</v>
      </c>
      <c r="E488" s="267" t="s">
        <v>2168</v>
      </c>
      <c r="F488" s="53" t="s">
        <v>2169</v>
      </c>
      <c r="G488" s="53"/>
      <c r="H488" s="87">
        <v>8</v>
      </c>
      <c r="I488" s="87">
        <v>9</v>
      </c>
      <c r="J488" s="87">
        <v>1982</v>
      </c>
      <c r="K488" s="87">
        <v>29</v>
      </c>
      <c r="L488" s="270" t="s">
        <v>100</v>
      </c>
      <c r="M488" s="270"/>
      <c r="N488" s="270"/>
      <c r="O488" s="270"/>
      <c r="P488" s="53"/>
      <c r="Q488" s="53" t="s">
        <v>2170</v>
      </c>
      <c r="R488" s="53"/>
      <c r="S488" s="295" t="s">
        <v>159</v>
      </c>
      <c r="T488" s="66">
        <v>11030024</v>
      </c>
      <c r="U488" s="309" t="s">
        <v>3403</v>
      </c>
      <c r="V488" s="66"/>
      <c r="W488" s="66"/>
      <c r="X488" s="66"/>
      <c r="Y488" s="66"/>
      <c r="Z488" s="66"/>
      <c r="AA488" s="66"/>
      <c r="AB488" s="66"/>
      <c r="AC488" s="66"/>
      <c r="AD488" s="66"/>
      <c r="AE488" s="66"/>
      <c r="AF488" s="57">
        <v>25</v>
      </c>
      <c r="AG488" s="57">
        <v>1</v>
      </c>
      <c r="AH488" s="57">
        <v>2012</v>
      </c>
      <c r="AI488" s="67">
        <v>0.4236111111111111</v>
      </c>
      <c r="AJ488" s="57"/>
      <c r="AK488" s="57"/>
      <c r="AL488" s="57"/>
      <c r="AM488" s="67"/>
      <c r="AN488" s="87">
        <v>26</v>
      </c>
      <c r="AO488" s="87">
        <v>1</v>
      </c>
      <c r="AP488" s="87">
        <v>2012</v>
      </c>
      <c r="AQ488" s="67"/>
      <c r="AR488" s="87">
        <v>2</v>
      </c>
      <c r="AS488" s="272" t="s">
        <v>53</v>
      </c>
      <c r="AT488" s="60">
        <v>1974</v>
      </c>
      <c r="AU488" s="60">
        <v>950</v>
      </c>
      <c r="AV488" s="60">
        <v>193.73</v>
      </c>
      <c r="AW488" s="60">
        <v>244</v>
      </c>
      <c r="AX488" s="60"/>
      <c r="AY488" s="60">
        <v>420</v>
      </c>
      <c r="AZ488" s="60">
        <v>3781.73</v>
      </c>
      <c r="BA488" s="60">
        <v>0</v>
      </c>
      <c r="BB488" s="60">
        <v>3781.73</v>
      </c>
    </row>
    <row r="489" spans="1:54" s="300" customFormat="1" ht="12">
      <c r="A489" s="268" t="s">
        <v>41</v>
      </c>
      <c r="B489" s="98">
        <v>353</v>
      </c>
      <c r="C489" s="96"/>
      <c r="D489" s="79"/>
      <c r="E489" s="79"/>
      <c r="F489" s="96"/>
      <c r="G489" s="96"/>
      <c r="H489" s="97"/>
      <c r="I489" s="97"/>
      <c r="J489" s="97"/>
      <c r="K489" s="97"/>
      <c r="L489" s="297"/>
      <c r="M489" s="297"/>
      <c r="N489" s="297"/>
      <c r="O489" s="297"/>
      <c r="P489" s="96"/>
      <c r="Q489" s="96"/>
      <c r="R489" s="96"/>
      <c r="S489" s="310"/>
      <c r="T489" s="242"/>
      <c r="U489" s="311"/>
      <c r="V489" s="242"/>
      <c r="W489" s="242"/>
      <c r="X489" s="242"/>
      <c r="Y489" s="242"/>
      <c r="Z489" s="242"/>
      <c r="AA489" s="242"/>
      <c r="AB489" s="242"/>
      <c r="AC489" s="242"/>
      <c r="AD489" s="242"/>
      <c r="AE489" s="242"/>
      <c r="AF489" s="98"/>
      <c r="AG489" s="98"/>
      <c r="AH489" s="98"/>
      <c r="AI489" s="298"/>
      <c r="AJ489" s="98"/>
      <c r="AK489" s="98"/>
      <c r="AL489" s="98"/>
      <c r="AM489" s="298"/>
      <c r="AN489" s="97"/>
      <c r="AO489" s="97"/>
      <c r="AP489" s="97"/>
      <c r="AQ489" s="298"/>
      <c r="AR489" s="299">
        <f>SUBTOTAL(9,AR136:AR488)</f>
        <v>5550</v>
      </c>
      <c r="AS489" s="299"/>
      <c r="AT489" s="299">
        <f t="shared" ref="AT489:BB489" si="6">SUBTOTAL(9,AT136:AT488)</f>
        <v>119510.65999999984</v>
      </c>
      <c r="AU489" s="299">
        <f t="shared" si="6"/>
        <v>73488.96000000005</v>
      </c>
      <c r="AV489" s="299">
        <f t="shared" si="6"/>
        <v>30841.950000000008</v>
      </c>
      <c r="AW489" s="299">
        <f t="shared" si="6"/>
        <v>25958</v>
      </c>
      <c r="AX489" s="299">
        <f t="shared" si="6"/>
        <v>0</v>
      </c>
      <c r="AY489" s="299">
        <f t="shared" si="6"/>
        <v>16921.899999999991</v>
      </c>
      <c r="AZ489" s="299">
        <f t="shared" si="6"/>
        <v>266721.46999999991</v>
      </c>
      <c r="BA489" s="299">
        <f t="shared" si="6"/>
        <v>0</v>
      </c>
      <c r="BB489" s="313">
        <f t="shared" si="6"/>
        <v>247884.59000000005</v>
      </c>
    </row>
    <row r="490" spans="1:54" s="300" customFormat="1" ht="13.5" customHeight="1">
      <c r="A490" s="266" t="s">
        <v>1610</v>
      </c>
      <c r="B490" s="318">
        <v>1</v>
      </c>
      <c r="C490" s="319" t="s">
        <v>1611</v>
      </c>
      <c r="D490" s="320" t="s">
        <v>348</v>
      </c>
      <c r="E490" s="320" t="s">
        <v>1543</v>
      </c>
      <c r="F490" s="320" t="s">
        <v>1612</v>
      </c>
      <c r="G490" s="318"/>
      <c r="H490" s="138">
        <v>3</v>
      </c>
      <c r="I490" s="138">
        <v>8</v>
      </c>
      <c r="J490" s="138">
        <v>1989</v>
      </c>
      <c r="K490" s="139">
        <v>22</v>
      </c>
      <c r="L490" s="58" t="s">
        <v>100</v>
      </c>
      <c r="M490" s="318"/>
      <c r="N490" s="318"/>
      <c r="O490" s="318"/>
      <c r="P490" s="318"/>
      <c r="Q490" s="141">
        <v>222</v>
      </c>
      <c r="R490" s="318"/>
      <c r="S490" s="321" t="s">
        <v>69</v>
      </c>
      <c r="T490" s="151">
        <v>11030021</v>
      </c>
      <c r="U490" s="150" t="s">
        <v>1629</v>
      </c>
      <c r="V490" s="58"/>
      <c r="W490" s="318"/>
      <c r="X490" s="318"/>
      <c r="Y490" s="318"/>
      <c r="Z490" s="318"/>
      <c r="AA490" s="318"/>
      <c r="AB490" s="318"/>
      <c r="AC490" s="318"/>
      <c r="AD490" s="318"/>
      <c r="AE490" s="318"/>
      <c r="AF490" s="52" t="s">
        <v>2792</v>
      </c>
      <c r="AG490" s="52" t="s">
        <v>3947</v>
      </c>
      <c r="AH490" s="54">
        <v>2011</v>
      </c>
      <c r="AI490" s="145">
        <v>0.91666666666666663</v>
      </c>
      <c r="AJ490" s="318"/>
      <c r="AK490" s="318"/>
      <c r="AL490" s="318"/>
      <c r="AM490" s="318"/>
      <c r="AN490" s="147" t="s">
        <v>2803</v>
      </c>
      <c r="AO490" s="147" t="s">
        <v>3949</v>
      </c>
      <c r="AP490" s="148">
        <v>2012</v>
      </c>
      <c r="AQ490" s="149">
        <v>1</v>
      </c>
      <c r="AR490" s="148">
        <v>31</v>
      </c>
      <c r="AS490" s="322" t="s">
        <v>1609</v>
      </c>
      <c r="AT490" s="68">
        <v>510.24585600509999</v>
      </c>
      <c r="AU490" s="68">
        <v>536.29338216650001</v>
      </c>
      <c r="AV490" s="57">
        <v>0.32</v>
      </c>
      <c r="AW490" s="318">
        <v>36</v>
      </c>
      <c r="AX490" s="318"/>
      <c r="AY490" s="68">
        <v>-307.85923817160005</v>
      </c>
      <c r="AZ490" s="68">
        <v>1082.8592381716001</v>
      </c>
      <c r="BA490" s="68"/>
      <c r="BB490" s="68">
        <v>775</v>
      </c>
    </row>
    <row r="491" spans="1:54" s="62" customFormat="1" ht="13.5" customHeight="1">
      <c r="A491" s="26" t="s">
        <v>1610</v>
      </c>
      <c r="B491" s="57">
        <v>2</v>
      </c>
      <c r="C491" s="320" t="s">
        <v>1613</v>
      </c>
      <c r="D491" s="320" t="s">
        <v>237</v>
      </c>
      <c r="E491" s="320" t="s">
        <v>1614</v>
      </c>
      <c r="F491" s="320" t="s">
        <v>1615</v>
      </c>
      <c r="G491" s="53"/>
      <c r="H491" s="138">
        <v>25</v>
      </c>
      <c r="I491" s="138">
        <v>6</v>
      </c>
      <c r="J491" s="138">
        <v>1978</v>
      </c>
      <c r="K491" s="139">
        <v>33</v>
      </c>
      <c r="L491" s="307" t="s">
        <v>1539</v>
      </c>
      <c r="M491" s="270"/>
      <c r="N491" s="270"/>
      <c r="O491" s="270"/>
      <c r="P491" s="53"/>
      <c r="Q491" s="141">
        <v>245</v>
      </c>
      <c r="R491" s="53"/>
      <c r="S491" s="321" t="s">
        <v>69</v>
      </c>
      <c r="T491" s="151">
        <v>11030021</v>
      </c>
      <c r="U491" s="150" t="s">
        <v>1629</v>
      </c>
      <c r="V491" s="58"/>
      <c r="W491" s="66"/>
      <c r="X491" s="66"/>
      <c r="Y491" s="66"/>
      <c r="Z491" s="66"/>
      <c r="AA491" s="66"/>
      <c r="AB491" s="66"/>
      <c r="AC491" s="66"/>
      <c r="AD491" s="66"/>
      <c r="AE491" s="66"/>
      <c r="AF491" s="52" t="s">
        <v>3799</v>
      </c>
      <c r="AG491" s="52" t="s">
        <v>3954</v>
      </c>
      <c r="AH491" s="54">
        <v>2011</v>
      </c>
      <c r="AI491" s="145">
        <v>0.70833333333333337</v>
      </c>
      <c r="AJ491" s="57"/>
      <c r="AK491" s="57"/>
      <c r="AL491" s="57"/>
      <c r="AM491" s="67"/>
      <c r="AN491" s="147" t="s">
        <v>2803</v>
      </c>
      <c r="AO491" s="147" t="s">
        <v>3949</v>
      </c>
      <c r="AP491" s="148">
        <v>2012</v>
      </c>
      <c r="AQ491" s="149">
        <v>1</v>
      </c>
      <c r="AR491" s="148">
        <v>31</v>
      </c>
      <c r="AS491" s="322" t="s">
        <v>1609</v>
      </c>
      <c r="AT491" s="68">
        <v>510.24585600509999</v>
      </c>
      <c r="AU491" s="68">
        <v>536.29338216650001</v>
      </c>
      <c r="AV491" s="60">
        <v>0.81</v>
      </c>
      <c r="AW491" s="60">
        <v>20</v>
      </c>
      <c r="AX491" s="60"/>
      <c r="AY491" s="68">
        <v>-292.34923817160006</v>
      </c>
      <c r="AZ491" s="68">
        <v>1067.3492381716001</v>
      </c>
      <c r="BA491" s="68"/>
      <c r="BB491" s="68">
        <v>775</v>
      </c>
    </row>
    <row r="492" spans="1:54" s="62" customFormat="1" ht="13.5" customHeight="1">
      <c r="A492" s="26" t="s">
        <v>1610</v>
      </c>
      <c r="B492" s="57">
        <v>3</v>
      </c>
      <c r="C492" s="320" t="s">
        <v>1616</v>
      </c>
      <c r="D492" s="320" t="s">
        <v>132</v>
      </c>
      <c r="E492" s="320" t="s">
        <v>1617</v>
      </c>
      <c r="F492" s="320" t="s">
        <v>1618</v>
      </c>
      <c r="G492" s="53"/>
      <c r="H492" s="138">
        <v>1</v>
      </c>
      <c r="I492" s="138">
        <v>2</v>
      </c>
      <c r="J492" s="138">
        <v>1958</v>
      </c>
      <c r="K492" s="139">
        <v>53</v>
      </c>
      <c r="L492" s="140" t="s">
        <v>1539</v>
      </c>
      <c r="M492" s="270"/>
      <c r="N492" s="270"/>
      <c r="O492" s="270"/>
      <c r="P492" s="53"/>
      <c r="Q492" s="141">
        <v>259</v>
      </c>
      <c r="R492" s="53"/>
      <c r="S492" s="321" t="s">
        <v>69</v>
      </c>
      <c r="T492" s="151">
        <v>11030021</v>
      </c>
      <c r="U492" s="144"/>
      <c r="V492" s="58"/>
      <c r="W492" s="66"/>
      <c r="X492" s="66"/>
      <c r="Y492" s="66"/>
      <c r="Z492" s="66"/>
      <c r="AA492" s="66"/>
      <c r="AB492" s="66"/>
      <c r="AC492" s="66"/>
      <c r="AD492" s="66"/>
      <c r="AE492" s="66"/>
      <c r="AF492" s="52" t="s">
        <v>2756</v>
      </c>
      <c r="AG492" s="52" t="s">
        <v>3951</v>
      </c>
      <c r="AH492" s="54">
        <v>2011</v>
      </c>
      <c r="AI492" s="145">
        <v>0.5625</v>
      </c>
      <c r="AJ492" s="57"/>
      <c r="AK492" s="57"/>
      <c r="AL492" s="57"/>
      <c r="AM492" s="67"/>
      <c r="AN492" s="147" t="s">
        <v>2803</v>
      </c>
      <c r="AO492" s="147" t="s">
        <v>3949</v>
      </c>
      <c r="AP492" s="148">
        <v>2012</v>
      </c>
      <c r="AQ492" s="149">
        <v>1</v>
      </c>
      <c r="AR492" s="148">
        <v>31</v>
      </c>
      <c r="AS492" s="322" t="s">
        <v>1609</v>
      </c>
      <c r="AT492" s="68">
        <v>510.24585600509999</v>
      </c>
      <c r="AU492" s="68">
        <v>536.29338216650001</v>
      </c>
      <c r="AV492" s="60">
        <v>0</v>
      </c>
      <c r="AW492" s="60">
        <v>0</v>
      </c>
      <c r="AX492" s="60"/>
      <c r="AY492" s="68">
        <v>-271.53923817160012</v>
      </c>
      <c r="AZ492" s="68">
        <v>1046.5392381716001</v>
      </c>
      <c r="BA492" s="68"/>
      <c r="BB492" s="68">
        <v>775</v>
      </c>
    </row>
    <row r="493" spans="1:54" s="62" customFormat="1" ht="13.5" customHeight="1">
      <c r="A493" s="26" t="s">
        <v>1610</v>
      </c>
      <c r="B493" s="57">
        <v>4</v>
      </c>
      <c r="C493" s="320" t="s">
        <v>3256</v>
      </c>
      <c r="D493" s="320" t="s">
        <v>3257</v>
      </c>
      <c r="E493" s="320" t="s">
        <v>3258</v>
      </c>
      <c r="F493" s="320" t="s">
        <v>3259</v>
      </c>
      <c r="G493" s="53"/>
      <c r="H493" s="138">
        <v>16</v>
      </c>
      <c r="I493" s="138">
        <v>6</v>
      </c>
      <c r="J493" s="138">
        <v>1955</v>
      </c>
      <c r="K493" s="139">
        <v>56</v>
      </c>
      <c r="L493" s="140" t="s">
        <v>1539</v>
      </c>
      <c r="M493" s="270"/>
      <c r="N493" s="270"/>
      <c r="O493" s="270"/>
      <c r="P493" s="53"/>
      <c r="Q493" s="151">
        <v>15</v>
      </c>
      <c r="R493" s="53"/>
      <c r="S493" s="321" t="s">
        <v>69</v>
      </c>
      <c r="T493" s="151">
        <v>11030021</v>
      </c>
      <c r="U493" s="144"/>
      <c r="V493" s="58"/>
      <c r="W493" s="66"/>
      <c r="X493" s="66"/>
      <c r="Y493" s="66"/>
      <c r="Z493" s="66"/>
      <c r="AA493" s="66"/>
      <c r="AB493" s="66"/>
      <c r="AC493" s="66"/>
      <c r="AD493" s="66"/>
      <c r="AE493" s="66"/>
      <c r="AF493" s="52" t="s">
        <v>2787</v>
      </c>
      <c r="AG493" s="52" t="s">
        <v>3949</v>
      </c>
      <c r="AH493" s="54">
        <v>2012</v>
      </c>
      <c r="AI493" s="145">
        <v>0.54166666666666663</v>
      </c>
      <c r="AJ493" s="57"/>
      <c r="AK493" s="57"/>
      <c r="AL493" s="57"/>
      <c r="AM493" s="67"/>
      <c r="AN493" s="147" t="s">
        <v>2803</v>
      </c>
      <c r="AO493" s="147" t="s">
        <v>3949</v>
      </c>
      <c r="AP493" s="148">
        <v>2012</v>
      </c>
      <c r="AQ493" s="149">
        <v>1</v>
      </c>
      <c r="AR493" s="148">
        <v>8</v>
      </c>
      <c r="AS493" s="322" t="s">
        <v>1609</v>
      </c>
      <c r="AT493" s="68">
        <v>131.67634993679999</v>
      </c>
      <c r="AU493" s="68">
        <v>138.398292172</v>
      </c>
      <c r="AV493" s="60">
        <v>2.82</v>
      </c>
      <c r="AW493" s="60">
        <v>30</v>
      </c>
      <c r="AX493" s="60"/>
      <c r="AY493" s="68">
        <v>-102.89464210879999</v>
      </c>
      <c r="AZ493" s="68">
        <v>302.89464210879999</v>
      </c>
      <c r="BA493" s="68"/>
      <c r="BB493" s="68">
        <v>200</v>
      </c>
    </row>
    <row r="494" spans="1:54" s="62" customFormat="1" ht="13.5" customHeight="1">
      <c r="A494" s="26" t="s">
        <v>1610</v>
      </c>
      <c r="B494" s="57">
        <v>5</v>
      </c>
      <c r="C494" s="319" t="s">
        <v>1622</v>
      </c>
      <c r="D494" s="320" t="s">
        <v>356</v>
      </c>
      <c r="E494" s="320" t="s">
        <v>1623</v>
      </c>
      <c r="F494" s="320" t="s">
        <v>1624</v>
      </c>
      <c r="G494" s="53"/>
      <c r="H494" s="59">
        <v>18</v>
      </c>
      <c r="I494" s="138">
        <v>8</v>
      </c>
      <c r="J494" s="138">
        <v>1959</v>
      </c>
      <c r="K494" s="139">
        <v>52</v>
      </c>
      <c r="L494" s="140" t="s">
        <v>1539</v>
      </c>
      <c r="M494" s="270"/>
      <c r="N494" s="270"/>
      <c r="O494" s="270"/>
      <c r="P494" s="53"/>
      <c r="Q494" s="141">
        <v>203</v>
      </c>
      <c r="R494" s="53"/>
      <c r="S494" s="321" t="s">
        <v>69</v>
      </c>
      <c r="T494" s="151">
        <v>11030021</v>
      </c>
      <c r="U494" s="150" t="s">
        <v>1629</v>
      </c>
      <c r="V494" s="58" t="s">
        <v>493</v>
      </c>
      <c r="W494" s="66"/>
      <c r="X494" s="66"/>
      <c r="Y494" s="66"/>
      <c r="Z494" s="66"/>
      <c r="AA494" s="66"/>
      <c r="AB494" s="66"/>
      <c r="AC494" s="66"/>
      <c r="AD494" s="66"/>
      <c r="AE494" s="66"/>
      <c r="AF494" s="52" t="s">
        <v>3949</v>
      </c>
      <c r="AG494" s="52" t="s">
        <v>3947</v>
      </c>
      <c r="AH494" s="54">
        <v>2011</v>
      </c>
      <c r="AI494" s="145">
        <v>0.83333333333333337</v>
      </c>
      <c r="AJ494" s="57"/>
      <c r="AK494" s="57"/>
      <c r="AL494" s="57"/>
      <c r="AM494" s="67"/>
      <c r="AN494" s="147" t="s">
        <v>2803</v>
      </c>
      <c r="AO494" s="147" t="s">
        <v>3949</v>
      </c>
      <c r="AP494" s="148">
        <v>2012</v>
      </c>
      <c r="AQ494" s="149">
        <v>1</v>
      </c>
      <c r="AR494" s="148">
        <v>31</v>
      </c>
      <c r="AS494" s="322" t="s">
        <v>1609</v>
      </c>
      <c r="AT494" s="68">
        <v>510.24585600509999</v>
      </c>
      <c r="AU494" s="68">
        <v>536.29338216650001</v>
      </c>
      <c r="AV494" s="60">
        <v>0.64</v>
      </c>
      <c r="AW494" s="60">
        <v>76</v>
      </c>
      <c r="AX494" s="60"/>
      <c r="AY494" s="68">
        <v>-348.17923817160022</v>
      </c>
      <c r="AZ494" s="68">
        <v>1123.1792381716002</v>
      </c>
      <c r="BA494" s="68"/>
      <c r="BB494" s="68">
        <v>775</v>
      </c>
    </row>
    <row r="495" spans="1:54" s="62" customFormat="1" ht="13.5" customHeight="1">
      <c r="A495" s="26" t="s">
        <v>1610</v>
      </c>
      <c r="B495" s="57">
        <v>6</v>
      </c>
      <c r="C495" s="320" t="s">
        <v>1625</v>
      </c>
      <c r="D495" s="320" t="s">
        <v>1626</v>
      </c>
      <c r="E495" s="320" t="s">
        <v>1627</v>
      </c>
      <c r="F495" s="320" t="s">
        <v>1628</v>
      </c>
      <c r="G495" s="53"/>
      <c r="H495" s="138">
        <v>30</v>
      </c>
      <c r="I495" s="138">
        <v>3</v>
      </c>
      <c r="J495" s="138">
        <v>1979</v>
      </c>
      <c r="K495" s="139">
        <v>32</v>
      </c>
      <c r="L495" s="140" t="s">
        <v>1539</v>
      </c>
      <c r="M495" s="270"/>
      <c r="N495" s="270"/>
      <c r="O495" s="270"/>
      <c r="P495" s="53"/>
      <c r="Q495" s="151">
        <v>298</v>
      </c>
      <c r="R495" s="53"/>
      <c r="S495" s="321" t="s">
        <v>69</v>
      </c>
      <c r="T495" s="151">
        <v>11030021</v>
      </c>
      <c r="U495" s="150" t="s">
        <v>1629</v>
      </c>
      <c r="V495" s="58"/>
      <c r="W495" s="66"/>
      <c r="X495" s="66"/>
      <c r="Y495" s="66"/>
      <c r="Z495" s="66"/>
      <c r="AA495" s="66"/>
      <c r="AB495" s="66"/>
      <c r="AC495" s="66"/>
      <c r="AD495" s="66"/>
      <c r="AE495" s="66"/>
      <c r="AF495" s="52" t="s">
        <v>2756</v>
      </c>
      <c r="AG495" s="52" t="s">
        <v>2752</v>
      </c>
      <c r="AH495" s="54">
        <v>2011</v>
      </c>
      <c r="AI495" s="145">
        <v>0.79166666666666663</v>
      </c>
      <c r="AJ495" s="57"/>
      <c r="AK495" s="57"/>
      <c r="AL495" s="57"/>
      <c r="AM495" s="67"/>
      <c r="AN495" s="147" t="s">
        <v>2803</v>
      </c>
      <c r="AO495" s="147" t="s">
        <v>3949</v>
      </c>
      <c r="AP495" s="148">
        <v>2012</v>
      </c>
      <c r="AQ495" s="149">
        <v>1</v>
      </c>
      <c r="AR495" s="148">
        <v>31</v>
      </c>
      <c r="AS495" s="322" t="s">
        <v>1609</v>
      </c>
      <c r="AT495" s="68">
        <v>510.24585600509999</v>
      </c>
      <c r="AU495" s="68">
        <v>536.29338216650001</v>
      </c>
      <c r="AV495" s="60">
        <v>23.35</v>
      </c>
      <c r="AW495" s="60">
        <v>20</v>
      </c>
      <c r="AX495" s="60"/>
      <c r="AY495" s="68">
        <v>-314.88923817160003</v>
      </c>
      <c r="AZ495" s="68">
        <v>1089.8892381716</v>
      </c>
      <c r="BA495" s="68"/>
      <c r="BB495" s="68">
        <v>775</v>
      </c>
    </row>
    <row r="496" spans="1:54" s="62" customFormat="1" ht="13.5" customHeight="1">
      <c r="A496" s="26" t="s">
        <v>1610</v>
      </c>
      <c r="B496" s="57">
        <v>7</v>
      </c>
      <c r="C496" s="320" t="s">
        <v>1630</v>
      </c>
      <c r="D496" s="320" t="s">
        <v>485</v>
      </c>
      <c r="E496" s="320" t="s">
        <v>238</v>
      </c>
      <c r="F496" s="320" t="s">
        <v>1631</v>
      </c>
      <c r="G496" s="53"/>
      <c r="H496" s="138">
        <v>12</v>
      </c>
      <c r="I496" s="138">
        <v>10</v>
      </c>
      <c r="J496" s="138">
        <v>1955</v>
      </c>
      <c r="K496" s="139">
        <v>56</v>
      </c>
      <c r="L496" s="140" t="s">
        <v>1539</v>
      </c>
      <c r="M496" s="270"/>
      <c r="N496" s="270"/>
      <c r="O496" s="270"/>
      <c r="P496" s="53"/>
      <c r="Q496" s="141">
        <v>273</v>
      </c>
      <c r="R496" s="53"/>
      <c r="S496" s="321" t="s">
        <v>69</v>
      </c>
      <c r="T496" s="151">
        <v>11030021</v>
      </c>
      <c r="U496" s="150" t="s">
        <v>1629</v>
      </c>
      <c r="V496" s="58"/>
      <c r="W496" s="66"/>
      <c r="X496" s="66"/>
      <c r="Y496" s="66"/>
      <c r="Z496" s="66"/>
      <c r="AA496" s="66"/>
      <c r="AB496" s="66"/>
      <c r="AC496" s="66"/>
      <c r="AD496" s="66"/>
      <c r="AE496" s="66"/>
      <c r="AF496" s="52" t="s">
        <v>3955</v>
      </c>
      <c r="AG496" s="52" t="s">
        <v>2021</v>
      </c>
      <c r="AH496" s="54">
        <v>2011</v>
      </c>
      <c r="AI496" s="145">
        <v>0.5</v>
      </c>
      <c r="AJ496" s="57"/>
      <c r="AK496" s="57"/>
      <c r="AL496" s="57"/>
      <c r="AM496" s="67"/>
      <c r="AN496" s="147" t="s">
        <v>2803</v>
      </c>
      <c r="AO496" s="147" t="s">
        <v>3949</v>
      </c>
      <c r="AP496" s="148">
        <v>2012</v>
      </c>
      <c r="AQ496" s="149">
        <v>1</v>
      </c>
      <c r="AR496" s="148">
        <v>31</v>
      </c>
      <c r="AS496" s="322" t="s">
        <v>1609</v>
      </c>
      <c r="AT496" s="68">
        <v>510.24585600509999</v>
      </c>
      <c r="AU496" s="68">
        <v>536.29338216650001</v>
      </c>
      <c r="AV496" s="60">
        <v>3.64</v>
      </c>
      <c r="AW496" s="60">
        <v>86</v>
      </c>
      <c r="AX496" s="60"/>
      <c r="AY496" s="68">
        <v>-361.17923817160022</v>
      </c>
      <c r="AZ496" s="68">
        <v>1136.1792381716002</v>
      </c>
      <c r="BA496" s="68"/>
      <c r="BB496" s="68">
        <v>775</v>
      </c>
    </row>
    <row r="497" spans="1:54" s="62" customFormat="1" ht="13.5" customHeight="1">
      <c r="A497" s="26" t="s">
        <v>1610</v>
      </c>
      <c r="B497" s="57">
        <v>8</v>
      </c>
      <c r="C497" s="320" t="s">
        <v>3269</v>
      </c>
      <c r="D497" s="320" t="s">
        <v>2412</v>
      </c>
      <c r="E497" s="320" t="s">
        <v>3270</v>
      </c>
      <c r="F497" s="320" t="s">
        <v>3271</v>
      </c>
      <c r="G497" s="53"/>
      <c r="H497" s="138">
        <v>31</v>
      </c>
      <c r="I497" s="138">
        <v>12</v>
      </c>
      <c r="J497" s="138">
        <v>1970</v>
      </c>
      <c r="K497" s="139">
        <v>41</v>
      </c>
      <c r="L497" s="140" t="s">
        <v>1539</v>
      </c>
      <c r="M497" s="270"/>
      <c r="N497" s="270"/>
      <c r="O497" s="270"/>
      <c r="P497" s="53"/>
      <c r="Q497" s="151">
        <v>18</v>
      </c>
      <c r="R497" s="53"/>
      <c r="S497" s="321" t="s">
        <v>69</v>
      </c>
      <c r="T497" s="151">
        <v>11030021</v>
      </c>
      <c r="U497" s="144"/>
      <c r="V497" s="58"/>
      <c r="W497" s="66"/>
      <c r="X497" s="66"/>
      <c r="Y497" s="66"/>
      <c r="Z497" s="66"/>
      <c r="AA497" s="66"/>
      <c r="AB497" s="66"/>
      <c r="AC497" s="66"/>
      <c r="AD497" s="66"/>
      <c r="AE497" s="66"/>
      <c r="AF497" s="52" t="s">
        <v>3799</v>
      </c>
      <c r="AG497" s="52" t="s">
        <v>3949</v>
      </c>
      <c r="AH497" s="54">
        <v>2012</v>
      </c>
      <c r="AI497" s="145">
        <v>0.54166666666666663</v>
      </c>
      <c r="AJ497" s="57"/>
      <c r="AK497" s="57"/>
      <c r="AL497" s="57"/>
      <c r="AM497" s="67"/>
      <c r="AN497" s="147" t="s">
        <v>2803</v>
      </c>
      <c r="AO497" s="147" t="s">
        <v>3949</v>
      </c>
      <c r="AP497" s="148">
        <v>2012</v>
      </c>
      <c r="AQ497" s="149">
        <v>1</v>
      </c>
      <c r="AR497" s="148">
        <v>5</v>
      </c>
      <c r="AS497" s="322" t="s">
        <v>1609</v>
      </c>
      <c r="AT497" s="68">
        <v>82.297718710499993</v>
      </c>
      <c r="AU497" s="68">
        <v>86.498932607499995</v>
      </c>
      <c r="AV497" s="60">
        <v>2.69</v>
      </c>
      <c r="AW497" s="60">
        <v>30</v>
      </c>
      <c r="AX497" s="60"/>
      <c r="AY497" s="68">
        <v>-76.486651317999986</v>
      </c>
      <c r="AZ497" s="68">
        <v>201.48665131799999</v>
      </c>
      <c r="BA497" s="68"/>
      <c r="BB497" s="68">
        <v>125</v>
      </c>
    </row>
    <row r="498" spans="1:54" s="62" customFormat="1" ht="13.5" customHeight="1">
      <c r="A498" s="26" t="s">
        <v>1610</v>
      </c>
      <c r="B498" s="57">
        <v>9</v>
      </c>
      <c r="C498" s="320" t="s">
        <v>1636</v>
      </c>
      <c r="D498" s="320" t="s">
        <v>291</v>
      </c>
      <c r="E498" s="320" t="s">
        <v>1637</v>
      </c>
      <c r="F498" s="320" t="s">
        <v>1638</v>
      </c>
      <c r="G498" s="53"/>
      <c r="H498" s="138">
        <v>11</v>
      </c>
      <c r="I498" s="138">
        <v>2</v>
      </c>
      <c r="J498" s="138">
        <v>1972</v>
      </c>
      <c r="K498" s="139">
        <v>39</v>
      </c>
      <c r="L498" s="140" t="s">
        <v>1539</v>
      </c>
      <c r="M498" s="270"/>
      <c r="N498" s="270"/>
      <c r="O498" s="270"/>
      <c r="P498" s="53"/>
      <c r="Q498" s="151">
        <v>317</v>
      </c>
      <c r="R498" s="53"/>
      <c r="S498" s="321" t="s">
        <v>69</v>
      </c>
      <c r="T498" s="151">
        <v>11030021</v>
      </c>
      <c r="U498" s="150" t="s">
        <v>1629</v>
      </c>
      <c r="V498" s="154" t="s">
        <v>3268</v>
      </c>
      <c r="W498" s="66"/>
      <c r="X498" s="66"/>
      <c r="Y498" s="66"/>
      <c r="Z498" s="66"/>
      <c r="AA498" s="66"/>
      <c r="AB498" s="66"/>
      <c r="AC498" s="66"/>
      <c r="AD498" s="66"/>
      <c r="AE498" s="66"/>
      <c r="AF498" s="52" t="s">
        <v>3793</v>
      </c>
      <c r="AG498" s="52" t="s">
        <v>2752</v>
      </c>
      <c r="AH498" s="54">
        <v>2011</v>
      </c>
      <c r="AI498" s="145">
        <v>0.5625</v>
      </c>
      <c r="AJ498" s="57"/>
      <c r="AK498" s="57"/>
      <c r="AL498" s="57"/>
      <c r="AM498" s="67"/>
      <c r="AN498" s="147" t="s">
        <v>2803</v>
      </c>
      <c r="AO498" s="147" t="s">
        <v>3949</v>
      </c>
      <c r="AP498" s="148">
        <v>2012</v>
      </c>
      <c r="AQ498" s="149">
        <v>1</v>
      </c>
      <c r="AR498" s="148">
        <v>31</v>
      </c>
      <c r="AS498" s="322" t="s">
        <v>1609</v>
      </c>
      <c r="AT498" s="68">
        <v>510.24585600509999</v>
      </c>
      <c r="AU498" s="68">
        <v>536.29338216650001</v>
      </c>
      <c r="AV498" s="60">
        <v>156.11000000000001</v>
      </c>
      <c r="AW498" s="60">
        <v>57</v>
      </c>
      <c r="AX498" s="60"/>
      <c r="AY498" s="68">
        <v>-484.64923817160025</v>
      </c>
      <c r="AZ498" s="68">
        <v>1259.6492381716002</v>
      </c>
      <c r="BA498" s="68"/>
      <c r="BB498" s="68">
        <v>775</v>
      </c>
    </row>
    <row r="499" spans="1:54" s="62" customFormat="1" ht="13.5" customHeight="1">
      <c r="A499" s="26" t="s">
        <v>1610</v>
      </c>
      <c r="B499" s="57">
        <v>10</v>
      </c>
      <c r="C499" s="320" t="s">
        <v>1639</v>
      </c>
      <c r="D499" s="320" t="s">
        <v>1294</v>
      </c>
      <c r="E499" s="320" t="s">
        <v>1640</v>
      </c>
      <c r="F499" s="320" t="s">
        <v>1641</v>
      </c>
      <c r="G499" s="53"/>
      <c r="H499" s="138">
        <v>5</v>
      </c>
      <c r="I499" s="138">
        <v>2</v>
      </c>
      <c r="J499" s="138">
        <v>1970</v>
      </c>
      <c r="K499" s="139">
        <v>41</v>
      </c>
      <c r="L499" s="140" t="s">
        <v>1539</v>
      </c>
      <c r="M499" s="270"/>
      <c r="N499" s="270"/>
      <c r="O499" s="270"/>
      <c r="P499" s="53"/>
      <c r="Q499" s="141">
        <v>281</v>
      </c>
      <c r="R499" s="53"/>
      <c r="S499" s="321" t="s">
        <v>69</v>
      </c>
      <c r="T499" s="151">
        <v>11030021</v>
      </c>
      <c r="U499" s="144"/>
      <c r="V499" s="58"/>
      <c r="W499" s="66"/>
      <c r="X499" s="66"/>
      <c r="Y499" s="66"/>
      <c r="Z499" s="66"/>
      <c r="AA499" s="66"/>
      <c r="AB499" s="66"/>
      <c r="AC499" s="66"/>
      <c r="AD499" s="66"/>
      <c r="AE499" s="66"/>
      <c r="AF499" s="52" t="s">
        <v>3458</v>
      </c>
      <c r="AG499" s="52" t="s">
        <v>2021</v>
      </c>
      <c r="AH499" s="54">
        <v>2011</v>
      </c>
      <c r="AI499" s="145">
        <v>0.58333333333333337</v>
      </c>
      <c r="AJ499" s="57"/>
      <c r="AK499" s="57"/>
      <c r="AL499" s="57"/>
      <c r="AM499" s="67"/>
      <c r="AN499" s="147" t="s">
        <v>3955</v>
      </c>
      <c r="AO499" s="147" t="s">
        <v>3949</v>
      </c>
      <c r="AP499" s="148">
        <v>2012</v>
      </c>
      <c r="AQ499" s="149">
        <v>0.71527777777777779</v>
      </c>
      <c r="AR499" s="148">
        <v>4</v>
      </c>
      <c r="AS499" s="323" t="s">
        <v>1621</v>
      </c>
      <c r="AT499" s="68">
        <v>65.838174968399997</v>
      </c>
      <c r="AU499" s="68">
        <v>69.199146085999999</v>
      </c>
      <c r="AV499" s="60">
        <v>0</v>
      </c>
      <c r="AW499" s="60">
        <v>0</v>
      </c>
      <c r="AX499" s="60"/>
      <c r="AY499" s="68">
        <v>-35.037321054399996</v>
      </c>
      <c r="AZ499" s="68">
        <v>135.0373210544</v>
      </c>
      <c r="BA499" s="68"/>
      <c r="BB499" s="68">
        <v>100</v>
      </c>
    </row>
    <row r="500" spans="1:54" s="62" customFormat="1" ht="13.5" customHeight="1">
      <c r="A500" s="26" t="s">
        <v>1610</v>
      </c>
      <c r="B500" s="57">
        <v>11</v>
      </c>
      <c r="C500" s="320" t="s">
        <v>3276</v>
      </c>
      <c r="D500" s="320" t="s">
        <v>1913</v>
      </c>
      <c r="E500" s="320" t="s">
        <v>3277</v>
      </c>
      <c r="F500" s="320" t="s">
        <v>3278</v>
      </c>
      <c r="G500" s="53"/>
      <c r="H500" s="138">
        <v>1</v>
      </c>
      <c r="I500" s="138">
        <v>1</v>
      </c>
      <c r="J500" s="138">
        <v>1961</v>
      </c>
      <c r="K500" s="139">
        <v>51</v>
      </c>
      <c r="L500" s="140" t="s">
        <v>1539</v>
      </c>
      <c r="M500" s="270"/>
      <c r="N500" s="270"/>
      <c r="O500" s="270"/>
      <c r="P500" s="53"/>
      <c r="Q500" s="151">
        <v>21</v>
      </c>
      <c r="R500" s="53"/>
      <c r="S500" s="321" t="s">
        <v>69</v>
      </c>
      <c r="T500" s="151">
        <v>11030021</v>
      </c>
      <c r="U500" s="144"/>
      <c r="V500" s="58"/>
      <c r="W500" s="66"/>
      <c r="X500" s="66"/>
      <c r="Y500" s="66"/>
      <c r="Z500" s="66"/>
      <c r="AA500" s="66"/>
      <c r="AB500" s="66"/>
      <c r="AC500" s="66"/>
      <c r="AD500" s="66"/>
      <c r="AE500" s="66"/>
      <c r="AF500" s="52" t="s">
        <v>3793</v>
      </c>
      <c r="AG500" s="52" t="s">
        <v>3949</v>
      </c>
      <c r="AH500" s="54">
        <v>2012</v>
      </c>
      <c r="AI500" s="145">
        <v>0.70833333333333337</v>
      </c>
      <c r="AJ500" s="57"/>
      <c r="AK500" s="57"/>
      <c r="AL500" s="57"/>
      <c r="AM500" s="67"/>
      <c r="AN500" s="147" t="s">
        <v>2803</v>
      </c>
      <c r="AO500" s="147" t="s">
        <v>3949</v>
      </c>
      <c r="AP500" s="148">
        <v>2012</v>
      </c>
      <c r="AQ500" s="149">
        <v>1</v>
      </c>
      <c r="AR500" s="148">
        <v>4</v>
      </c>
      <c r="AS500" s="322" t="s">
        <v>1609</v>
      </c>
      <c r="AT500" s="68">
        <v>65.838174968399997</v>
      </c>
      <c r="AU500" s="68">
        <v>69.199146085999999</v>
      </c>
      <c r="AV500" s="60">
        <v>0.32</v>
      </c>
      <c r="AW500" s="60">
        <v>30</v>
      </c>
      <c r="AX500" s="60"/>
      <c r="AY500" s="68">
        <v>-65.357321054399989</v>
      </c>
      <c r="AZ500" s="68">
        <v>165.35732105439999</v>
      </c>
      <c r="BA500" s="68"/>
      <c r="BB500" s="68">
        <v>100</v>
      </c>
    </row>
    <row r="501" spans="1:54" s="62" customFormat="1" ht="13.5" customHeight="1">
      <c r="A501" s="26" t="s">
        <v>1610</v>
      </c>
      <c r="B501" s="57">
        <v>12</v>
      </c>
      <c r="C501" s="320" t="s">
        <v>3282</v>
      </c>
      <c r="D501" s="320" t="s">
        <v>1958</v>
      </c>
      <c r="E501" s="320" t="s">
        <v>1560</v>
      </c>
      <c r="F501" s="320" t="s">
        <v>3283</v>
      </c>
      <c r="G501" s="53"/>
      <c r="H501" s="138">
        <v>11</v>
      </c>
      <c r="I501" s="138">
        <v>12</v>
      </c>
      <c r="J501" s="138">
        <v>1959</v>
      </c>
      <c r="K501" s="139">
        <v>52</v>
      </c>
      <c r="L501" s="140" t="s">
        <v>1539</v>
      </c>
      <c r="M501" s="270"/>
      <c r="N501" s="270"/>
      <c r="O501" s="270"/>
      <c r="P501" s="53"/>
      <c r="Q501" s="151">
        <v>13</v>
      </c>
      <c r="R501" s="53"/>
      <c r="S501" s="321" t="s">
        <v>69</v>
      </c>
      <c r="T501" s="151">
        <v>11030021</v>
      </c>
      <c r="U501" s="144"/>
      <c r="V501" s="58"/>
      <c r="W501" s="66"/>
      <c r="X501" s="66"/>
      <c r="Y501" s="66"/>
      <c r="Z501" s="66"/>
      <c r="AA501" s="66"/>
      <c r="AB501" s="66"/>
      <c r="AC501" s="66"/>
      <c r="AD501" s="66"/>
      <c r="AE501" s="66"/>
      <c r="AF501" s="52" t="s">
        <v>3458</v>
      </c>
      <c r="AG501" s="52" t="s">
        <v>3949</v>
      </c>
      <c r="AH501" s="54">
        <v>2012</v>
      </c>
      <c r="AI501" s="145">
        <v>0.75</v>
      </c>
      <c r="AJ501" s="57"/>
      <c r="AK501" s="57"/>
      <c r="AL501" s="57"/>
      <c r="AM501" s="67"/>
      <c r="AN501" s="147" t="s">
        <v>2803</v>
      </c>
      <c r="AO501" s="147" t="s">
        <v>3949</v>
      </c>
      <c r="AP501" s="148">
        <v>2012</v>
      </c>
      <c r="AQ501" s="149">
        <v>1</v>
      </c>
      <c r="AR501" s="148">
        <v>10</v>
      </c>
      <c r="AS501" s="322" t="s">
        <v>1609</v>
      </c>
      <c r="AT501" s="68">
        <v>164.59543742099999</v>
      </c>
      <c r="AU501" s="68">
        <v>172.99786521499999</v>
      </c>
      <c r="AV501" s="60">
        <v>17.39</v>
      </c>
      <c r="AW501" s="60">
        <v>37</v>
      </c>
      <c r="AX501" s="60"/>
      <c r="AY501" s="68">
        <v>-141.98330263599996</v>
      </c>
      <c r="AZ501" s="68">
        <v>391.98330263599996</v>
      </c>
      <c r="BA501" s="68"/>
      <c r="BB501" s="68">
        <v>250</v>
      </c>
    </row>
    <row r="502" spans="1:54" s="62" customFormat="1" ht="13.5" customHeight="1">
      <c r="A502" s="26" t="s">
        <v>1610</v>
      </c>
      <c r="B502" s="57">
        <v>13</v>
      </c>
      <c r="C502" s="320" t="s">
        <v>1648</v>
      </c>
      <c r="D502" s="320" t="s">
        <v>55</v>
      </c>
      <c r="E502" s="320" t="s">
        <v>1649</v>
      </c>
      <c r="F502" s="320" t="s">
        <v>1650</v>
      </c>
      <c r="G502" s="53"/>
      <c r="H502" s="138">
        <v>13</v>
      </c>
      <c r="I502" s="138">
        <v>1</v>
      </c>
      <c r="J502" s="138">
        <v>1969</v>
      </c>
      <c r="K502" s="139">
        <v>42</v>
      </c>
      <c r="L502" s="307" t="s">
        <v>1539</v>
      </c>
      <c r="M502" s="270"/>
      <c r="N502" s="270"/>
      <c r="O502" s="270"/>
      <c r="P502" s="53"/>
      <c r="Q502" s="141">
        <v>244</v>
      </c>
      <c r="R502" s="53"/>
      <c r="S502" s="321" t="s">
        <v>69</v>
      </c>
      <c r="T502" s="151">
        <v>11030021</v>
      </c>
      <c r="U502" s="144"/>
      <c r="V502" s="160"/>
      <c r="W502" s="66"/>
      <c r="X502" s="66"/>
      <c r="Y502" s="66"/>
      <c r="Z502" s="66"/>
      <c r="AA502" s="66"/>
      <c r="AB502" s="66"/>
      <c r="AC502" s="66"/>
      <c r="AD502" s="66"/>
      <c r="AE502" s="66"/>
      <c r="AF502" s="52" t="s">
        <v>2781</v>
      </c>
      <c r="AG502" s="52" t="s">
        <v>3954</v>
      </c>
      <c r="AH502" s="54">
        <v>2011</v>
      </c>
      <c r="AI502" s="145">
        <v>0.66666666666666663</v>
      </c>
      <c r="AJ502" s="57"/>
      <c r="AK502" s="57"/>
      <c r="AL502" s="57"/>
      <c r="AM502" s="67"/>
      <c r="AN502" s="147" t="s">
        <v>2803</v>
      </c>
      <c r="AO502" s="147" t="s">
        <v>3949</v>
      </c>
      <c r="AP502" s="148">
        <v>2012</v>
      </c>
      <c r="AQ502" s="149">
        <v>1</v>
      </c>
      <c r="AR502" s="148">
        <v>31</v>
      </c>
      <c r="AS502" s="322" t="s">
        <v>1609</v>
      </c>
      <c r="AT502" s="68">
        <v>510.24585600509999</v>
      </c>
      <c r="AU502" s="68">
        <v>536.29338216650001</v>
      </c>
      <c r="AV502" s="60">
        <v>0.36</v>
      </c>
      <c r="AW502" s="60">
        <v>0</v>
      </c>
      <c r="AX502" s="60"/>
      <c r="AY502" s="68">
        <v>-271.89923817160002</v>
      </c>
      <c r="AZ502" s="68">
        <v>1046.8992381716</v>
      </c>
      <c r="BA502" s="68"/>
      <c r="BB502" s="68">
        <v>775</v>
      </c>
    </row>
    <row r="503" spans="1:54" s="62" customFormat="1" ht="13.5" customHeight="1">
      <c r="A503" s="26" t="s">
        <v>1610</v>
      </c>
      <c r="B503" s="57">
        <v>14</v>
      </c>
      <c r="C503" s="320" t="s">
        <v>1651</v>
      </c>
      <c r="D503" s="320" t="s">
        <v>436</v>
      </c>
      <c r="E503" s="320" t="s">
        <v>1652</v>
      </c>
      <c r="F503" s="320" t="s">
        <v>1653</v>
      </c>
      <c r="G503" s="53"/>
      <c r="H503" s="138">
        <v>27</v>
      </c>
      <c r="I503" s="138">
        <v>6</v>
      </c>
      <c r="J503" s="138">
        <v>1969</v>
      </c>
      <c r="K503" s="139">
        <v>42</v>
      </c>
      <c r="L503" s="140" t="s">
        <v>1539</v>
      </c>
      <c r="M503" s="270"/>
      <c r="N503" s="270"/>
      <c r="O503" s="270"/>
      <c r="P503" s="53"/>
      <c r="Q503" s="141">
        <v>263</v>
      </c>
      <c r="R503" s="53"/>
      <c r="S503" s="321" t="s">
        <v>69</v>
      </c>
      <c r="T503" s="151">
        <v>11030021</v>
      </c>
      <c r="U503" s="144"/>
      <c r="V503" s="58"/>
      <c r="W503" s="66"/>
      <c r="X503" s="66"/>
      <c r="Y503" s="66"/>
      <c r="Z503" s="66"/>
      <c r="AA503" s="66"/>
      <c r="AB503" s="66"/>
      <c r="AC503" s="66"/>
      <c r="AD503" s="66"/>
      <c r="AE503" s="66"/>
      <c r="AF503" s="52" t="s">
        <v>2777</v>
      </c>
      <c r="AG503" s="52" t="s">
        <v>3951</v>
      </c>
      <c r="AH503" s="54">
        <v>2011</v>
      </c>
      <c r="AI503" s="145">
        <v>0.80902777777777779</v>
      </c>
      <c r="AJ503" s="57"/>
      <c r="AK503" s="57"/>
      <c r="AL503" s="57"/>
      <c r="AM503" s="67"/>
      <c r="AN503" s="147" t="s">
        <v>2761</v>
      </c>
      <c r="AO503" s="147" t="s">
        <v>3949</v>
      </c>
      <c r="AP503" s="148">
        <v>2012</v>
      </c>
      <c r="AQ503" s="149">
        <v>0.91666666666666663</v>
      </c>
      <c r="AR503" s="148">
        <v>15</v>
      </c>
      <c r="AS503" s="323" t="s">
        <v>1621</v>
      </c>
      <c r="AT503" s="68">
        <v>246.89315613149998</v>
      </c>
      <c r="AU503" s="68">
        <v>259.49679782250001</v>
      </c>
      <c r="AV503" s="60">
        <v>17.739999999999998</v>
      </c>
      <c r="AW503" s="60">
        <v>0</v>
      </c>
      <c r="AX503" s="60"/>
      <c r="AY503" s="68">
        <v>-149.12995395400003</v>
      </c>
      <c r="AZ503" s="68">
        <v>524.12995395400003</v>
      </c>
      <c r="BA503" s="68"/>
      <c r="BB503" s="68">
        <v>375</v>
      </c>
    </row>
    <row r="504" spans="1:54" s="62" customFormat="1" ht="13.5" customHeight="1">
      <c r="A504" s="26" t="s">
        <v>1610</v>
      </c>
      <c r="B504" s="57">
        <v>15</v>
      </c>
      <c r="C504" s="320" t="s">
        <v>1654</v>
      </c>
      <c r="D504" s="320" t="s">
        <v>1655</v>
      </c>
      <c r="E504" s="320" t="s">
        <v>1656</v>
      </c>
      <c r="F504" s="320" t="s">
        <v>1657</v>
      </c>
      <c r="G504" s="53"/>
      <c r="H504" s="138">
        <v>30</v>
      </c>
      <c r="I504" s="138">
        <v>7</v>
      </c>
      <c r="J504" s="138">
        <v>1971</v>
      </c>
      <c r="K504" s="139">
        <v>40</v>
      </c>
      <c r="L504" s="58" t="s">
        <v>100</v>
      </c>
      <c r="M504" s="270"/>
      <c r="N504" s="270"/>
      <c r="O504" s="270"/>
      <c r="P504" s="53"/>
      <c r="Q504" s="141">
        <v>253</v>
      </c>
      <c r="R504" s="53"/>
      <c r="S504" s="321" t="s">
        <v>69</v>
      </c>
      <c r="T504" s="151">
        <v>11030021</v>
      </c>
      <c r="U504" s="150" t="s">
        <v>1629</v>
      </c>
      <c r="V504" s="58"/>
      <c r="W504" s="66"/>
      <c r="X504" s="66"/>
      <c r="Y504" s="66"/>
      <c r="Z504" s="66"/>
      <c r="AA504" s="66"/>
      <c r="AB504" s="66"/>
      <c r="AC504" s="66"/>
      <c r="AD504" s="66"/>
      <c r="AE504" s="66"/>
      <c r="AF504" s="52" t="s">
        <v>3951</v>
      </c>
      <c r="AG504" s="52" t="s">
        <v>3951</v>
      </c>
      <c r="AH504" s="54">
        <v>2011</v>
      </c>
      <c r="AI504" s="145">
        <v>0.57986111111111105</v>
      </c>
      <c r="AJ504" s="57"/>
      <c r="AK504" s="57"/>
      <c r="AL504" s="57"/>
      <c r="AM504" s="67"/>
      <c r="AN504" s="147" t="s">
        <v>2803</v>
      </c>
      <c r="AO504" s="147" t="s">
        <v>3949</v>
      </c>
      <c r="AP504" s="148">
        <v>2012</v>
      </c>
      <c r="AQ504" s="149">
        <v>1</v>
      </c>
      <c r="AR504" s="148">
        <v>31</v>
      </c>
      <c r="AS504" s="322" t="s">
        <v>1609</v>
      </c>
      <c r="AT504" s="68">
        <v>510.24585600509999</v>
      </c>
      <c r="AU504" s="68">
        <v>536.29338216650001</v>
      </c>
      <c r="AV504" s="60">
        <v>0.32</v>
      </c>
      <c r="AW504" s="60">
        <v>36</v>
      </c>
      <c r="AX504" s="60"/>
      <c r="AY504" s="68">
        <v>-307.85923817160005</v>
      </c>
      <c r="AZ504" s="68">
        <v>1082.8592381716001</v>
      </c>
      <c r="BA504" s="68"/>
      <c r="BB504" s="68">
        <v>775</v>
      </c>
    </row>
    <row r="505" spans="1:54" s="62" customFormat="1" ht="13.5" customHeight="1">
      <c r="A505" s="26" t="s">
        <v>1610</v>
      </c>
      <c r="B505" s="57">
        <v>16</v>
      </c>
      <c r="C505" s="320" t="s">
        <v>1658</v>
      </c>
      <c r="D505" s="320" t="s">
        <v>55</v>
      </c>
      <c r="E505" s="320" t="s">
        <v>1659</v>
      </c>
      <c r="F505" s="320" t="s">
        <v>1660</v>
      </c>
      <c r="G505" s="53"/>
      <c r="H505" s="138">
        <v>21</v>
      </c>
      <c r="I505" s="138">
        <v>1</v>
      </c>
      <c r="J505" s="138">
        <v>1953</v>
      </c>
      <c r="K505" s="139">
        <v>58</v>
      </c>
      <c r="L505" s="140" t="s">
        <v>1539</v>
      </c>
      <c r="M505" s="270"/>
      <c r="N505" s="270"/>
      <c r="O505" s="270"/>
      <c r="P505" s="53"/>
      <c r="Q505" s="151">
        <v>299</v>
      </c>
      <c r="R505" s="53"/>
      <c r="S505" s="321" t="s">
        <v>69</v>
      </c>
      <c r="T505" s="151">
        <v>11030021</v>
      </c>
      <c r="U505" s="144"/>
      <c r="V505" s="58"/>
      <c r="W505" s="66"/>
      <c r="X505" s="66"/>
      <c r="Y505" s="66"/>
      <c r="Z505" s="66"/>
      <c r="AA505" s="66"/>
      <c r="AB505" s="66"/>
      <c r="AC505" s="66"/>
      <c r="AD505" s="66"/>
      <c r="AE505" s="66"/>
      <c r="AF505" s="52" t="s">
        <v>2761</v>
      </c>
      <c r="AG505" s="52" t="s">
        <v>2752</v>
      </c>
      <c r="AH505" s="54">
        <v>2011</v>
      </c>
      <c r="AI505" s="145">
        <v>0.625</v>
      </c>
      <c r="AJ505" s="57"/>
      <c r="AK505" s="57"/>
      <c r="AL505" s="57"/>
      <c r="AM505" s="67"/>
      <c r="AN505" s="147" t="s">
        <v>2803</v>
      </c>
      <c r="AO505" s="147" t="s">
        <v>3949</v>
      </c>
      <c r="AP505" s="148">
        <v>2012</v>
      </c>
      <c r="AQ505" s="149">
        <v>1</v>
      </c>
      <c r="AR505" s="148">
        <v>31</v>
      </c>
      <c r="AS505" s="322" t="s">
        <v>1609</v>
      </c>
      <c r="AT505" s="68">
        <v>510.24585600509999</v>
      </c>
      <c r="AU505" s="68">
        <v>536.29338216650001</v>
      </c>
      <c r="AV505" s="60">
        <v>0.32</v>
      </c>
      <c r="AW505" s="60">
        <v>36</v>
      </c>
      <c r="AX505" s="60"/>
      <c r="AY505" s="68">
        <v>-307.85923817160005</v>
      </c>
      <c r="AZ505" s="68">
        <v>1082.8592381716001</v>
      </c>
      <c r="BA505" s="68"/>
      <c r="BB505" s="68">
        <v>775</v>
      </c>
    </row>
    <row r="506" spans="1:54" s="62" customFormat="1" ht="13.5" customHeight="1">
      <c r="A506" s="26" t="s">
        <v>1610</v>
      </c>
      <c r="B506" s="57">
        <v>17</v>
      </c>
      <c r="C506" s="320" t="s">
        <v>1661</v>
      </c>
      <c r="D506" s="320" t="s">
        <v>1662</v>
      </c>
      <c r="E506" s="320" t="s">
        <v>1663</v>
      </c>
      <c r="F506" s="320" t="s">
        <v>1664</v>
      </c>
      <c r="G506" s="53"/>
      <c r="H506" s="138">
        <v>7</v>
      </c>
      <c r="I506" s="138">
        <v>5</v>
      </c>
      <c r="J506" s="138">
        <v>1985</v>
      </c>
      <c r="K506" s="139">
        <v>26</v>
      </c>
      <c r="L506" s="140" t="s">
        <v>1539</v>
      </c>
      <c r="M506" s="270"/>
      <c r="N506" s="270"/>
      <c r="O506" s="270"/>
      <c r="P506" s="53"/>
      <c r="Q506" s="151">
        <v>301</v>
      </c>
      <c r="R506" s="53"/>
      <c r="S506" s="321" t="s">
        <v>69</v>
      </c>
      <c r="T506" s="151">
        <v>11030021</v>
      </c>
      <c r="U506" s="144"/>
      <c r="V506" s="58"/>
      <c r="W506" s="66"/>
      <c r="X506" s="66"/>
      <c r="Y506" s="66"/>
      <c r="Z506" s="66"/>
      <c r="AA506" s="66"/>
      <c r="AB506" s="66"/>
      <c r="AC506" s="66"/>
      <c r="AD506" s="66"/>
      <c r="AE506" s="66"/>
      <c r="AF506" s="52" t="s">
        <v>2767</v>
      </c>
      <c r="AG506" s="52" t="s">
        <v>2752</v>
      </c>
      <c r="AH506" s="54">
        <v>2011</v>
      </c>
      <c r="AI506" s="145">
        <v>0.75</v>
      </c>
      <c r="AJ506" s="57"/>
      <c r="AK506" s="57"/>
      <c r="AL506" s="57"/>
      <c r="AM506" s="67"/>
      <c r="AN506" s="147" t="s">
        <v>2803</v>
      </c>
      <c r="AO506" s="147" t="s">
        <v>3949</v>
      </c>
      <c r="AP506" s="148">
        <v>2012</v>
      </c>
      <c r="AQ506" s="149">
        <v>1</v>
      </c>
      <c r="AR506" s="148">
        <v>31</v>
      </c>
      <c r="AS506" s="322" t="s">
        <v>1609</v>
      </c>
      <c r="AT506" s="68">
        <v>510.24585600509999</v>
      </c>
      <c r="AU506" s="68">
        <v>536.29338216650001</v>
      </c>
      <c r="AV506" s="60">
        <v>0</v>
      </c>
      <c r="AW506" s="60">
        <v>0</v>
      </c>
      <c r="AX506" s="60"/>
      <c r="AY506" s="68">
        <v>-271.53923817160012</v>
      </c>
      <c r="AZ506" s="68">
        <v>1046.5392381716001</v>
      </c>
      <c r="BA506" s="68"/>
      <c r="BB506" s="68">
        <v>775</v>
      </c>
    </row>
    <row r="507" spans="1:54" s="62" customFormat="1" ht="13.5" customHeight="1">
      <c r="A507" s="26" t="s">
        <v>1610</v>
      </c>
      <c r="B507" s="57">
        <v>18</v>
      </c>
      <c r="C507" s="320" t="s">
        <v>1665</v>
      </c>
      <c r="D507" s="320" t="s">
        <v>1666</v>
      </c>
      <c r="E507" s="320" t="s">
        <v>1667</v>
      </c>
      <c r="F507" s="320" t="s">
        <v>1668</v>
      </c>
      <c r="G507" s="53"/>
      <c r="H507" s="138">
        <v>29</v>
      </c>
      <c r="I507" s="138">
        <v>11</v>
      </c>
      <c r="J507" s="138">
        <v>1980</v>
      </c>
      <c r="K507" s="139">
        <v>31</v>
      </c>
      <c r="L507" s="140" t="s">
        <v>1539</v>
      </c>
      <c r="M507" s="270"/>
      <c r="N507" s="270"/>
      <c r="O507" s="270"/>
      <c r="P507" s="53"/>
      <c r="Q507" s="141">
        <v>282</v>
      </c>
      <c r="R507" s="53"/>
      <c r="S507" s="321" t="s">
        <v>69</v>
      </c>
      <c r="T507" s="151">
        <v>11030021</v>
      </c>
      <c r="U507" s="150" t="s">
        <v>1629</v>
      </c>
      <c r="V507" s="154"/>
      <c r="W507" s="66"/>
      <c r="X507" s="66"/>
      <c r="Y507" s="66"/>
      <c r="Z507" s="66"/>
      <c r="AA507" s="66"/>
      <c r="AB507" s="66"/>
      <c r="AC507" s="66"/>
      <c r="AD507" s="66"/>
      <c r="AE507" s="66"/>
      <c r="AF507" s="52" t="s">
        <v>3458</v>
      </c>
      <c r="AG507" s="52" t="s">
        <v>2021</v>
      </c>
      <c r="AH507" s="54">
        <v>2011</v>
      </c>
      <c r="AI507" s="145">
        <v>0.59027777777777779</v>
      </c>
      <c r="AJ507" s="57"/>
      <c r="AK507" s="57"/>
      <c r="AL507" s="57"/>
      <c r="AM507" s="67"/>
      <c r="AN507" s="147" t="s">
        <v>2803</v>
      </c>
      <c r="AO507" s="147" t="s">
        <v>3949</v>
      </c>
      <c r="AP507" s="148">
        <v>2012</v>
      </c>
      <c r="AQ507" s="149">
        <v>1</v>
      </c>
      <c r="AR507" s="148">
        <v>31</v>
      </c>
      <c r="AS507" s="322" t="s">
        <v>1609</v>
      </c>
      <c r="AT507" s="68">
        <v>510.24585600509999</v>
      </c>
      <c r="AU507" s="68">
        <v>536.29338216650001</v>
      </c>
      <c r="AV507" s="60">
        <v>1.52</v>
      </c>
      <c r="AW507" s="60">
        <v>36</v>
      </c>
      <c r="AX507" s="60"/>
      <c r="AY507" s="68">
        <v>-309.0592381716001</v>
      </c>
      <c r="AZ507" s="68">
        <v>1084.0592381716001</v>
      </c>
      <c r="BA507" s="68"/>
      <c r="BB507" s="68">
        <v>775</v>
      </c>
    </row>
    <row r="508" spans="1:54" s="62" customFormat="1" ht="13.5" customHeight="1">
      <c r="A508" s="26" t="s">
        <v>1610</v>
      </c>
      <c r="B508" s="57">
        <v>19</v>
      </c>
      <c r="C508" s="320" t="s">
        <v>1669</v>
      </c>
      <c r="D508" s="320" t="s">
        <v>448</v>
      </c>
      <c r="E508" s="320" t="s">
        <v>1670</v>
      </c>
      <c r="F508" s="320" t="s">
        <v>1671</v>
      </c>
      <c r="G508" s="53"/>
      <c r="H508" s="138">
        <v>9</v>
      </c>
      <c r="I508" s="138">
        <v>3</v>
      </c>
      <c r="J508" s="138">
        <v>1959</v>
      </c>
      <c r="K508" s="139">
        <v>52</v>
      </c>
      <c r="L508" s="140" t="s">
        <v>1539</v>
      </c>
      <c r="M508" s="270"/>
      <c r="N508" s="270"/>
      <c r="O508" s="270"/>
      <c r="P508" s="53"/>
      <c r="Q508" s="141">
        <v>265</v>
      </c>
      <c r="R508" s="53"/>
      <c r="S508" s="324" t="s">
        <v>69</v>
      </c>
      <c r="T508" s="151">
        <v>11030021</v>
      </c>
      <c r="U508" s="144"/>
      <c r="V508" s="58"/>
      <c r="W508" s="66"/>
      <c r="X508" s="66"/>
      <c r="Y508" s="66"/>
      <c r="Z508" s="66"/>
      <c r="AA508" s="66"/>
      <c r="AB508" s="66"/>
      <c r="AC508" s="66"/>
      <c r="AD508" s="66"/>
      <c r="AE508" s="66"/>
      <c r="AF508" s="52" t="s">
        <v>2787</v>
      </c>
      <c r="AG508" s="52" t="s">
        <v>3951</v>
      </c>
      <c r="AH508" s="54">
        <v>2011</v>
      </c>
      <c r="AI508" s="145">
        <v>0.52083333333333337</v>
      </c>
      <c r="AJ508" s="57"/>
      <c r="AK508" s="57"/>
      <c r="AL508" s="57"/>
      <c r="AM508" s="67"/>
      <c r="AN508" s="147" t="s">
        <v>2803</v>
      </c>
      <c r="AO508" s="147" t="s">
        <v>3949</v>
      </c>
      <c r="AP508" s="148">
        <v>2012</v>
      </c>
      <c r="AQ508" s="149">
        <v>1</v>
      </c>
      <c r="AR508" s="148">
        <v>31</v>
      </c>
      <c r="AS508" s="322" t="s">
        <v>1609</v>
      </c>
      <c r="AT508" s="68">
        <v>510.24585600509999</v>
      </c>
      <c r="AU508" s="68">
        <v>536.29338216650001</v>
      </c>
      <c r="AV508" s="60">
        <v>2.82</v>
      </c>
      <c r="AW508" s="60">
        <v>7</v>
      </c>
      <c r="AX508" s="60"/>
      <c r="AY508" s="68">
        <v>-281.35923817160005</v>
      </c>
      <c r="AZ508" s="68">
        <v>1056.3592381716001</v>
      </c>
      <c r="BA508" s="68"/>
      <c r="BB508" s="68">
        <v>775</v>
      </c>
    </row>
    <row r="509" spans="1:54" s="62" customFormat="1" ht="13.5" customHeight="1">
      <c r="A509" s="26" t="s">
        <v>1610</v>
      </c>
      <c r="B509" s="57">
        <v>20</v>
      </c>
      <c r="C509" s="320" t="s">
        <v>3284</v>
      </c>
      <c r="D509" s="320" t="s">
        <v>545</v>
      </c>
      <c r="E509" s="320" t="s">
        <v>3285</v>
      </c>
      <c r="F509" s="320" t="s">
        <v>3286</v>
      </c>
      <c r="G509" s="53"/>
      <c r="H509" s="138">
        <v>17</v>
      </c>
      <c r="I509" s="138">
        <v>5</v>
      </c>
      <c r="J509" s="138">
        <v>1986</v>
      </c>
      <c r="K509" s="139">
        <v>25</v>
      </c>
      <c r="L509" s="58" t="s">
        <v>100</v>
      </c>
      <c r="M509" s="270"/>
      <c r="N509" s="270"/>
      <c r="O509" s="270"/>
      <c r="P509" s="53"/>
      <c r="Q509" s="151">
        <v>11</v>
      </c>
      <c r="R509" s="53"/>
      <c r="S509" s="321" t="s">
        <v>69</v>
      </c>
      <c r="T509" s="151">
        <v>11030021</v>
      </c>
      <c r="U509" s="144"/>
      <c r="V509" s="58"/>
      <c r="W509" s="66"/>
      <c r="X509" s="66"/>
      <c r="Y509" s="66"/>
      <c r="Z509" s="66"/>
      <c r="AA509" s="66"/>
      <c r="AB509" s="66"/>
      <c r="AC509" s="66"/>
      <c r="AD509" s="66"/>
      <c r="AE509" s="66"/>
      <c r="AF509" s="52" t="s">
        <v>3458</v>
      </c>
      <c r="AG509" s="52" t="s">
        <v>3949</v>
      </c>
      <c r="AH509" s="54">
        <v>2012</v>
      </c>
      <c r="AI509" s="145">
        <v>0.63888888888888895</v>
      </c>
      <c r="AJ509" s="57"/>
      <c r="AK509" s="57"/>
      <c r="AL509" s="57"/>
      <c r="AM509" s="67"/>
      <c r="AN509" s="147" t="s">
        <v>2803</v>
      </c>
      <c r="AO509" s="147" t="s">
        <v>3949</v>
      </c>
      <c r="AP509" s="148">
        <v>2012</v>
      </c>
      <c r="AQ509" s="149">
        <v>1</v>
      </c>
      <c r="AR509" s="148">
        <v>10</v>
      </c>
      <c r="AS509" s="322" t="s">
        <v>1609</v>
      </c>
      <c r="AT509" s="68">
        <v>164.59543742099999</v>
      </c>
      <c r="AU509" s="68">
        <v>172.99786521499999</v>
      </c>
      <c r="AV509" s="60">
        <v>7.78</v>
      </c>
      <c r="AW509" s="60">
        <v>30</v>
      </c>
      <c r="AX509" s="60"/>
      <c r="AY509" s="68">
        <v>-125.37330263599995</v>
      </c>
      <c r="AZ509" s="68">
        <v>375.37330263599995</v>
      </c>
      <c r="BA509" s="68"/>
      <c r="BB509" s="68">
        <v>250</v>
      </c>
    </row>
    <row r="510" spans="1:54" s="62" customFormat="1" ht="13.5" customHeight="1">
      <c r="A510" s="26" t="s">
        <v>1610</v>
      </c>
      <c r="B510" s="57">
        <v>21</v>
      </c>
      <c r="C510" s="320" t="s">
        <v>3320</v>
      </c>
      <c r="D510" s="320" t="s">
        <v>3321</v>
      </c>
      <c r="E510" s="320" t="s">
        <v>3322</v>
      </c>
      <c r="F510" s="320" t="s">
        <v>3323</v>
      </c>
      <c r="G510" s="53"/>
      <c r="H510" s="138">
        <v>7</v>
      </c>
      <c r="I510" s="138">
        <v>6</v>
      </c>
      <c r="J510" s="138">
        <v>1980</v>
      </c>
      <c r="K510" s="139">
        <v>31</v>
      </c>
      <c r="L510" s="140" t="s">
        <v>1539</v>
      </c>
      <c r="M510" s="270"/>
      <c r="N510" s="270"/>
      <c r="O510" s="270"/>
      <c r="P510" s="53"/>
      <c r="Q510" s="151">
        <v>7</v>
      </c>
      <c r="R510" s="53"/>
      <c r="S510" s="321" t="s">
        <v>69</v>
      </c>
      <c r="T510" s="151">
        <v>11030021</v>
      </c>
      <c r="U510" s="154"/>
      <c r="V510" s="154" t="s">
        <v>3956</v>
      </c>
      <c r="W510" s="66"/>
      <c r="X510" s="66"/>
      <c r="Y510" s="66"/>
      <c r="Z510" s="66"/>
      <c r="AA510" s="66"/>
      <c r="AB510" s="66"/>
      <c r="AC510" s="66"/>
      <c r="AD510" s="66"/>
      <c r="AE510" s="66"/>
      <c r="AF510" s="52" t="s">
        <v>2746</v>
      </c>
      <c r="AG510" s="52" t="s">
        <v>3949</v>
      </c>
      <c r="AH510" s="54">
        <v>2012</v>
      </c>
      <c r="AI510" s="145">
        <v>0.6875</v>
      </c>
      <c r="AJ510" s="57"/>
      <c r="AK510" s="57"/>
      <c r="AL510" s="57"/>
      <c r="AM510" s="67"/>
      <c r="AN510" s="147" t="s">
        <v>2767</v>
      </c>
      <c r="AO510" s="147" t="s">
        <v>3949</v>
      </c>
      <c r="AP510" s="148">
        <v>2012</v>
      </c>
      <c r="AQ510" s="149">
        <v>1</v>
      </c>
      <c r="AR510" s="148">
        <v>10</v>
      </c>
      <c r="AS510" s="322" t="s">
        <v>1716</v>
      </c>
      <c r="AT510" s="68">
        <v>164.59543742099999</v>
      </c>
      <c r="AU510" s="68">
        <v>172.99786521499999</v>
      </c>
      <c r="AV510" s="60">
        <v>12.22</v>
      </c>
      <c r="AW510" s="60">
        <v>0</v>
      </c>
      <c r="AX510" s="60"/>
      <c r="AY510" s="68">
        <v>-99.813302636000003</v>
      </c>
      <c r="AZ510" s="68">
        <v>349.813302636</v>
      </c>
      <c r="BA510" s="68"/>
      <c r="BB510" s="68">
        <v>250</v>
      </c>
    </row>
    <row r="511" spans="1:54" s="62" customFormat="1" ht="13.5" customHeight="1">
      <c r="A511" s="26" t="s">
        <v>1610</v>
      </c>
      <c r="B511" s="57">
        <v>22</v>
      </c>
      <c r="C511" s="320" t="s">
        <v>1676</v>
      </c>
      <c r="D511" s="320" t="s">
        <v>291</v>
      </c>
      <c r="E511" s="320" t="s">
        <v>1677</v>
      </c>
      <c r="F511" s="320" t="s">
        <v>1678</v>
      </c>
      <c r="G511" s="53"/>
      <c r="H511" s="138">
        <v>11</v>
      </c>
      <c r="I511" s="138">
        <v>2</v>
      </c>
      <c r="J511" s="138">
        <v>1951</v>
      </c>
      <c r="K511" s="139">
        <v>60</v>
      </c>
      <c r="L511" s="140" t="s">
        <v>1539</v>
      </c>
      <c r="M511" s="270"/>
      <c r="N511" s="270"/>
      <c r="O511" s="270"/>
      <c r="P511" s="53"/>
      <c r="Q511" s="141">
        <v>283</v>
      </c>
      <c r="R511" s="53"/>
      <c r="S511" s="321" t="s">
        <v>69</v>
      </c>
      <c r="T511" s="151">
        <v>11030021</v>
      </c>
      <c r="U511" s="144"/>
      <c r="V511" s="158"/>
      <c r="W511" s="66"/>
      <c r="X511" s="66"/>
      <c r="Y511" s="66"/>
      <c r="Z511" s="66"/>
      <c r="AA511" s="66"/>
      <c r="AB511" s="66"/>
      <c r="AC511" s="66"/>
      <c r="AD511" s="66"/>
      <c r="AE511" s="66"/>
      <c r="AF511" s="52" t="s">
        <v>2787</v>
      </c>
      <c r="AG511" s="52" t="s">
        <v>2021</v>
      </c>
      <c r="AH511" s="54">
        <v>2011</v>
      </c>
      <c r="AI511" s="145">
        <v>0.58333333333333337</v>
      </c>
      <c r="AJ511" s="57"/>
      <c r="AK511" s="57"/>
      <c r="AL511" s="57"/>
      <c r="AM511" s="67"/>
      <c r="AN511" s="147" t="s">
        <v>2803</v>
      </c>
      <c r="AO511" s="147" t="s">
        <v>3949</v>
      </c>
      <c r="AP511" s="148">
        <v>2012</v>
      </c>
      <c r="AQ511" s="149">
        <v>1</v>
      </c>
      <c r="AR511" s="148">
        <v>31</v>
      </c>
      <c r="AS511" s="322" t="s">
        <v>1609</v>
      </c>
      <c r="AT511" s="68">
        <v>510.24585600509999</v>
      </c>
      <c r="AU511" s="68">
        <v>536.29338216650001</v>
      </c>
      <c r="AV511" s="60">
        <v>4.42</v>
      </c>
      <c r="AW511" s="60">
        <v>16</v>
      </c>
      <c r="AX511" s="60"/>
      <c r="AY511" s="68">
        <v>-291.95923817160019</v>
      </c>
      <c r="AZ511" s="68">
        <v>1066.9592381716002</v>
      </c>
      <c r="BA511" s="68"/>
      <c r="BB511" s="68">
        <v>775</v>
      </c>
    </row>
    <row r="512" spans="1:54" s="62" customFormat="1" ht="13.5" customHeight="1">
      <c r="A512" s="26" t="s">
        <v>1610</v>
      </c>
      <c r="B512" s="57">
        <v>23</v>
      </c>
      <c r="C512" s="320" t="s">
        <v>1679</v>
      </c>
      <c r="D512" s="320" t="s">
        <v>716</v>
      </c>
      <c r="E512" s="320" t="s">
        <v>1680</v>
      </c>
      <c r="F512" s="320" t="s">
        <v>1681</v>
      </c>
      <c r="G512" s="53"/>
      <c r="H512" s="138">
        <v>6</v>
      </c>
      <c r="I512" s="138">
        <v>1</v>
      </c>
      <c r="J512" s="138">
        <v>1986</v>
      </c>
      <c r="K512" s="139">
        <v>25</v>
      </c>
      <c r="L512" s="58" t="s">
        <v>100</v>
      </c>
      <c r="M512" s="270"/>
      <c r="N512" s="270"/>
      <c r="O512" s="270"/>
      <c r="P512" s="53"/>
      <c r="Q512" s="151">
        <v>300</v>
      </c>
      <c r="R512" s="53"/>
      <c r="S512" s="321" t="s">
        <v>69</v>
      </c>
      <c r="T512" s="151">
        <v>11030021</v>
      </c>
      <c r="U512" s="144"/>
      <c r="V512" s="58"/>
      <c r="W512" s="66"/>
      <c r="X512" s="66"/>
      <c r="Y512" s="66"/>
      <c r="Z512" s="66"/>
      <c r="AA512" s="66"/>
      <c r="AB512" s="66"/>
      <c r="AC512" s="66"/>
      <c r="AD512" s="66"/>
      <c r="AE512" s="66"/>
      <c r="AF512" s="52" t="s">
        <v>2767</v>
      </c>
      <c r="AG512" s="52" t="s">
        <v>2752</v>
      </c>
      <c r="AH512" s="54">
        <v>2011</v>
      </c>
      <c r="AI512" s="145">
        <v>0.55208333333333337</v>
      </c>
      <c r="AJ512" s="57"/>
      <c r="AK512" s="57"/>
      <c r="AL512" s="57"/>
      <c r="AM512" s="67"/>
      <c r="AN512" s="147" t="s">
        <v>2803</v>
      </c>
      <c r="AO512" s="147" t="s">
        <v>3949</v>
      </c>
      <c r="AP512" s="148">
        <v>2012</v>
      </c>
      <c r="AQ512" s="149">
        <v>1</v>
      </c>
      <c r="AR512" s="148">
        <v>31</v>
      </c>
      <c r="AS512" s="322" t="s">
        <v>1609</v>
      </c>
      <c r="AT512" s="68">
        <v>510.24585600509999</v>
      </c>
      <c r="AU512" s="68">
        <v>536.29338216650001</v>
      </c>
      <c r="AV512" s="60">
        <v>2.4500000000000002</v>
      </c>
      <c r="AW512" s="60">
        <v>0</v>
      </c>
      <c r="AX512" s="60"/>
      <c r="AY512" s="68">
        <v>-273.98923817160016</v>
      </c>
      <c r="AZ512" s="68">
        <v>1048.9892381716002</v>
      </c>
      <c r="BA512" s="68"/>
      <c r="BB512" s="68">
        <v>775</v>
      </c>
    </row>
    <row r="513" spans="1:54" s="62" customFormat="1" ht="13.5" customHeight="1">
      <c r="A513" s="26" t="s">
        <v>1610</v>
      </c>
      <c r="B513" s="57">
        <v>24</v>
      </c>
      <c r="C513" s="320" t="s">
        <v>1682</v>
      </c>
      <c r="D513" s="320" t="s">
        <v>1415</v>
      </c>
      <c r="E513" s="320" t="s">
        <v>1683</v>
      </c>
      <c r="F513" s="320" t="s">
        <v>1684</v>
      </c>
      <c r="G513" s="53"/>
      <c r="H513" s="138">
        <v>18</v>
      </c>
      <c r="I513" s="138">
        <v>10</v>
      </c>
      <c r="J513" s="138">
        <v>1983</v>
      </c>
      <c r="K513" s="139">
        <v>28</v>
      </c>
      <c r="L513" s="58" t="s">
        <v>100</v>
      </c>
      <c r="M513" s="270"/>
      <c r="N513" s="270"/>
      <c r="O513" s="270"/>
      <c r="P513" s="53"/>
      <c r="Q513" s="141">
        <v>252</v>
      </c>
      <c r="R513" s="53"/>
      <c r="S513" s="321" t="s">
        <v>69</v>
      </c>
      <c r="T513" s="151">
        <v>11030021</v>
      </c>
      <c r="U513" s="150" t="s">
        <v>1629</v>
      </c>
      <c r="V513" s="150"/>
      <c r="W513" s="66"/>
      <c r="X513" s="66"/>
      <c r="Y513" s="66"/>
      <c r="Z513" s="66"/>
      <c r="AA513" s="66"/>
      <c r="AB513" s="66"/>
      <c r="AC513" s="66"/>
      <c r="AD513" s="66"/>
      <c r="AE513" s="66"/>
      <c r="AF513" s="52" t="s">
        <v>3953</v>
      </c>
      <c r="AG513" s="52" t="s">
        <v>3951</v>
      </c>
      <c r="AH513" s="54">
        <v>2011</v>
      </c>
      <c r="AI513" s="145">
        <v>0.5</v>
      </c>
      <c r="AJ513" s="57"/>
      <c r="AK513" s="57"/>
      <c r="AL513" s="57"/>
      <c r="AM513" s="67"/>
      <c r="AN513" s="147" t="s">
        <v>2803</v>
      </c>
      <c r="AO513" s="147" t="s">
        <v>3949</v>
      </c>
      <c r="AP513" s="148">
        <v>2012</v>
      </c>
      <c r="AQ513" s="149">
        <v>1</v>
      </c>
      <c r="AR513" s="148">
        <v>31</v>
      </c>
      <c r="AS513" s="322" t="s">
        <v>1609</v>
      </c>
      <c r="AT513" s="68">
        <v>510.24585600509999</v>
      </c>
      <c r="AU513" s="68">
        <v>536.29338216650001</v>
      </c>
      <c r="AV513" s="60">
        <v>0.32</v>
      </c>
      <c r="AW513" s="60">
        <v>29</v>
      </c>
      <c r="AX513" s="60"/>
      <c r="AY513" s="68">
        <v>-300.85923817160005</v>
      </c>
      <c r="AZ513" s="68">
        <v>1075.8592381716001</v>
      </c>
      <c r="BA513" s="68"/>
      <c r="BB513" s="68">
        <v>775</v>
      </c>
    </row>
    <row r="514" spans="1:54" s="62" customFormat="1" ht="13.5" customHeight="1">
      <c r="A514" s="26" t="s">
        <v>1610</v>
      </c>
      <c r="B514" s="57">
        <v>25</v>
      </c>
      <c r="C514" s="320" t="s">
        <v>3287</v>
      </c>
      <c r="D514" s="320" t="s">
        <v>55</v>
      </c>
      <c r="E514" s="320" t="s">
        <v>3288</v>
      </c>
      <c r="F514" s="320" t="s">
        <v>3289</v>
      </c>
      <c r="G514" s="53"/>
      <c r="H514" s="138">
        <v>20</v>
      </c>
      <c r="I514" s="138">
        <v>1</v>
      </c>
      <c r="J514" s="138">
        <v>1975</v>
      </c>
      <c r="K514" s="139">
        <v>37</v>
      </c>
      <c r="L514" s="140" t="s">
        <v>1539</v>
      </c>
      <c r="M514" s="270"/>
      <c r="N514" s="270"/>
      <c r="O514" s="270"/>
      <c r="P514" s="53"/>
      <c r="Q514" s="151">
        <v>20</v>
      </c>
      <c r="R514" s="53"/>
      <c r="S514" s="321" t="s">
        <v>69</v>
      </c>
      <c r="T514" s="151">
        <v>11030021</v>
      </c>
      <c r="U514" s="144"/>
      <c r="V514" s="150"/>
      <c r="W514" s="66"/>
      <c r="X514" s="66"/>
      <c r="Y514" s="66"/>
      <c r="Z514" s="66"/>
      <c r="AA514" s="66"/>
      <c r="AB514" s="66"/>
      <c r="AC514" s="66"/>
      <c r="AD514" s="66"/>
      <c r="AE514" s="66"/>
      <c r="AF514" s="52" t="s">
        <v>3793</v>
      </c>
      <c r="AG514" s="52" t="s">
        <v>3949</v>
      </c>
      <c r="AH514" s="54">
        <v>2012</v>
      </c>
      <c r="AI514" s="145">
        <v>0.58333333333333337</v>
      </c>
      <c r="AJ514" s="57"/>
      <c r="AK514" s="57"/>
      <c r="AL514" s="57"/>
      <c r="AM514" s="67"/>
      <c r="AN514" s="147" t="s">
        <v>2803</v>
      </c>
      <c r="AO514" s="147" t="s">
        <v>3949</v>
      </c>
      <c r="AP514" s="148">
        <v>2012</v>
      </c>
      <c r="AQ514" s="149">
        <v>1</v>
      </c>
      <c r="AR514" s="148">
        <v>4</v>
      </c>
      <c r="AS514" s="322" t="s">
        <v>1609</v>
      </c>
      <c r="AT514" s="68">
        <v>65.838174968399997</v>
      </c>
      <c r="AU514" s="68">
        <v>69.199146085999999</v>
      </c>
      <c r="AV514" s="60">
        <v>0.32</v>
      </c>
      <c r="AW514" s="60">
        <v>30</v>
      </c>
      <c r="AX514" s="60"/>
      <c r="AY514" s="68">
        <v>-65.357321054399989</v>
      </c>
      <c r="AZ514" s="68">
        <v>165.35732105439999</v>
      </c>
      <c r="BA514" s="68"/>
      <c r="BB514" s="68">
        <v>100</v>
      </c>
    </row>
    <row r="515" spans="1:54" s="62" customFormat="1" ht="13.5" customHeight="1">
      <c r="A515" s="26" t="s">
        <v>1610</v>
      </c>
      <c r="B515" s="57">
        <v>26</v>
      </c>
      <c r="C515" s="319">
        <v>2393190582</v>
      </c>
      <c r="D515" s="320" t="s">
        <v>1685</v>
      </c>
      <c r="E515" s="320" t="s">
        <v>1686</v>
      </c>
      <c r="F515" s="319">
        <v>21001009116</v>
      </c>
      <c r="G515" s="53"/>
      <c r="H515" s="138">
        <v>19</v>
      </c>
      <c r="I515" s="138">
        <v>9</v>
      </c>
      <c r="J515" s="138">
        <v>1985</v>
      </c>
      <c r="K515" s="139">
        <v>26</v>
      </c>
      <c r="L515" s="140" t="s">
        <v>1539</v>
      </c>
      <c r="M515" s="270"/>
      <c r="N515" s="270"/>
      <c r="O515" s="270"/>
      <c r="P515" s="53"/>
      <c r="Q515" s="151">
        <v>306</v>
      </c>
      <c r="R515" s="53"/>
      <c r="S515" s="321" t="s">
        <v>69</v>
      </c>
      <c r="T515" s="151">
        <v>11030021</v>
      </c>
      <c r="U515" s="144"/>
      <c r="V515" s="58"/>
      <c r="W515" s="66"/>
      <c r="X515" s="66"/>
      <c r="Y515" s="66"/>
      <c r="Z515" s="66"/>
      <c r="AA515" s="66"/>
      <c r="AB515" s="66"/>
      <c r="AC515" s="66"/>
      <c r="AD515" s="66"/>
      <c r="AE515" s="66"/>
      <c r="AF515" s="52" t="s">
        <v>3458</v>
      </c>
      <c r="AG515" s="52" t="s">
        <v>2752</v>
      </c>
      <c r="AH515" s="54">
        <v>2011</v>
      </c>
      <c r="AI515" s="145">
        <v>0.70833333333333337</v>
      </c>
      <c r="AJ515" s="57"/>
      <c r="AK515" s="57"/>
      <c r="AL515" s="57"/>
      <c r="AM515" s="67"/>
      <c r="AN515" s="147" t="s">
        <v>2803</v>
      </c>
      <c r="AO515" s="147" t="s">
        <v>3949</v>
      </c>
      <c r="AP515" s="148">
        <v>2012</v>
      </c>
      <c r="AQ515" s="149">
        <v>1</v>
      </c>
      <c r="AR515" s="148">
        <v>31</v>
      </c>
      <c r="AS515" s="322" t="s">
        <v>1609</v>
      </c>
      <c r="AT515" s="68">
        <v>510.24585600509999</v>
      </c>
      <c r="AU515" s="68">
        <v>536.29338216650001</v>
      </c>
      <c r="AV515" s="60">
        <v>0</v>
      </c>
      <c r="AW515" s="60">
        <v>0</v>
      </c>
      <c r="AX515" s="60"/>
      <c r="AY515" s="68">
        <v>-271.53923817160012</v>
      </c>
      <c r="AZ515" s="68">
        <v>1046.5392381716001</v>
      </c>
      <c r="BA515" s="68"/>
      <c r="BB515" s="68">
        <v>775</v>
      </c>
    </row>
    <row r="516" spans="1:54" s="62" customFormat="1" ht="13.5" customHeight="1">
      <c r="A516" s="26" t="s">
        <v>1610</v>
      </c>
      <c r="B516" s="57">
        <v>27</v>
      </c>
      <c r="C516" s="320" t="s">
        <v>3292</v>
      </c>
      <c r="D516" s="320" t="s">
        <v>73</v>
      </c>
      <c r="E516" s="320" t="s">
        <v>3293</v>
      </c>
      <c r="F516" s="320" t="s">
        <v>3294</v>
      </c>
      <c r="G516" s="53"/>
      <c r="H516" s="138">
        <v>13</v>
      </c>
      <c r="I516" s="138">
        <v>7</v>
      </c>
      <c r="J516" s="138">
        <v>1988</v>
      </c>
      <c r="K516" s="139">
        <v>23</v>
      </c>
      <c r="L516" s="140" t="s">
        <v>1539</v>
      </c>
      <c r="M516" s="270"/>
      <c r="N516" s="270"/>
      <c r="O516" s="270"/>
      <c r="P516" s="53"/>
      <c r="Q516" s="151">
        <v>9</v>
      </c>
      <c r="R516" s="53"/>
      <c r="S516" s="321" t="s">
        <v>69</v>
      </c>
      <c r="T516" s="151">
        <v>11030021</v>
      </c>
      <c r="U516" s="144"/>
      <c r="V516" s="58"/>
      <c r="W516" s="66"/>
      <c r="X516" s="66"/>
      <c r="Y516" s="66"/>
      <c r="Z516" s="66"/>
      <c r="AA516" s="66"/>
      <c r="AB516" s="66"/>
      <c r="AC516" s="66"/>
      <c r="AD516" s="66"/>
      <c r="AE516" s="66"/>
      <c r="AF516" s="52" t="s">
        <v>2772</v>
      </c>
      <c r="AG516" s="52" t="s">
        <v>3949</v>
      </c>
      <c r="AH516" s="54">
        <v>2012</v>
      </c>
      <c r="AI516" s="145">
        <v>0.61805555555555558</v>
      </c>
      <c r="AJ516" s="57"/>
      <c r="AK516" s="57"/>
      <c r="AL516" s="57"/>
      <c r="AM516" s="67"/>
      <c r="AN516" s="147" t="s">
        <v>2803</v>
      </c>
      <c r="AO516" s="147" t="s">
        <v>3949</v>
      </c>
      <c r="AP516" s="148">
        <v>2012</v>
      </c>
      <c r="AQ516" s="149">
        <v>1</v>
      </c>
      <c r="AR516" s="148">
        <v>15</v>
      </c>
      <c r="AS516" s="322" t="s">
        <v>1609</v>
      </c>
      <c r="AT516" s="68">
        <v>246.89315613149998</v>
      </c>
      <c r="AU516" s="68">
        <v>259.49679782250001</v>
      </c>
      <c r="AV516" s="60">
        <v>0.32</v>
      </c>
      <c r="AW516" s="60">
        <v>30</v>
      </c>
      <c r="AX516" s="60"/>
      <c r="AY516" s="68">
        <v>-161.70995395399996</v>
      </c>
      <c r="AZ516" s="68">
        <v>536.70995395399996</v>
      </c>
      <c r="BA516" s="68"/>
      <c r="BB516" s="68">
        <v>375</v>
      </c>
    </row>
    <row r="517" spans="1:54" s="62" customFormat="1" ht="13.5" customHeight="1">
      <c r="A517" s="26" t="s">
        <v>1610</v>
      </c>
      <c r="B517" s="57">
        <v>28</v>
      </c>
      <c r="C517" s="320" t="s">
        <v>1693</v>
      </c>
      <c r="D517" s="320" t="s">
        <v>248</v>
      </c>
      <c r="E517" s="320" t="s">
        <v>1694</v>
      </c>
      <c r="F517" s="320" t="s">
        <v>1695</v>
      </c>
      <c r="G517" s="53"/>
      <c r="H517" s="138">
        <v>15</v>
      </c>
      <c r="I517" s="138">
        <v>1</v>
      </c>
      <c r="J517" s="138">
        <v>1989</v>
      </c>
      <c r="K517" s="139">
        <v>22</v>
      </c>
      <c r="L517" s="307" t="s">
        <v>1539</v>
      </c>
      <c r="M517" s="270"/>
      <c r="N517" s="270"/>
      <c r="O517" s="270"/>
      <c r="P517" s="53"/>
      <c r="Q517" s="141">
        <v>237</v>
      </c>
      <c r="R517" s="53"/>
      <c r="S517" s="321" t="s">
        <v>69</v>
      </c>
      <c r="T517" s="151">
        <v>11030021</v>
      </c>
      <c r="U517" s="144"/>
      <c r="V517" s="58"/>
      <c r="W517" s="66"/>
      <c r="X517" s="66"/>
      <c r="Y517" s="66"/>
      <c r="Z517" s="66"/>
      <c r="AA517" s="66"/>
      <c r="AB517" s="66"/>
      <c r="AC517" s="66"/>
      <c r="AD517" s="66"/>
      <c r="AE517" s="66"/>
      <c r="AF517" s="52" t="s">
        <v>2752</v>
      </c>
      <c r="AG517" s="52" t="s">
        <v>3954</v>
      </c>
      <c r="AH517" s="54">
        <v>2011</v>
      </c>
      <c r="AI517" s="145">
        <v>0.625</v>
      </c>
      <c r="AJ517" s="57"/>
      <c r="AK517" s="57"/>
      <c r="AL517" s="57"/>
      <c r="AM517" s="67"/>
      <c r="AN517" s="147" t="s">
        <v>2803</v>
      </c>
      <c r="AO517" s="147" t="s">
        <v>3949</v>
      </c>
      <c r="AP517" s="148">
        <v>2012</v>
      </c>
      <c r="AQ517" s="149">
        <v>1</v>
      </c>
      <c r="AR517" s="148">
        <v>31</v>
      </c>
      <c r="AS517" s="322" t="s">
        <v>1609</v>
      </c>
      <c r="AT517" s="68">
        <v>510.24585600509999</v>
      </c>
      <c r="AU517" s="68">
        <v>536.29338216650001</v>
      </c>
      <c r="AV517" s="60">
        <v>0.32</v>
      </c>
      <c r="AW517" s="60">
        <v>9</v>
      </c>
      <c r="AX517" s="60"/>
      <c r="AY517" s="68">
        <v>-280.85923817160005</v>
      </c>
      <c r="AZ517" s="68">
        <v>1055.8592381716001</v>
      </c>
      <c r="BA517" s="68"/>
      <c r="BB517" s="68">
        <v>775</v>
      </c>
    </row>
    <row r="518" spans="1:54" s="62" customFormat="1" ht="13.5" customHeight="1">
      <c r="A518" s="26" t="s">
        <v>1610</v>
      </c>
      <c r="B518" s="57">
        <v>29</v>
      </c>
      <c r="C518" s="320" t="s">
        <v>3295</v>
      </c>
      <c r="D518" s="320" t="s">
        <v>3296</v>
      </c>
      <c r="E518" s="320" t="s">
        <v>3297</v>
      </c>
      <c r="F518" s="320" t="s">
        <v>3298</v>
      </c>
      <c r="G518" s="53"/>
      <c r="H518" s="138">
        <v>15</v>
      </c>
      <c r="I518" s="138">
        <v>1</v>
      </c>
      <c r="J518" s="138">
        <v>1954</v>
      </c>
      <c r="K518" s="139">
        <v>58</v>
      </c>
      <c r="L518" s="140" t="s">
        <v>1539</v>
      </c>
      <c r="M518" s="270"/>
      <c r="N518" s="270"/>
      <c r="O518" s="270"/>
      <c r="P518" s="53"/>
      <c r="Q518" s="151">
        <v>16</v>
      </c>
      <c r="R518" s="53"/>
      <c r="S518" s="321" t="s">
        <v>69</v>
      </c>
      <c r="T518" s="151">
        <v>11030021</v>
      </c>
      <c r="U518" s="144"/>
      <c r="V518" s="160"/>
      <c r="W518" s="66"/>
      <c r="X518" s="66"/>
      <c r="Y518" s="66"/>
      <c r="Z518" s="66"/>
      <c r="AA518" s="66"/>
      <c r="AB518" s="66"/>
      <c r="AC518" s="66"/>
      <c r="AD518" s="66"/>
      <c r="AE518" s="66"/>
      <c r="AF518" s="52" t="s">
        <v>2792</v>
      </c>
      <c r="AG518" s="52" t="s">
        <v>3949</v>
      </c>
      <c r="AH518" s="54">
        <v>2012</v>
      </c>
      <c r="AI518" s="145">
        <v>0.55208333333333337</v>
      </c>
      <c r="AJ518" s="57"/>
      <c r="AK518" s="57"/>
      <c r="AL518" s="57"/>
      <c r="AM518" s="67"/>
      <c r="AN518" s="147" t="s">
        <v>2803</v>
      </c>
      <c r="AO518" s="147" t="s">
        <v>3949</v>
      </c>
      <c r="AP518" s="148">
        <v>2012</v>
      </c>
      <c r="AQ518" s="149">
        <v>1</v>
      </c>
      <c r="AR518" s="148">
        <v>6</v>
      </c>
      <c r="AS518" s="322" t="s">
        <v>1609</v>
      </c>
      <c r="AT518" s="68">
        <v>98.757262452600003</v>
      </c>
      <c r="AU518" s="68">
        <v>103.79871912900001</v>
      </c>
      <c r="AV518" s="60">
        <v>0.12</v>
      </c>
      <c r="AW518" s="60">
        <v>0</v>
      </c>
      <c r="AX518" s="60"/>
      <c r="AY518" s="68">
        <v>-52.675981581600013</v>
      </c>
      <c r="AZ518" s="68">
        <v>202.67598158160001</v>
      </c>
      <c r="BA518" s="68"/>
      <c r="BB518" s="68">
        <v>150</v>
      </c>
    </row>
    <row r="519" spans="1:54" s="62" customFormat="1" ht="13.5" customHeight="1">
      <c r="A519" s="26" t="s">
        <v>1610</v>
      </c>
      <c r="B519" s="57">
        <v>30</v>
      </c>
      <c r="C519" s="320" t="s">
        <v>1699</v>
      </c>
      <c r="D519" s="320" t="s">
        <v>1700</v>
      </c>
      <c r="E519" s="320" t="s">
        <v>1701</v>
      </c>
      <c r="F519" s="320" t="s">
        <v>1702</v>
      </c>
      <c r="G519" s="53"/>
      <c r="H519" s="138">
        <v>24</v>
      </c>
      <c r="I519" s="138">
        <v>5</v>
      </c>
      <c r="J519" s="138">
        <v>1967</v>
      </c>
      <c r="K519" s="139">
        <v>44</v>
      </c>
      <c r="L519" s="58" t="s">
        <v>100</v>
      </c>
      <c r="M519" s="270"/>
      <c r="N519" s="270"/>
      <c r="O519" s="270"/>
      <c r="P519" s="53"/>
      <c r="Q519" s="141">
        <v>287</v>
      </c>
      <c r="R519" s="53"/>
      <c r="S519" s="321" t="s">
        <v>69</v>
      </c>
      <c r="T519" s="151">
        <v>11030021</v>
      </c>
      <c r="U519" s="150" t="s">
        <v>1629</v>
      </c>
      <c r="V519" s="158"/>
      <c r="W519" s="66"/>
      <c r="X519" s="66"/>
      <c r="Y519" s="66"/>
      <c r="Z519" s="66"/>
      <c r="AA519" s="66"/>
      <c r="AB519" s="66"/>
      <c r="AC519" s="66"/>
      <c r="AD519" s="66"/>
      <c r="AE519" s="66"/>
      <c r="AF519" s="52" t="s">
        <v>3793</v>
      </c>
      <c r="AG519" s="52" t="s">
        <v>2021</v>
      </c>
      <c r="AH519" s="54">
        <v>2011</v>
      </c>
      <c r="AI519" s="145">
        <v>0.70833333333333337</v>
      </c>
      <c r="AJ519" s="57"/>
      <c r="AK519" s="57"/>
      <c r="AL519" s="57"/>
      <c r="AM519" s="67"/>
      <c r="AN519" s="147" t="s">
        <v>2803</v>
      </c>
      <c r="AO519" s="147" t="s">
        <v>3949</v>
      </c>
      <c r="AP519" s="148">
        <v>2012</v>
      </c>
      <c r="AQ519" s="149">
        <v>1</v>
      </c>
      <c r="AR519" s="148">
        <v>31</v>
      </c>
      <c r="AS519" s="322" t="s">
        <v>1609</v>
      </c>
      <c r="AT519" s="68">
        <v>510.24585600509999</v>
      </c>
      <c r="AU519" s="68">
        <v>536.29338216650001</v>
      </c>
      <c r="AV519" s="60">
        <v>4.16</v>
      </c>
      <c r="AW519" s="60">
        <v>36</v>
      </c>
      <c r="AX519" s="60"/>
      <c r="AY519" s="68">
        <v>-311.6992381716002</v>
      </c>
      <c r="AZ519" s="68">
        <v>1086.6992381716002</v>
      </c>
      <c r="BA519" s="68"/>
      <c r="BB519" s="68">
        <v>775</v>
      </c>
    </row>
    <row r="520" spans="1:54" s="62" customFormat="1" ht="13.5" customHeight="1">
      <c r="A520" s="26" t="s">
        <v>1610</v>
      </c>
      <c r="B520" s="57">
        <v>31</v>
      </c>
      <c r="C520" s="320" t="s">
        <v>1703</v>
      </c>
      <c r="D520" s="320" t="s">
        <v>237</v>
      </c>
      <c r="E520" s="320" t="s">
        <v>1704</v>
      </c>
      <c r="F520" s="320" t="s">
        <v>1705</v>
      </c>
      <c r="G520" s="53"/>
      <c r="H520" s="138">
        <v>23</v>
      </c>
      <c r="I520" s="138">
        <v>6</v>
      </c>
      <c r="J520" s="138">
        <v>1984</v>
      </c>
      <c r="K520" s="139">
        <v>27</v>
      </c>
      <c r="L520" s="140" t="s">
        <v>1539</v>
      </c>
      <c r="M520" s="270"/>
      <c r="N520" s="270"/>
      <c r="O520" s="270"/>
      <c r="P520" s="53"/>
      <c r="Q520" s="151">
        <v>297</v>
      </c>
      <c r="R520" s="53"/>
      <c r="S520" s="321" t="s">
        <v>69</v>
      </c>
      <c r="T520" s="151">
        <v>11030021</v>
      </c>
      <c r="U520" s="150" t="s">
        <v>1629</v>
      </c>
      <c r="V520" s="150"/>
      <c r="W520" s="66"/>
      <c r="X520" s="66"/>
      <c r="Y520" s="66"/>
      <c r="Z520" s="66"/>
      <c r="AA520" s="66"/>
      <c r="AB520" s="66"/>
      <c r="AC520" s="66"/>
      <c r="AD520" s="66"/>
      <c r="AE520" s="66"/>
      <c r="AF520" s="52" t="s">
        <v>3812</v>
      </c>
      <c r="AG520" s="52" t="s">
        <v>2752</v>
      </c>
      <c r="AH520" s="54">
        <v>2011</v>
      </c>
      <c r="AI520" s="145">
        <v>0.75</v>
      </c>
      <c r="AJ520" s="57"/>
      <c r="AK520" s="57"/>
      <c r="AL520" s="57"/>
      <c r="AM520" s="67"/>
      <c r="AN520" s="147" t="s">
        <v>2803</v>
      </c>
      <c r="AO520" s="147" t="s">
        <v>3949</v>
      </c>
      <c r="AP520" s="148">
        <v>2012</v>
      </c>
      <c r="AQ520" s="149">
        <v>1</v>
      </c>
      <c r="AR520" s="148">
        <v>31</v>
      </c>
      <c r="AS520" s="322" t="s">
        <v>1609</v>
      </c>
      <c r="AT520" s="68">
        <v>510.24585600509999</v>
      </c>
      <c r="AU520" s="68">
        <v>536.29338216650001</v>
      </c>
      <c r="AV520" s="60">
        <v>0.32</v>
      </c>
      <c r="AW520" s="60">
        <v>36</v>
      </c>
      <c r="AX520" s="60"/>
      <c r="AY520" s="68">
        <v>-307.85923817160005</v>
      </c>
      <c r="AZ520" s="68">
        <v>1082.8592381716001</v>
      </c>
      <c r="BA520" s="68"/>
      <c r="BB520" s="68">
        <v>775</v>
      </c>
    </row>
    <row r="521" spans="1:54" s="62" customFormat="1" ht="13.5" customHeight="1">
      <c r="A521" s="26" t="s">
        <v>1610</v>
      </c>
      <c r="B521" s="57">
        <v>32</v>
      </c>
      <c r="C521" s="320" t="s">
        <v>1706</v>
      </c>
      <c r="D521" s="320" t="s">
        <v>1606</v>
      </c>
      <c r="E521" s="320" t="s">
        <v>1707</v>
      </c>
      <c r="F521" s="320" t="s">
        <v>1708</v>
      </c>
      <c r="G521" s="53"/>
      <c r="H521" s="138">
        <v>3</v>
      </c>
      <c r="I521" s="138">
        <v>10</v>
      </c>
      <c r="J521" s="138">
        <v>1969</v>
      </c>
      <c r="K521" s="139">
        <v>42</v>
      </c>
      <c r="L521" s="140" t="s">
        <v>1539</v>
      </c>
      <c r="M521" s="270"/>
      <c r="N521" s="270"/>
      <c r="O521" s="270"/>
      <c r="P521" s="53"/>
      <c r="Q521" s="151">
        <v>293</v>
      </c>
      <c r="R521" s="53"/>
      <c r="S521" s="321" t="s">
        <v>69</v>
      </c>
      <c r="T521" s="151">
        <v>11030021</v>
      </c>
      <c r="U521" s="144"/>
      <c r="V521" s="150"/>
      <c r="W521" s="66"/>
      <c r="X521" s="66"/>
      <c r="Y521" s="66"/>
      <c r="Z521" s="66"/>
      <c r="AA521" s="66"/>
      <c r="AB521" s="66"/>
      <c r="AC521" s="66"/>
      <c r="AD521" s="66"/>
      <c r="AE521" s="66"/>
      <c r="AF521" s="52" t="s">
        <v>3952</v>
      </c>
      <c r="AG521" s="52" t="s">
        <v>2752</v>
      </c>
      <c r="AH521" s="54">
        <v>2011</v>
      </c>
      <c r="AI521" s="145">
        <v>0.45833333333333331</v>
      </c>
      <c r="AJ521" s="57"/>
      <c r="AK521" s="57"/>
      <c r="AL521" s="57"/>
      <c r="AM521" s="67"/>
      <c r="AN521" s="147" t="s">
        <v>2803</v>
      </c>
      <c r="AO521" s="147" t="s">
        <v>3949</v>
      </c>
      <c r="AP521" s="148">
        <v>2012</v>
      </c>
      <c r="AQ521" s="149">
        <v>1</v>
      </c>
      <c r="AR521" s="148">
        <v>31</v>
      </c>
      <c r="AS521" s="322" t="s">
        <v>1609</v>
      </c>
      <c r="AT521" s="68">
        <v>510.24585600509999</v>
      </c>
      <c r="AU521" s="68">
        <v>536.29338216650001</v>
      </c>
      <c r="AV521" s="60">
        <v>0</v>
      </c>
      <c r="AW521" s="60">
        <v>0</v>
      </c>
      <c r="AX521" s="60"/>
      <c r="AY521" s="68">
        <v>-271.53923817160012</v>
      </c>
      <c r="AZ521" s="68">
        <v>1046.5392381716001</v>
      </c>
      <c r="BA521" s="68"/>
      <c r="BB521" s="68">
        <v>775</v>
      </c>
    </row>
    <row r="522" spans="1:54" s="62" customFormat="1" ht="13.5" customHeight="1">
      <c r="A522" s="26" t="s">
        <v>1610</v>
      </c>
      <c r="B522" s="57">
        <v>33</v>
      </c>
      <c r="C522" s="320" t="s">
        <v>1709</v>
      </c>
      <c r="D522" s="320" t="s">
        <v>132</v>
      </c>
      <c r="E522" s="320" t="s">
        <v>1710</v>
      </c>
      <c r="F522" s="320" t="s">
        <v>1711</v>
      </c>
      <c r="G522" s="53"/>
      <c r="H522" s="138">
        <v>16</v>
      </c>
      <c r="I522" s="138">
        <v>7</v>
      </c>
      <c r="J522" s="138">
        <v>1949</v>
      </c>
      <c r="K522" s="139">
        <v>62</v>
      </c>
      <c r="L522" s="140" t="s">
        <v>1539</v>
      </c>
      <c r="M522" s="270"/>
      <c r="N522" s="270"/>
      <c r="O522" s="270"/>
      <c r="P522" s="53"/>
      <c r="Q522" s="151">
        <v>315</v>
      </c>
      <c r="R522" s="53"/>
      <c r="S522" s="321" t="s">
        <v>69</v>
      </c>
      <c r="T522" s="151">
        <v>11030021</v>
      </c>
      <c r="U522" s="144"/>
      <c r="V522" s="58" t="s">
        <v>493</v>
      </c>
      <c r="W522" s="66"/>
      <c r="X522" s="66"/>
      <c r="Y522" s="66"/>
      <c r="Z522" s="66"/>
      <c r="AA522" s="66"/>
      <c r="AB522" s="66"/>
      <c r="AC522" s="66"/>
      <c r="AD522" s="66"/>
      <c r="AE522" s="66"/>
      <c r="AF522" s="52" t="s">
        <v>2792</v>
      </c>
      <c r="AG522" s="52" t="s">
        <v>2752</v>
      </c>
      <c r="AH522" s="54">
        <v>2011</v>
      </c>
      <c r="AI522" s="145">
        <v>0.65277777777777779</v>
      </c>
      <c r="AJ522" s="57"/>
      <c r="AK522" s="57"/>
      <c r="AL522" s="57"/>
      <c r="AM522" s="67"/>
      <c r="AN522" s="147" t="s">
        <v>3946</v>
      </c>
      <c r="AO522" s="147" t="s">
        <v>3949</v>
      </c>
      <c r="AP522" s="148">
        <v>2012</v>
      </c>
      <c r="AQ522" s="149">
        <v>0.67708333333333337</v>
      </c>
      <c r="AR522" s="148">
        <v>3</v>
      </c>
      <c r="AS522" s="322" t="s">
        <v>1716</v>
      </c>
      <c r="AT522" s="68">
        <v>49.378631226300001</v>
      </c>
      <c r="AU522" s="68">
        <v>51.899359564500003</v>
      </c>
      <c r="AV522" s="60">
        <v>0</v>
      </c>
      <c r="AW522" s="60">
        <v>0</v>
      </c>
      <c r="AX522" s="60"/>
      <c r="AY522" s="68">
        <v>-26.277990790800004</v>
      </c>
      <c r="AZ522" s="68">
        <v>101.2779907908</v>
      </c>
      <c r="BA522" s="68"/>
      <c r="BB522" s="68">
        <v>75</v>
      </c>
    </row>
    <row r="523" spans="1:54" s="62" customFormat="1" ht="13.5" customHeight="1">
      <c r="A523" s="26" t="s">
        <v>1610</v>
      </c>
      <c r="B523" s="57">
        <v>34</v>
      </c>
      <c r="C523" s="320" t="s">
        <v>3299</v>
      </c>
      <c r="D523" s="320" t="s">
        <v>733</v>
      </c>
      <c r="E523" s="320" t="s">
        <v>3300</v>
      </c>
      <c r="F523" s="320" t="s">
        <v>3301</v>
      </c>
      <c r="G523" s="53"/>
      <c r="H523" s="138">
        <v>17</v>
      </c>
      <c r="I523" s="138">
        <v>3</v>
      </c>
      <c r="J523" s="138">
        <v>1957</v>
      </c>
      <c r="K523" s="139">
        <v>54</v>
      </c>
      <c r="L523" s="140" t="s">
        <v>1539</v>
      </c>
      <c r="M523" s="270"/>
      <c r="N523" s="270"/>
      <c r="O523" s="270"/>
      <c r="P523" s="53"/>
      <c r="Q523" s="151">
        <v>8</v>
      </c>
      <c r="R523" s="53"/>
      <c r="S523" s="321" t="s">
        <v>69</v>
      </c>
      <c r="T523" s="151">
        <v>11030021</v>
      </c>
      <c r="U523" s="144"/>
      <c r="V523" s="150"/>
      <c r="W523" s="66"/>
      <c r="X523" s="66"/>
      <c r="Y523" s="66"/>
      <c r="Z523" s="66"/>
      <c r="AA523" s="66"/>
      <c r="AB523" s="66"/>
      <c r="AC523" s="66"/>
      <c r="AD523" s="66"/>
      <c r="AE523" s="66"/>
      <c r="AF523" s="52" t="s">
        <v>2772</v>
      </c>
      <c r="AG523" s="52" t="s">
        <v>3949</v>
      </c>
      <c r="AH523" s="54">
        <v>2012</v>
      </c>
      <c r="AI523" s="145">
        <v>0.59722222222222221</v>
      </c>
      <c r="AJ523" s="57"/>
      <c r="AK523" s="57"/>
      <c r="AL523" s="57"/>
      <c r="AM523" s="67"/>
      <c r="AN523" s="147" t="s">
        <v>2803</v>
      </c>
      <c r="AO523" s="147" t="s">
        <v>3949</v>
      </c>
      <c r="AP523" s="148">
        <v>2012</v>
      </c>
      <c r="AQ523" s="149">
        <v>1</v>
      </c>
      <c r="AR523" s="148">
        <v>15</v>
      </c>
      <c r="AS523" s="322" t="s">
        <v>1609</v>
      </c>
      <c r="AT523" s="68">
        <v>246.89315613149998</v>
      </c>
      <c r="AU523" s="68">
        <v>259.49679782250001</v>
      </c>
      <c r="AV523" s="60">
        <v>1.73</v>
      </c>
      <c r="AW523" s="60">
        <v>30</v>
      </c>
      <c r="AX523" s="60"/>
      <c r="AY523" s="68">
        <v>-163.11995395400004</v>
      </c>
      <c r="AZ523" s="68">
        <v>538.11995395400004</v>
      </c>
      <c r="BA523" s="68"/>
      <c r="BB523" s="68">
        <v>375</v>
      </c>
    </row>
    <row r="524" spans="1:54" s="62" customFormat="1" ht="13.5" customHeight="1">
      <c r="A524" s="26" t="s">
        <v>1610</v>
      </c>
      <c r="B524" s="57">
        <v>35</v>
      </c>
      <c r="C524" s="320" t="s">
        <v>1712</v>
      </c>
      <c r="D524" s="320" t="s">
        <v>804</v>
      </c>
      <c r="E524" s="320" t="s">
        <v>1713</v>
      </c>
      <c r="F524" s="320" t="s">
        <v>1714</v>
      </c>
      <c r="G524" s="53"/>
      <c r="H524" s="138">
        <v>1</v>
      </c>
      <c r="I524" s="138">
        <v>2</v>
      </c>
      <c r="J524" s="138">
        <v>1983</v>
      </c>
      <c r="K524" s="139">
        <v>28</v>
      </c>
      <c r="L524" s="58" t="s">
        <v>100</v>
      </c>
      <c r="M524" s="270"/>
      <c r="N524" s="270"/>
      <c r="O524" s="270"/>
      <c r="P524" s="53"/>
      <c r="Q524" s="151">
        <v>295</v>
      </c>
      <c r="R524" s="53"/>
      <c r="S524" s="321" t="s">
        <v>69</v>
      </c>
      <c r="T524" s="151">
        <v>11030021</v>
      </c>
      <c r="U524" s="150" t="s">
        <v>1629</v>
      </c>
      <c r="V524" s="150"/>
      <c r="W524" s="66"/>
      <c r="X524" s="66"/>
      <c r="Y524" s="66"/>
      <c r="Z524" s="66"/>
      <c r="AA524" s="66"/>
      <c r="AB524" s="66"/>
      <c r="AC524" s="66"/>
      <c r="AD524" s="66"/>
      <c r="AE524" s="66"/>
      <c r="AF524" s="52" t="s">
        <v>3953</v>
      </c>
      <c r="AG524" s="52" t="s">
        <v>2752</v>
      </c>
      <c r="AH524" s="54">
        <v>2011</v>
      </c>
      <c r="AI524" s="145">
        <v>0.70833333333333337</v>
      </c>
      <c r="AJ524" s="57"/>
      <c r="AK524" s="57"/>
      <c r="AL524" s="57"/>
      <c r="AM524" s="67"/>
      <c r="AN524" s="147" t="s">
        <v>3804</v>
      </c>
      <c r="AO524" s="147" t="s">
        <v>3949</v>
      </c>
      <c r="AP524" s="148">
        <v>2012</v>
      </c>
      <c r="AQ524" s="149">
        <v>0.84027777777777779</v>
      </c>
      <c r="AR524" s="148">
        <v>20</v>
      </c>
      <c r="AS524" s="323" t="s">
        <v>1621</v>
      </c>
      <c r="AT524" s="68">
        <v>329.19087484199997</v>
      </c>
      <c r="AU524" s="68">
        <v>345.99573042999998</v>
      </c>
      <c r="AV524" s="60">
        <v>0.32</v>
      </c>
      <c r="AW524" s="60">
        <v>36</v>
      </c>
      <c r="AX524" s="60"/>
      <c r="AY524" s="68">
        <v>-211.506605272</v>
      </c>
      <c r="AZ524" s="68">
        <v>711.506605272</v>
      </c>
      <c r="BA524" s="68"/>
      <c r="BB524" s="68">
        <v>500</v>
      </c>
    </row>
    <row r="525" spans="1:54" s="62" customFormat="1" ht="13.5" customHeight="1">
      <c r="A525" s="26" t="s">
        <v>1610</v>
      </c>
      <c r="B525" s="57">
        <v>36</v>
      </c>
      <c r="C525" s="320" t="s">
        <v>3302</v>
      </c>
      <c r="D525" s="320" t="s">
        <v>1803</v>
      </c>
      <c r="E525" s="320" t="s">
        <v>3303</v>
      </c>
      <c r="F525" s="320" t="s">
        <v>3304</v>
      </c>
      <c r="G525" s="53"/>
      <c r="H525" s="138">
        <v>4</v>
      </c>
      <c r="I525" s="138">
        <v>4</v>
      </c>
      <c r="J525" s="138">
        <v>1974</v>
      </c>
      <c r="K525" s="139">
        <v>37</v>
      </c>
      <c r="L525" s="140" t="s">
        <v>1539</v>
      </c>
      <c r="M525" s="270"/>
      <c r="N525" s="270"/>
      <c r="O525" s="270"/>
      <c r="P525" s="53"/>
      <c r="Q525" s="151">
        <v>2</v>
      </c>
      <c r="R525" s="53"/>
      <c r="S525" s="321" t="s">
        <v>69</v>
      </c>
      <c r="T525" s="151">
        <v>11030021</v>
      </c>
      <c r="U525" s="144"/>
      <c r="V525" s="150"/>
      <c r="W525" s="66"/>
      <c r="X525" s="66"/>
      <c r="Y525" s="66"/>
      <c r="Z525" s="66"/>
      <c r="AA525" s="66"/>
      <c r="AB525" s="66"/>
      <c r="AC525" s="66"/>
      <c r="AD525" s="66"/>
      <c r="AE525" s="66"/>
      <c r="AF525" s="52" t="s">
        <v>2743</v>
      </c>
      <c r="AG525" s="52" t="s">
        <v>3949</v>
      </c>
      <c r="AH525" s="54">
        <v>2012</v>
      </c>
      <c r="AI525" s="145">
        <v>0.70833333333333337</v>
      </c>
      <c r="AJ525" s="57"/>
      <c r="AK525" s="57"/>
      <c r="AL525" s="57"/>
      <c r="AM525" s="67"/>
      <c r="AN525" s="147" t="s">
        <v>2803</v>
      </c>
      <c r="AO525" s="147" t="s">
        <v>3949</v>
      </c>
      <c r="AP525" s="148">
        <v>2012</v>
      </c>
      <c r="AQ525" s="149">
        <v>1</v>
      </c>
      <c r="AR525" s="148">
        <v>28</v>
      </c>
      <c r="AS525" s="322" t="s">
        <v>1609</v>
      </c>
      <c r="AT525" s="68">
        <v>460.86722477879999</v>
      </c>
      <c r="AU525" s="68">
        <v>484.39402260200001</v>
      </c>
      <c r="AV525" s="60">
        <v>18.77</v>
      </c>
      <c r="AW525" s="60">
        <v>30</v>
      </c>
      <c r="AX525" s="60"/>
      <c r="AY525" s="68">
        <v>-294.03124738079998</v>
      </c>
      <c r="AZ525" s="68">
        <v>994.03124738079998</v>
      </c>
      <c r="BA525" s="68"/>
      <c r="BB525" s="68">
        <v>700</v>
      </c>
    </row>
    <row r="526" spans="1:54" s="62" customFormat="1" ht="13.5" customHeight="1">
      <c r="A526" s="26" t="s">
        <v>1610</v>
      </c>
      <c r="B526" s="57">
        <v>37</v>
      </c>
      <c r="C526" s="320" t="s">
        <v>1721</v>
      </c>
      <c r="D526" s="320" t="s">
        <v>179</v>
      </c>
      <c r="E526" s="320" t="s">
        <v>1722</v>
      </c>
      <c r="F526" s="320" t="s">
        <v>1723</v>
      </c>
      <c r="G526" s="53"/>
      <c r="H526" s="138">
        <v>4</v>
      </c>
      <c r="I526" s="138">
        <v>7</v>
      </c>
      <c r="J526" s="138">
        <v>1981</v>
      </c>
      <c r="K526" s="139">
        <v>30</v>
      </c>
      <c r="L526" s="140" t="s">
        <v>1539</v>
      </c>
      <c r="M526" s="270"/>
      <c r="N526" s="270"/>
      <c r="O526" s="270"/>
      <c r="P526" s="53"/>
      <c r="Q526" s="151">
        <v>291</v>
      </c>
      <c r="R526" s="53"/>
      <c r="S526" s="321" t="s">
        <v>69</v>
      </c>
      <c r="T526" s="151">
        <v>11030021</v>
      </c>
      <c r="U526" s="144"/>
      <c r="V526" s="150"/>
      <c r="W526" s="66"/>
      <c r="X526" s="66"/>
      <c r="Y526" s="66"/>
      <c r="Z526" s="66"/>
      <c r="AA526" s="66"/>
      <c r="AB526" s="66"/>
      <c r="AC526" s="66"/>
      <c r="AD526" s="66"/>
      <c r="AE526" s="66"/>
      <c r="AF526" s="52" t="s">
        <v>3950</v>
      </c>
      <c r="AG526" s="52" t="s">
        <v>2752</v>
      </c>
      <c r="AH526" s="54">
        <v>2011</v>
      </c>
      <c r="AI526" s="145">
        <v>0.63194444444444442</v>
      </c>
      <c r="AJ526" s="57"/>
      <c r="AK526" s="57"/>
      <c r="AL526" s="57"/>
      <c r="AM526" s="67"/>
      <c r="AN526" s="147" t="s">
        <v>2803</v>
      </c>
      <c r="AO526" s="147" t="s">
        <v>3949</v>
      </c>
      <c r="AP526" s="148">
        <v>2012</v>
      </c>
      <c r="AQ526" s="149">
        <v>1</v>
      </c>
      <c r="AR526" s="148">
        <v>31</v>
      </c>
      <c r="AS526" s="322" t="s">
        <v>1609</v>
      </c>
      <c r="AT526" s="68">
        <v>510.24585600509999</v>
      </c>
      <c r="AU526" s="68">
        <v>536.29338216650001</v>
      </c>
      <c r="AV526" s="60">
        <v>1.1499999999999999</v>
      </c>
      <c r="AW526" s="60">
        <v>0</v>
      </c>
      <c r="AX526" s="60"/>
      <c r="AY526" s="68">
        <v>-272.68923817160021</v>
      </c>
      <c r="AZ526" s="68">
        <v>1047.6892381716002</v>
      </c>
      <c r="BA526" s="68"/>
      <c r="BB526" s="68">
        <v>775</v>
      </c>
    </row>
    <row r="527" spans="1:54" s="62" customFormat="1" ht="13.5" customHeight="1">
      <c r="A527" s="26" t="s">
        <v>1610</v>
      </c>
      <c r="B527" s="57">
        <v>38</v>
      </c>
      <c r="C527" s="320" t="s">
        <v>1724</v>
      </c>
      <c r="D527" s="320" t="s">
        <v>692</v>
      </c>
      <c r="E527" s="320" t="s">
        <v>1725</v>
      </c>
      <c r="F527" s="320" t="s">
        <v>1726</v>
      </c>
      <c r="G527" s="53"/>
      <c r="H527" s="138">
        <v>15</v>
      </c>
      <c r="I527" s="138">
        <v>7</v>
      </c>
      <c r="J527" s="138">
        <v>1957</v>
      </c>
      <c r="K527" s="139">
        <v>54</v>
      </c>
      <c r="L527" s="140" t="s">
        <v>1539</v>
      </c>
      <c r="M527" s="270"/>
      <c r="N527" s="270"/>
      <c r="O527" s="270"/>
      <c r="P527" s="53"/>
      <c r="Q527" s="151">
        <v>288</v>
      </c>
      <c r="R527" s="53"/>
      <c r="S527" s="321" t="s">
        <v>69</v>
      </c>
      <c r="T527" s="151">
        <v>11030021</v>
      </c>
      <c r="U527" s="150" t="s">
        <v>1629</v>
      </c>
      <c r="V527" s="150"/>
      <c r="W527" s="66"/>
      <c r="X527" s="66"/>
      <c r="Y527" s="66"/>
      <c r="Z527" s="66"/>
      <c r="AA527" s="66"/>
      <c r="AB527" s="66"/>
      <c r="AC527" s="66"/>
      <c r="AD527" s="66"/>
      <c r="AE527" s="66"/>
      <c r="AF527" s="52" t="s">
        <v>3949</v>
      </c>
      <c r="AG527" s="52" t="s">
        <v>2752</v>
      </c>
      <c r="AH527" s="54">
        <v>2011</v>
      </c>
      <c r="AI527" s="145">
        <v>0.69444444444444453</v>
      </c>
      <c r="AJ527" s="57"/>
      <c r="AK527" s="57"/>
      <c r="AL527" s="57"/>
      <c r="AM527" s="67"/>
      <c r="AN527" s="147" t="s">
        <v>2803</v>
      </c>
      <c r="AO527" s="147" t="s">
        <v>3949</v>
      </c>
      <c r="AP527" s="148">
        <v>2012</v>
      </c>
      <c r="AQ527" s="149">
        <v>1</v>
      </c>
      <c r="AR527" s="148">
        <v>31</v>
      </c>
      <c r="AS527" s="322" t="s">
        <v>1609</v>
      </c>
      <c r="AT527" s="68">
        <v>510.24585600509999</v>
      </c>
      <c r="AU527" s="68">
        <v>536.29338216650001</v>
      </c>
      <c r="AV527" s="60">
        <v>18.8</v>
      </c>
      <c r="AW527" s="60">
        <v>27</v>
      </c>
      <c r="AX527" s="60"/>
      <c r="AY527" s="68">
        <v>-317.33923817160007</v>
      </c>
      <c r="AZ527" s="68">
        <v>1092.3392381716001</v>
      </c>
      <c r="BA527" s="68"/>
      <c r="BB527" s="68">
        <v>775</v>
      </c>
    </row>
    <row r="528" spans="1:54" s="62" customFormat="1" ht="13.5" customHeight="1">
      <c r="A528" s="26" t="s">
        <v>1610</v>
      </c>
      <c r="B528" s="57">
        <v>39</v>
      </c>
      <c r="C528" s="320" t="s">
        <v>1727</v>
      </c>
      <c r="D528" s="320" t="s">
        <v>485</v>
      </c>
      <c r="E528" s="320" t="s">
        <v>1728</v>
      </c>
      <c r="F528" s="320" t="s">
        <v>1729</v>
      </c>
      <c r="G528" s="53"/>
      <c r="H528" s="138">
        <v>16</v>
      </c>
      <c r="I528" s="138">
        <v>7</v>
      </c>
      <c r="J528" s="138">
        <v>1948</v>
      </c>
      <c r="K528" s="139">
        <v>63</v>
      </c>
      <c r="L528" s="140" t="s">
        <v>1539</v>
      </c>
      <c r="M528" s="270"/>
      <c r="N528" s="270"/>
      <c r="O528" s="270"/>
      <c r="P528" s="53"/>
      <c r="Q528" s="151">
        <v>303</v>
      </c>
      <c r="R528" s="53"/>
      <c r="S528" s="321" t="s">
        <v>69</v>
      </c>
      <c r="T528" s="151">
        <v>11030021</v>
      </c>
      <c r="U528" s="144"/>
      <c r="V528" s="58"/>
      <c r="W528" s="66"/>
      <c r="X528" s="66"/>
      <c r="Y528" s="66"/>
      <c r="Z528" s="66"/>
      <c r="AA528" s="66"/>
      <c r="AB528" s="66"/>
      <c r="AC528" s="66"/>
      <c r="AD528" s="66"/>
      <c r="AE528" s="66"/>
      <c r="AF528" s="52" t="s">
        <v>3808</v>
      </c>
      <c r="AG528" s="52" t="s">
        <v>2752</v>
      </c>
      <c r="AH528" s="54">
        <v>2011</v>
      </c>
      <c r="AI528" s="145">
        <v>0.77083333333333337</v>
      </c>
      <c r="AJ528" s="57"/>
      <c r="AK528" s="57"/>
      <c r="AL528" s="57"/>
      <c r="AM528" s="67"/>
      <c r="AN528" s="147" t="s">
        <v>2803</v>
      </c>
      <c r="AO528" s="147" t="s">
        <v>3949</v>
      </c>
      <c r="AP528" s="148">
        <v>2012</v>
      </c>
      <c r="AQ528" s="149">
        <v>1</v>
      </c>
      <c r="AR528" s="148">
        <v>31</v>
      </c>
      <c r="AS528" s="322" t="s">
        <v>1609</v>
      </c>
      <c r="AT528" s="68">
        <v>510.24585600509999</v>
      </c>
      <c r="AU528" s="68">
        <v>536.29338216650001</v>
      </c>
      <c r="AV528" s="60">
        <v>4.17</v>
      </c>
      <c r="AW528" s="60">
        <v>7</v>
      </c>
      <c r="AX528" s="60"/>
      <c r="AY528" s="68">
        <v>-282.70923817160019</v>
      </c>
      <c r="AZ528" s="68">
        <v>1057.7092381716002</v>
      </c>
      <c r="BA528" s="68"/>
      <c r="BB528" s="68">
        <v>775</v>
      </c>
    </row>
    <row r="529" spans="1:54" s="62" customFormat="1" ht="13.5" customHeight="1">
      <c r="A529" s="26" t="s">
        <v>1610</v>
      </c>
      <c r="B529" s="57">
        <v>40</v>
      </c>
      <c r="C529" s="320" t="s">
        <v>1730</v>
      </c>
      <c r="D529" s="320" t="s">
        <v>73</v>
      </c>
      <c r="E529" s="320" t="s">
        <v>1731</v>
      </c>
      <c r="F529" s="320" t="s">
        <v>1732</v>
      </c>
      <c r="G529" s="53"/>
      <c r="H529" s="138">
        <v>17</v>
      </c>
      <c r="I529" s="138">
        <v>9</v>
      </c>
      <c r="J529" s="138">
        <v>1965</v>
      </c>
      <c r="K529" s="139">
        <v>46</v>
      </c>
      <c r="L529" s="140" t="s">
        <v>1539</v>
      </c>
      <c r="M529" s="270"/>
      <c r="N529" s="270"/>
      <c r="O529" s="270"/>
      <c r="P529" s="53"/>
      <c r="Q529" s="151">
        <v>307</v>
      </c>
      <c r="R529" s="53"/>
      <c r="S529" s="321" t="s">
        <v>69</v>
      </c>
      <c r="T529" s="151">
        <v>11030021</v>
      </c>
      <c r="U529" s="144"/>
      <c r="V529" s="58"/>
      <c r="W529" s="66"/>
      <c r="X529" s="66"/>
      <c r="Y529" s="66"/>
      <c r="Z529" s="66"/>
      <c r="AA529" s="66"/>
      <c r="AB529" s="66"/>
      <c r="AC529" s="66"/>
      <c r="AD529" s="66"/>
      <c r="AE529" s="66"/>
      <c r="AF529" s="52" t="s">
        <v>3454</v>
      </c>
      <c r="AG529" s="52" t="s">
        <v>2752</v>
      </c>
      <c r="AH529" s="54">
        <v>2011</v>
      </c>
      <c r="AI529" s="145">
        <v>0.70833333333333337</v>
      </c>
      <c r="AJ529" s="57"/>
      <c r="AK529" s="57"/>
      <c r="AL529" s="57"/>
      <c r="AM529" s="67"/>
      <c r="AN529" s="147" t="s">
        <v>2803</v>
      </c>
      <c r="AO529" s="147" t="s">
        <v>3949</v>
      </c>
      <c r="AP529" s="148">
        <v>2012</v>
      </c>
      <c r="AQ529" s="149">
        <v>1</v>
      </c>
      <c r="AR529" s="148">
        <v>31</v>
      </c>
      <c r="AS529" s="322" t="s">
        <v>1609</v>
      </c>
      <c r="AT529" s="68">
        <v>510.24585600509999</v>
      </c>
      <c r="AU529" s="68">
        <v>536.29338216650001</v>
      </c>
      <c r="AV529" s="60">
        <v>0</v>
      </c>
      <c r="AW529" s="60">
        <v>7</v>
      </c>
      <c r="AX529" s="60"/>
      <c r="AY529" s="68">
        <v>-278.53923817160012</v>
      </c>
      <c r="AZ529" s="68">
        <v>1053.5392381716001</v>
      </c>
      <c r="BA529" s="68"/>
      <c r="BB529" s="68">
        <v>775</v>
      </c>
    </row>
    <row r="530" spans="1:54" s="62" customFormat="1" ht="13.5" customHeight="1">
      <c r="A530" s="26" t="s">
        <v>1610</v>
      </c>
      <c r="B530" s="57">
        <v>41</v>
      </c>
      <c r="C530" s="320" t="s">
        <v>1733</v>
      </c>
      <c r="D530" s="320" t="s">
        <v>610</v>
      </c>
      <c r="E530" s="320" t="s">
        <v>1734</v>
      </c>
      <c r="F530" s="320" t="s">
        <v>1735</v>
      </c>
      <c r="G530" s="53"/>
      <c r="H530" s="138">
        <v>16</v>
      </c>
      <c r="I530" s="138">
        <v>1</v>
      </c>
      <c r="J530" s="138">
        <v>1988</v>
      </c>
      <c r="K530" s="139">
        <v>23</v>
      </c>
      <c r="L530" s="140" t="s">
        <v>1539</v>
      </c>
      <c r="M530" s="270"/>
      <c r="N530" s="270"/>
      <c r="O530" s="270"/>
      <c r="P530" s="53"/>
      <c r="Q530" s="141">
        <v>254</v>
      </c>
      <c r="R530" s="53"/>
      <c r="S530" s="321" t="s">
        <v>69</v>
      </c>
      <c r="T530" s="151">
        <v>11030021</v>
      </c>
      <c r="U530" s="150" t="s">
        <v>1629</v>
      </c>
      <c r="V530" s="150"/>
      <c r="W530" s="66"/>
      <c r="X530" s="66"/>
      <c r="Y530" s="66"/>
      <c r="Z530" s="66"/>
      <c r="AA530" s="66"/>
      <c r="AB530" s="66"/>
      <c r="AC530" s="66"/>
      <c r="AD530" s="66"/>
      <c r="AE530" s="66"/>
      <c r="AF530" s="52" t="s">
        <v>3951</v>
      </c>
      <c r="AG530" s="52" t="s">
        <v>3951</v>
      </c>
      <c r="AH530" s="54">
        <v>2011</v>
      </c>
      <c r="AI530" s="145">
        <v>0.6875</v>
      </c>
      <c r="AJ530" s="57"/>
      <c r="AK530" s="57"/>
      <c r="AL530" s="57"/>
      <c r="AM530" s="67"/>
      <c r="AN530" s="147" t="s">
        <v>2803</v>
      </c>
      <c r="AO530" s="147" t="s">
        <v>3949</v>
      </c>
      <c r="AP530" s="148">
        <v>2012</v>
      </c>
      <c r="AQ530" s="149">
        <v>1</v>
      </c>
      <c r="AR530" s="148">
        <v>31</v>
      </c>
      <c r="AS530" s="322" t="s">
        <v>1609</v>
      </c>
      <c r="AT530" s="68">
        <v>510.24585600509999</v>
      </c>
      <c r="AU530" s="68">
        <v>536.29338216650001</v>
      </c>
      <c r="AV530" s="60">
        <v>0</v>
      </c>
      <c r="AW530" s="60">
        <v>36</v>
      </c>
      <c r="AX530" s="60"/>
      <c r="AY530" s="68">
        <v>-307.53923817160012</v>
      </c>
      <c r="AZ530" s="68">
        <v>1082.5392381716001</v>
      </c>
      <c r="BA530" s="68"/>
      <c r="BB530" s="68">
        <v>775</v>
      </c>
    </row>
    <row r="531" spans="1:54" s="62" customFormat="1" ht="13.5" customHeight="1">
      <c r="A531" s="26" t="s">
        <v>1610</v>
      </c>
      <c r="B531" s="57">
        <v>42</v>
      </c>
      <c r="C531" s="320" t="s">
        <v>1736</v>
      </c>
      <c r="D531" s="320" t="s">
        <v>485</v>
      </c>
      <c r="E531" s="320" t="s">
        <v>1737</v>
      </c>
      <c r="F531" s="320" t="s">
        <v>1738</v>
      </c>
      <c r="G531" s="53"/>
      <c r="H531" s="138">
        <v>1</v>
      </c>
      <c r="I531" s="138">
        <v>8</v>
      </c>
      <c r="J531" s="138">
        <v>1955</v>
      </c>
      <c r="K531" s="139">
        <v>56</v>
      </c>
      <c r="L531" s="140" t="s">
        <v>1539</v>
      </c>
      <c r="M531" s="270"/>
      <c r="N531" s="270"/>
      <c r="O531" s="270"/>
      <c r="P531" s="53"/>
      <c r="Q531" s="141">
        <v>277</v>
      </c>
      <c r="R531" s="53"/>
      <c r="S531" s="321" t="s">
        <v>69</v>
      </c>
      <c r="T531" s="151">
        <v>11030021</v>
      </c>
      <c r="U531" s="150" t="s">
        <v>1629</v>
      </c>
      <c r="V531" s="150"/>
      <c r="W531" s="66"/>
      <c r="X531" s="66"/>
      <c r="Y531" s="66"/>
      <c r="Z531" s="66"/>
      <c r="AA531" s="66"/>
      <c r="AB531" s="66"/>
      <c r="AC531" s="66"/>
      <c r="AD531" s="66"/>
      <c r="AE531" s="66"/>
      <c r="AF531" s="52" t="s">
        <v>2021</v>
      </c>
      <c r="AG531" s="52" t="s">
        <v>2021</v>
      </c>
      <c r="AH531" s="54">
        <v>2011</v>
      </c>
      <c r="AI531" s="145">
        <v>0.63194444444444442</v>
      </c>
      <c r="AJ531" s="57"/>
      <c r="AK531" s="57"/>
      <c r="AL531" s="57"/>
      <c r="AM531" s="67"/>
      <c r="AN531" s="147" t="s">
        <v>2803</v>
      </c>
      <c r="AO531" s="147" t="s">
        <v>3949</v>
      </c>
      <c r="AP531" s="148">
        <v>2012</v>
      </c>
      <c r="AQ531" s="149">
        <v>1</v>
      </c>
      <c r="AR531" s="148">
        <v>31</v>
      </c>
      <c r="AS531" s="322" t="s">
        <v>1609</v>
      </c>
      <c r="AT531" s="68">
        <v>510.24585600509999</v>
      </c>
      <c r="AU531" s="68">
        <v>536.29338216650001</v>
      </c>
      <c r="AV531" s="60">
        <v>8.8000000000000007</v>
      </c>
      <c r="AW531" s="60">
        <v>27</v>
      </c>
      <c r="AX531" s="60"/>
      <c r="AY531" s="68">
        <v>-307.33923817160007</v>
      </c>
      <c r="AZ531" s="68">
        <v>1082.3392381716001</v>
      </c>
      <c r="BA531" s="68"/>
      <c r="BB531" s="68">
        <v>775</v>
      </c>
    </row>
    <row r="532" spans="1:54" s="62" customFormat="1" ht="13.5" customHeight="1">
      <c r="A532" s="26" t="s">
        <v>1610</v>
      </c>
      <c r="B532" s="57">
        <v>43</v>
      </c>
      <c r="C532" s="320" t="s">
        <v>1739</v>
      </c>
      <c r="D532" s="320" t="s">
        <v>1274</v>
      </c>
      <c r="E532" s="320" t="s">
        <v>986</v>
      </c>
      <c r="F532" s="320" t="s">
        <v>1740</v>
      </c>
      <c r="G532" s="53"/>
      <c r="H532" s="138">
        <v>15</v>
      </c>
      <c r="I532" s="138">
        <v>4</v>
      </c>
      <c r="J532" s="138">
        <v>1938</v>
      </c>
      <c r="K532" s="139">
        <v>73</v>
      </c>
      <c r="L532" s="140" t="s">
        <v>1539</v>
      </c>
      <c r="M532" s="270"/>
      <c r="N532" s="270"/>
      <c r="O532" s="270"/>
      <c r="P532" s="53"/>
      <c r="Q532" s="151">
        <v>296</v>
      </c>
      <c r="R532" s="53"/>
      <c r="S532" s="321" t="s">
        <v>69</v>
      </c>
      <c r="T532" s="151">
        <v>11030021</v>
      </c>
      <c r="U532" s="144"/>
      <c r="V532" s="150"/>
      <c r="W532" s="66"/>
      <c r="X532" s="66"/>
      <c r="Y532" s="66"/>
      <c r="Z532" s="66"/>
      <c r="AA532" s="66"/>
      <c r="AB532" s="66"/>
      <c r="AC532" s="66"/>
      <c r="AD532" s="66"/>
      <c r="AE532" s="66"/>
      <c r="AF532" s="52" t="s">
        <v>2752</v>
      </c>
      <c r="AG532" s="52" t="s">
        <v>2752</v>
      </c>
      <c r="AH532" s="54">
        <v>2011</v>
      </c>
      <c r="AI532" s="145">
        <v>0.5</v>
      </c>
      <c r="AJ532" s="57"/>
      <c r="AK532" s="57"/>
      <c r="AL532" s="57"/>
      <c r="AM532" s="67"/>
      <c r="AN532" s="147" t="s">
        <v>2803</v>
      </c>
      <c r="AO532" s="147" t="s">
        <v>3949</v>
      </c>
      <c r="AP532" s="148">
        <v>2012</v>
      </c>
      <c r="AQ532" s="149">
        <v>1</v>
      </c>
      <c r="AR532" s="148">
        <v>31</v>
      </c>
      <c r="AS532" s="322" t="s">
        <v>1609</v>
      </c>
      <c r="AT532" s="68">
        <v>510.24585600509999</v>
      </c>
      <c r="AU532" s="68">
        <v>536.29338216650001</v>
      </c>
      <c r="AV532" s="60">
        <v>13.7</v>
      </c>
      <c r="AW532" s="60">
        <v>30</v>
      </c>
      <c r="AX532" s="60"/>
      <c r="AY532" s="68">
        <v>-315.23923817160016</v>
      </c>
      <c r="AZ532" s="68">
        <v>1090.2392381716002</v>
      </c>
      <c r="BA532" s="68"/>
      <c r="BB532" s="68">
        <v>775</v>
      </c>
    </row>
    <row r="533" spans="1:54" s="62" customFormat="1" ht="13.5" customHeight="1">
      <c r="A533" s="26" t="s">
        <v>1610</v>
      </c>
      <c r="B533" s="57">
        <v>44</v>
      </c>
      <c r="C533" s="320" t="s">
        <v>3305</v>
      </c>
      <c r="D533" s="320" t="s">
        <v>422</v>
      </c>
      <c r="E533" s="320" t="s">
        <v>3306</v>
      </c>
      <c r="F533" s="320" t="s">
        <v>3307</v>
      </c>
      <c r="G533" s="53"/>
      <c r="H533" s="138">
        <v>26</v>
      </c>
      <c r="I533" s="138">
        <v>2</v>
      </c>
      <c r="J533" s="138">
        <v>1979</v>
      </c>
      <c r="K533" s="139">
        <v>32</v>
      </c>
      <c r="L533" s="58" t="s">
        <v>100</v>
      </c>
      <c r="M533" s="270"/>
      <c r="N533" s="270"/>
      <c r="O533" s="270"/>
      <c r="P533" s="53"/>
      <c r="Q533" s="151">
        <v>10</v>
      </c>
      <c r="R533" s="53"/>
      <c r="S533" s="321" t="s">
        <v>69</v>
      </c>
      <c r="T533" s="151">
        <v>11030021</v>
      </c>
      <c r="U533" s="144"/>
      <c r="V533" s="58"/>
      <c r="W533" s="66"/>
      <c r="X533" s="66"/>
      <c r="Y533" s="66"/>
      <c r="Z533" s="66"/>
      <c r="AA533" s="66"/>
      <c r="AB533" s="66"/>
      <c r="AC533" s="66"/>
      <c r="AD533" s="66"/>
      <c r="AE533" s="66"/>
      <c r="AF533" s="52" t="s">
        <v>3804</v>
      </c>
      <c r="AG533" s="52" t="s">
        <v>3949</v>
      </c>
      <c r="AH533" s="54">
        <v>2012</v>
      </c>
      <c r="AI533" s="145">
        <v>0.5</v>
      </c>
      <c r="AJ533" s="57"/>
      <c r="AK533" s="57"/>
      <c r="AL533" s="57"/>
      <c r="AM533" s="67"/>
      <c r="AN533" s="147" t="s">
        <v>2803</v>
      </c>
      <c r="AO533" s="147" t="s">
        <v>3949</v>
      </c>
      <c r="AP533" s="148">
        <v>2012</v>
      </c>
      <c r="AQ533" s="149">
        <v>1</v>
      </c>
      <c r="AR533" s="148">
        <v>12</v>
      </c>
      <c r="AS533" s="322" t="s">
        <v>1609</v>
      </c>
      <c r="AT533" s="68">
        <v>197.51452490520001</v>
      </c>
      <c r="AU533" s="68">
        <v>207.59743825800001</v>
      </c>
      <c r="AV533" s="60">
        <v>0</v>
      </c>
      <c r="AW533" s="60">
        <v>0</v>
      </c>
      <c r="AX533" s="60"/>
      <c r="AY533" s="68">
        <v>-105.11196316320002</v>
      </c>
      <c r="AZ533" s="68">
        <v>405.11196316320002</v>
      </c>
      <c r="BA533" s="68"/>
      <c r="BB533" s="68">
        <v>300</v>
      </c>
    </row>
    <row r="534" spans="1:54" s="62" customFormat="1" ht="13.5" customHeight="1">
      <c r="A534" s="26" t="s">
        <v>1610</v>
      </c>
      <c r="B534" s="57">
        <v>45</v>
      </c>
      <c r="C534" s="151">
        <v>2874745415</v>
      </c>
      <c r="D534" s="307" t="s">
        <v>1741</v>
      </c>
      <c r="E534" s="307" t="s">
        <v>1742</v>
      </c>
      <c r="F534" s="51" t="s">
        <v>1743</v>
      </c>
      <c r="G534" s="53"/>
      <c r="H534" s="54">
        <v>23</v>
      </c>
      <c r="I534" s="54">
        <v>12</v>
      </c>
      <c r="J534" s="54">
        <v>1973</v>
      </c>
      <c r="K534" s="58">
        <v>37</v>
      </c>
      <c r="L534" s="140" t="s">
        <v>1539</v>
      </c>
      <c r="M534" s="270"/>
      <c r="N534" s="270"/>
      <c r="O534" s="270"/>
      <c r="P534" s="53"/>
      <c r="Q534" s="141">
        <v>82</v>
      </c>
      <c r="R534" s="53"/>
      <c r="S534" s="321" t="s">
        <v>69</v>
      </c>
      <c r="T534" s="151">
        <v>11030022</v>
      </c>
      <c r="U534" s="144"/>
      <c r="V534" s="150"/>
      <c r="W534" s="66"/>
      <c r="X534" s="66"/>
      <c r="Y534" s="66"/>
      <c r="Z534" s="66"/>
      <c r="AA534" s="66"/>
      <c r="AB534" s="66"/>
      <c r="AC534" s="66"/>
      <c r="AD534" s="66"/>
      <c r="AE534" s="66"/>
      <c r="AF534" s="52" t="s">
        <v>3947</v>
      </c>
      <c r="AG534" s="52" t="s">
        <v>3953</v>
      </c>
      <c r="AH534" s="59">
        <v>2011</v>
      </c>
      <c r="AI534" s="145">
        <v>9</v>
      </c>
      <c r="AJ534" s="57"/>
      <c r="AK534" s="57"/>
      <c r="AL534" s="57"/>
      <c r="AM534" s="67"/>
      <c r="AN534" s="147" t="s">
        <v>2803</v>
      </c>
      <c r="AO534" s="147" t="s">
        <v>3949</v>
      </c>
      <c r="AP534" s="148">
        <v>2012</v>
      </c>
      <c r="AQ534" s="149">
        <v>1</v>
      </c>
      <c r="AR534" s="148">
        <v>31</v>
      </c>
      <c r="AS534" s="322" t="s">
        <v>1609</v>
      </c>
      <c r="AT534" s="68">
        <v>510.24585600509999</v>
      </c>
      <c r="AU534" s="68">
        <v>536.29338216650001</v>
      </c>
      <c r="AV534" s="60">
        <v>2.94</v>
      </c>
      <c r="AW534" s="60">
        <v>103</v>
      </c>
      <c r="AX534" s="60"/>
      <c r="AY534" s="68">
        <v>-222.47923817160017</v>
      </c>
      <c r="AZ534" s="68">
        <v>1152.4792381716002</v>
      </c>
      <c r="BA534" s="68"/>
      <c r="BB534" s="68">
        <v>930</v>
      </c>
    </row>
    <row r="535" spans="1:54" s="62" customFormat="1" ht="13.5" customHeight="1">
      <c r="A535" s="26" t="s">
        <v>1610</v>
      </c>
      <c r="B535" s="57">
        <v>46</v>
      </c>
      <c r="C535" s="320" t="s">
        <v>1744</v>
      </c>
      <c r="D535" s="320" t="s">
        <v>179</v>
      </c>
      <c r="E535" s="320" t="s">
        <v>1745</v>
      </c>
      <c r="F535" s="320" t="s">
        <v>1746</v>
      </c>
      <c r="G535" s="53"/>
      <c r="H535" s="138">
        <v>29</v>
      </c>
      <c r="I535" s="138">
        <v>4</v>
      </c>
      <c r="J535" s="138">
        <v>1953</v>
      </c>
      <c r="K535" s="139">
        <v>58</v>
      </c>
      <c r="L535" s="140" t="s">
        <v>1539</v>
      </c>
      <c r="M535" s="270"/>
      <c r="N535" s="270"/>
      <c r="O535" s="270"/>
      <c r="P535" s="53"/>
      <c r="Q535" s="151">
        <v>312</v>
      </c>
      <c r="R535" s="53"/>
      <c r="S535" s="321" t="s">
        <v>69</v>
      </c>
      <c r="T535" s="151">
        <v>11030022</v>
      </c>
      <c r="U535" s="144"/>
      <c r="V535" s="58"/>
      <c r="W535" s="66"/>
      <c r="X535" s="66"/>
      <c r="Y535" s="66"/>
      <c r="Z535" s="66"/>
      <c r="AA535" s="66"/>
      <c r="AB535" s="66"/>
      <c r="AC535" s="66"/>
      <c r="AD535" s="66"/>
      <c r="AE535" s="66"/>
      <c r="AF535" s="52" t="s">
        <v>2792</v>
      </c>
      <c r="AG535" s="52" t="s">
        <v>2752</v>
      </c>
      <c r="AH535" s="54">
        <v>2011</v>
      </c>
      <c r="AI535" s="145">
        <v>0.33333333333333331</v>
      </c>
      <c r="AJ535" s="57"/>
      <c r="AK535" s="57"/>
      <c r="AL535" s="57"/>
      <c r="AM535" s="67"/>
      <c r="AN535" s="147" t="s">
        <v>2803</v>
      </c>
      <c r="AO535" s="147" t="s">
        <v>3949</v>
      </c>
      <c r="AP535" s="148">
        <v>2012</v>
      </c>
      <c r="AQ535" s="149">
        <v>1</v>
      </c>
      <c r="AR535" s="148">
        <v>31</v>
      </c>
      <c r="AS535" s="322" t="s">
        <v>1609</v>
      </c>
      <c r="AT535" s="68">
        <v>510.24585600509999</v>
      </c>
      <c r="AU535" s="68">
        <v>536.29338216650001</v>
      </c>
      <c r="AV535" s="60">
        <v>8.93</v>
      </c>
      <c r="AW535" s="60">
        <v>103</v>
      </c>
      <c r="AX535" s="60"/>
      <c r="AY535" s="68">
        <v>-228.46923817160018</v>
      </c>
      <c r="AZ535" s="68">
        <v>1158.4692381716002</v>
      </c>
      <c r="BA535" s="68"/>
      <c r="BB535" s="68">
        <v>930</v>
      </c>
    </row>
    <row r="536" spans="1:54" s="62" customFormat="1" ht="13.5" customHeight="1">
      <c r="A536" s="26" t="s">
        <v>1610</v>
      </c>
      <c r="B536" s="57">
        <v>47</v>
      </c>
      <c r="C536" s="320" t="s">
        <v>1753</v>
      </c>
      <c r="D536" s="320" t="s">
        <v>1299</v>
      </c>
      <c r="E536" s="320" t="s">
        <v>1754</v>
      </c>
      <c r="F536" s="320" t="s">
        <v>1755</v>
      </c>
      <c r="G536" s="53"/>
      <c r="H536" s="138">
        <v>30</v>
      </c>
      <c r="I536" s="138">
        <v>4</v>
      </c>
      <c r="J536" s="138">
        <v>1971</v>
      </c>
      <c r="K536" s="139">
        <v>40</v>
      </c>
      <c r="L536" s="140" t="s">
        <v>1539</v>
      </c>
      <c r="M536" s="270"/>
      <c r="N536" s="270"/>
      <c r="O536" s="270"/>
      <c r="P536" s="53"/>
      <c r="Q536" s="141">
        <v>261</v>
      </c>
      <c r="R536" s="53"/>
      <c r="S536" s="321" t="s">
        <v>69</v>
      </c>
      <c r="T536" s="151">
        <v>11030022</v>
      </c>
      <c r="U536" s="144"/>
      <c r="V536" s="150"/>
      <c r="W536" s="66"/>
      <c r="X536" s="66"/>
      <c r="Y536" s="66"/>
      <c r="Z536" s="66"/>
      <c r="AA536" s="66"/>
      <c r="AB536" s="66"/>
      <c r="AC536" s="66"/>
      <c r="AD536" s="66"/>
      <c r="AE536" s="66"/>
      <c r="AF536" s="52" t="s">
        <v>3946</v>
      </c>
      <c r="AG536" s="52" t="s">
        <v>2021</v>
      </c>
      <c r="AH536" s="54">
        <v>2011</v>
      </c>
      <c r="AI536" s="145">
        <v>0.375</v>
      </c>
      <c r="AJ536" s="57"/>
      <c r="AK536" s="57"/>
      <c r="AL536" s="57"/>
      <c r="AM536" s="67"/>
      <c r="AN536" s="147" t="s">
        <v>2792</v>
      </c>
      <c r="AO536" s="147" t="s">
        <v>3949</v>
      </c>
      <c r="AP536" s="148">
        <v>2012</v>
      </c>
      <c r="AQ536" s="149">
        <v>0.59722222222222221</v>
      </c>
      <c r="AR536" s="148">
        <v>24</v>
      </c>
      <c r="AS536" s="322" t="s">
        <v>1716</v>
      </c>
      <c r="AT536" s="68">
        <v>395.02904981040001</v>
      </c>
      <c r="AU536" s="68">
        <v>415.19487651600002</v>
      </c>
      <c r="AV536" s="60">
        <v>3.07</v>
      </c>
      <c r="AW536" s="60">
        <v>103</v>
      </c>
      <c r="AX536" s="60"/>
      <c r="AY536" s="68">
        <v>-196.29392632640008</v>
      </c>
      <c r="AZ536" s="68">
        <v>916.29392632640008</v>
      </c>
      <c r="BA536" s="68"/>
      <c r="BB536" s="68">
        <v>720</v>
      </c>
    </row>
    <row r="537" spans="1:54" s="62" customFormat="1" ht="13.5" customHeight="1">
      <c r="A537" s="26" t="s">
        <v>1610</v>
      </c>
      <c r="B537" s="57">
        <v>48</v>
      </c>
      <c r="C537" s="319" t="s">
        <v>1756</v>
      </c>
      <c r="D537" s="320" t="s">
        <v>55</v>
      </c>
      <c r="E537" s="320" t="s">
        <v>1757</v>
      </c>
      <c r="F537" s="320" t="s">
        <v>1758</v>
      </c>
      <c r="G537" s="53"/>
      <c r="H537" s="138">
        <v>30</v>
      </c>
      <c r="I537" s="138">
        <v>3</v>
      </c>
      <c r="J537" s="138">
        <v>1983</v>
      </c>
      <c r="K537" s="139">
        <v>28</v>
      </c>
      <c r="L537" s="140" t="s">
        <v>1539</v>
      </c>
      <c r="M537" s="270"/>
      <c r="N537" s="270"/>
      <c r="O537" s="270"/>
      <c r="P537" s="53"/>
      <c r="Q537" s="141">
        <v>220</v>
      </c>
      <c r="R537" s="53"/>
      <c r="S537" s="325" t="s">
        <v>69</v>
      </c>
      <c r="T537" s="151">
        <v>11030022</v>
      </c>
      <c r="U537" s="144"/>
      <c r="V537" s="150"/>
      <c r="W537" s="66"/>
      <c r="X537" s="66"/>
      <c r="Y537" s="66"/>
      <c r="Z537" s="66"/>
      <c r="AA537" s="66"/>
      <c r="AB537" s="66"/>
      <c r="AC537" s="66"/>
      <c r="AD537" s="66"/>
      <c r="AE537" s="66"/>
      <c r="AF537" s="52" t="s">
        <v>2781</v>
      </c>
      <c r="AG537" s="52" t="s">
        <v>3947</v>
      </c>
      <c r="AH537" s="54">
        <v>2011</v>
      </c>
      <c r="AI537" s="145">
        <v>0.6875</v>
      </c>
      <c r="AJ537" s="57"/>
      <c r="AK537" s="57"/>
      <c r="AL537" s="57"/>
      <c r="AM537" s="67"/>
      <c r="AN537" s="147" t="s">
        <v>2803</v>
      </c>
      <c r="AO537" s="147" t="s">
        <v>3949</v>
      </c>
      <c r="AP537" s="148">
        <v>2012</v>
      </c>
      <c r="AQ537" s="149">
        <v>1</v>
      </c>
      <c r="AR537" s="148">
        <v>6</v>
      </c>
      <c r="AS537" s="322" t="s">
        <v>1609</v>
      </c>
      <c r="AT537" s="68">
        <v>98.757262452600003</v>
      </c>
      <c r="AU537" s="68">
        <v>103.79871912900001</v>
      </c>
      <c r="AV537" s="60">
        <v>0</v>
      </c>
      <c r="AW537" s="60">
        <v>0</v>
      </c>
      <c r="AX537" s="60"/>
      <c r="AY537" s="68">
        <v>-22.555981581600008</v>
      </c>
      <c r="AZ537" s="68">
        <v>202.55598158160001</v>
      </c>
      <c r="BA537" s="68"/>
      <c r="BB537" s="68">
        <v>180</v>
      </c>
    </row>
    <row r="538" spans="1:54" s="62" customFormat="1" ht="13.5" customHeight="1">
      <c r="A538" s="26" t="s">
        <v>1610</v>
      </c>
      <c r="B538" s="57">
        <v>49</v>
      </c>
      <c r="C538" s="151">
        <v>3830782399</v>
      </c>
      <c r="D538" s="141" t="s">
        <v>1759</v>
      </c>
      <c r="E538" s="141" t="s">
        <v>1760</v>
      </c>
      <c r="F538" s="51" t="s">
        <v>1761</v>
      </c>
      <c r="G538" s="53"/>
      <c r="H538" s="54">
        <v>15</v>
      </c>
      <c r="I538" s="54">
        <v>1</v>
      </c>
      <c r="J538" s="54">
        <v>1971</v>
      </c>
      <c r="K538" s="58">
        <v>40</v>
      </c>
      <c r="L538" s="140" t="s">
        <v>1539</v>
      </c>
      <c r="M538" s="270"/>
      <c r="N538" s="270"/>
      <c r="O538" s="270"/>
      <c r="P538" s="53"/>
      <c r="Q538" s="141">
        <v>67</v>
      </c>
      <c r="R538" s="53"/>
      <c r="S538" s="325" t="s">
        <v>69</v>
      </c>
      <c r="T538" s="151">
        <v>11030022</v>
      </c>
      <c r="U538" s="150" t="s">
        <v>1629</v>
      </c>
      <c r="V538" s="150"/>
      <c r="W538" s="66"/>
      <c r="X538" s="66"/>
      <c r="Y538" s="66"/>
      <c r="Z538" s="66"/>
      <c r="AA538" s="66"/>
      <c r="AB538" s="66"/>
      <c r="AC538" s="66"/>
      <c r="AD538" s="66"/>
      <c r="AE538" s="66"/>
      <c r="AF538" s="52" t="s">
        <v>3949</v>
      </c>
      <c r="AG538" s="52" t="s">
        <v>3955</v>
      </c>
      <c r="AH538" s="54">
        <v>2011</v>
      </c>
      <c r="AI538" s="145">
        <v>0.79166666666666663</v>
      </c>
      <c r="AJ538" s="57"/>
      <c r="AK538" s="57"/>
      <c r="AL538" s="57"/>
      <c r="AM538" s="67"/>
      <c r="AN538" s="147" t="s">
        <v>2803</v>
      </c>
      <c r="AO538" s="147" t="s">
        <v>3949</v>
      </c>
      <c r="AP538" s="148">
        <v>2012</v>
      </c>
      <c r="AQ538" s="149">
        <v>1</v>
      </c>
      <c r="AR538" s="148">
        <v>31</v>
      </c>
      <c r="AS538" s="322" t="s">
        <v>1609</v>
      </c>
      <c r="AT538" s="68">
        <v>510.24585600509999</v>
      </c>
      <c r="AU538" s="68">
        <v>536.29338216650001</v>
      </c>
      <c r="AV538" s="60">
        <v>16.54</v>
      </c>
      <c r="AW538" s="60">
        <v>103</v>
      </c>
      <c r="AX538" s="60"/>
      <c r="AY538" s="68">
        <v>-236.07923817160008</v>
      </c>
      <c r="AZ538" s="68">
        <v>1166.0792381716001</v>
      </c>
      <c r="BA538" s="68"/>
      <c r="BB538" s="68">
        <v>930</v>
      </c>
    </row>
    <row r="539" spans="1:54" s="62" customFormat="1" ht="13.5" customHeight="1">
      <c r="A539" s="26" t="s">
        <v>1610</v>
      </c>
      <c r="B539" s="57">
        <v>50</v>
      </c>
      <c r="C539" s="151">
        <v>3448017877</v>
      </c>
      <c r="D539" s="58" t="s">
        <v>412</v>
      </c>
      <c r="E539" s="58" t="s">
        <v>1017</v>
      </c>
      <c r="F539" s="140" t="s">
        <v>1762</v>
      </c>
      <c r="G539" s="53"/>
      <c r="H539" s="138">
        <v>10</v>
      </c>
      <c r="I539" s="138">
        <v>10</v>
      </c>
      <c r="J539" s="138">
        <v>1965</v>
      </c>
      <c r="K539" s="58">
        <v>45</v>
      </c>
      <c r="L539" s="140" t="s">
        <v>1539</v>
      </c>
      <c r="M539" s="270"/>
      <c r="N539" s="270"/>
      <c r="O539" s="270"/>
      <c r="P539" s="53"/>
      <c r="Q539" s="151">
        <v>160</v>
      </c>
      <c r="R539" s="53"/>
      <c r="S539" s="325" t="s">
        <v>69</v>
      </c>
      <c r="T539" s="151">
        <v>11030022</v>
      </c>
      <c r="U539" s="144"/>
      <c r="V539" s="150"/>
      <c r="W539" s="66"/>
      <c r="X539" s="66"/>
      <c r="Y539" s="66"/>
      <c r="Z539" s="66"/>
      <c r="AA539" s="66"/>
      <c r="AB539" s="66"/>
      <c r="AC539" s="66"/>
      <c r="AD539" s="66"/>
      <c r="AE539" s="66"/>
      <c r="AF539" s="147" t="s">
        <v>2787</v>
      </c>
      <c r="AG539" s="147" t="s">
        <v>3947</v>
      </c>
      <c r="AH539" s="54">
        <v>2011</v>
      </c>
      <c r="AI539" s="149">
        <v>0.375</v>
      </c>
      <c r="AJ539" s="57"/>
      <c r="AK539" s="57"/>
      <c r="AL539" s="57"/>
      <c r="AM539" s="67"/>
      <c r="AN539" s="147" t="s">
        <v>2803</v>
      </c>
      <c r="AO539" s="147" t="s">
        <v>3949</v>
      </c>
      <c r="AP539" s="148">
        <v>2012</v>
      </c>
      <c r="AQ539" s="149">
        <v>1</v>
      </c>
      <c r="AR539" s="148">
        <v>31</v>
      </c>
      <c r="AS539" s="322" t="s">
        <v>1609</v>
      </c>
      <c r="AT539" s="68">
        <v>510.24585600509999</v>
      </c>
      <c r="AU539" s="68">
        <v>536.29338216650001</v>
      </c>
      <c r="AV539" s="60">
        <v>3.49</v>
      </c>
      <c r="AW539" s="60">
        <v>103</v>
      </c>
      <c r="AX539" s="60"/>
      <c r="AY539" s="68">
        <v>-223.02923817160013</v>
      </c>
      <c r="AZ539" s="68">
        <v>1153.0292381716001</v>
      </c>
      <c r="BA539" s="68"/>
      <c r="BB539" s="68">
        <v>930</v>
      </c>
    </row>
    <row r="540" spans="1:54" s="62" customFormat="1" ht="13.5" customHeight="1">
      <c r="A540" s="26" t="s">
        <v>1610</v>
      </c>
      <c r="B540" s="57">
        <v>51</v>
      </c>
      <c r="C540" s="320" t="s">
        <v>1763</v>
      </c>
      <c r="D540" s="320" t="s">
        <v>769</v>
      </c>
      <c r="E540" s="320" t="s">
        <v>120</v>
      </c>
      <c r="F540" s="320" t="s">
        <v>1764</v>
      </c>
      <c r="G540" s="53"/>
      <c r="H540" s="138">
        <v>21</v>
      </c>
      <c r="I540" s="138">
        <v>5</v>
      </c>
      <c r="J540" s="138">
        <v>1972</v>
      </c>
      <c r="K540" s="139">
        <v>39</v>
      </c>
      <c r="L540" s="140" t="s">
        <v>1539</v>
      </c>
      <c r="M540" s="270"/>
      <c r="N540" s="270"/>
      <c r="O540" s="270"/>
      <c r="P540" s="53"/>
      <c r="Q540" s="141">
        <v>269</v>
      </c>
      <c r="R540" s="53"/>
      <c r="S540" s="325" t="s">
        <v>69</v>
      </c>
      <c r="T540" s="151">
        <v>11030022</v>
      </c>
      <c r="U540" s="144"/>
      <c r="V540" s="150"/>
      <c r="W540" s="66"/>
      <c r="X540" s="66"/>
      <c r="Y540" s="66"/>
      <c r="Z540" s="66"/>
      <c r="AA540" s="66"/>
      <c r="AB540" s="66"/>
      <c r="AC540" s="66"/>
      <c r="AD540" s="66"/>
      <c r="AE540" s="66"/>
      <c r="AF540" s="52" t="s">
        <v>3793</v>
      </c>
      <c r="AG540" s="52" t="s">
        <v>3951</v>
      </c>
      <c r="AH540" s="54">
        <v>2011</v>
      </c>
      <c r="AI540" s="145">
        <v>0.75</v>
      </c>
      <c r="AJ540" s="57"/>
      <c r="AK540" s="57"/>
      <c r="AL540" s="57"/>
      <c r="AM540" s="67"/>
      <c r="AN540" s="147" t="s">
        <v>2803</v>
      </c>
      <c r="AO540" s="147" t="s">
        <v>3949</v>
      </c>
      <c r="AP540" s="148">
        <v>2012</v>
      </c>
      <c r="AQ540" s="149">
        <v>1</v>
      </c>
      <c r="AR540" s="148">
        <v>31</v>
      </c>
      <c r="AS540" s="322" t="s">
        <v>1609</v>
      </c>
      <c r="AT540" s="68">
        <v>510.24585600509999</v>
      </c>
      <c r="AU540" s="68">
        <v>536.29338216650001</v>
      </c>
      <c r="AV540" s="60">
        <v>15.65</v>
      </c>
      <c r="AW540" s="60">
        <v>133</v>
      </c>
      <c r="AX540" s="60"/>
      <c r="AY540" s="68">
        <v>-265.18923817160021</v>
      </c>
      <c r="AZ540" s="68">
        <v>1195.1892381716002</v>
      </c>
      <c r="BA540" s="68"/>
      <c r="BB540" s="68">
        <v>930</v>
      </c>
    </row>
    <row r="541" spans="1:54" s="62" customFormat="1" ht="13.5" customHeight="1">
      <c r="A541" s="26" t="s">
        <v>1610</v>
      </c>
      <c r="B541" s="57">
        <v>52</v>
      </c>
      <c r="C541" s="320" t="s">
        <v>3309</v>
      </c>
      <c r="D541" s="320" t="s">
        <v>2678</v>
      </c>
      <c r="E541" s="320" t="s">
        <v>120</v>
      </c>
      <c r="F541" s="320" t="s">
        <v>3310</v>
      </c>
      <c r="G541" s="53"/>
      <c r="H541" s="138">
        <v>5</v>
      </c>
      <c r="I541" s="138">
        <v>8</v>
      </c>
      <c r="J541" s="138">
        <v>1962</v>
      </c>
      <c r="K541" s="139">
        <v>49</v>
      </c>
      <c r="L541" s="140" t="s">
        <v>1539</v>
      </c>
      <c r="M541" s="270"/>
      <c r="N541" s="270"/>
      <c r="O541" s="270"/>
      <c r="P541" s="53"/>
      <c r="Q541" s="151">
        <v>12</v>
      </c>
      <c r="R541" s="53"/>
      <c r="S541" s="325" t="s">
        <v>69</v>
      </c>
      <c r="T541" s="151">
        <v>11030022</v>
      </c>
      <c r="U541" s="144"/>
      <c r="V541" s="150"/>
      <c r="W541" s="66"/>
      <c r="X541" s="66"/>
      <c r="Y541" s="66"/>
      <c r="Z541" s="66"/>
      <c r="AA541" s="66"/>
      <c r="AB541" s="66"/>
      <c r="AC541" s="66"/>
      <c r="AD541" s="66"/>
      <c r="AE541" s="66"/>
      <c r="AF541" s="52" t="s">
        <v>3458</v>
      </c>
      <c r="AG541" s="52" t="s">
        <v>3949</v>
      </c>
      <c r="AH541" s="54">
        <v>2012</v>
      </c>
      <c r="AI541" s="145">
        <v>0.70833333333333337</v>
      </c>
      <c r="AJ541" s="57"/>
      <c r="AK541" s="57"/>
      <c r="AL541" s="57"/>
      <c r="AM541" s="67"/>
      <c r="AN541" s="147" t="s">
        <v>2803</v>
      </c>
      <c r="AO541" s="147" t="s">
        <v>3949</v>
      </c>
      <c r="AP541" s="148">
        <v>2012</v>
      </c>
      <c r="AQ541" s="149">
        <v>1</v>
      </c>
      <c r="AR541" s="148">
        <v>10</v>
      </c>
      <c r="AS541" s="322" t="s">
        <v>1609</v>
      </c>
      <c r="AT541" s="68">
        <v>164.59543742099999</v>
      </c>
      <c r="AU541" s="68">
        <v>172.99786521499999</v>
      </c>
      <c r="AV541" s="60">
        <v>0</v>
      </c>
      <c r="AW541" s="60">
        <v>0</v>
      </c>
      <c r="AX541" s="60"/>
      <c r="AY541" s="68">
        <v>-37.593302635999976</v>
      </c>
      <c r="AZ541" s="68">
        <v>337.59330263599998</v>
      </c>
      <c r="BA541" s="68"/>
      <c r="BB541" s="68">
        <v>300</v>
      </c>
    </row>
    <row r="542" spans="1:54" s="62" customFormat="1" ht="13.5" customHeight="1">
      <c r="A542" s="26" t="s">
        <v>1610</v>
      </c>
      <c r="B542" s="57">
        <v>53</v>
      </c>
      <c r="C542" s="151"/>
      <c r="D542" s="141" t="s">
        <v>687</v>
      </c>
      <c r="E542" s="141" t="s">
        <v>1765</v>
      </c>
      <c r="F542" s="51" t="s">
        <v>1766</v>
      </c>
      <c r="G542" s="53"/>
      <c r="H542" s="54">
        <v>29</v>
      </c>
      <c r="I542" s="54">
        <v>9</v>
      </c>
      <c r="J542" s="54">
        <v>1960</v>
      </c>
      <c r="K542" s="58">
        <v>50</v>
      </c>
      <c r="L542" s="140" t="s">
        <v>1539</v>
      </c>
      <c r="M542" s="270"/>
      <c r="N542" s="270"/>
      <c r="O542" s="270"/>
      <c r="P542" s="53"/>
      <c r="Q542" s="141">
        <v>21</v>
      </c>
      <c r="R542" s="53"/>
      <c r="S542" s="325" t="s">
        <v>69</v>
      </c>
      <c r="T542" s="151">
        <v>11030022</v>
      </c>
      <c r="U542" s="144"/>
      <c r="V542" s="58"/>
      <c r="W542" s="66"/>
      <c r="X542" s="66"/>
      <c r="Y542" s="66"/>
      <c r="Z542" s="66"/>
      <c r="AA542" s="66"/>
      <c r="AB542" s="66"/>
      <c r="AC542" s="66"/>
      <c r="AD542" s="66"/>
      <c r="AE542" s="66"/>
      <c r="AF542" s="52" t="s">
        <v>3505</v>
      </c>
      <c r="AG542" s="52" t="s">
        <v>3950</v>
      </c>
      <c r="AH542" s="54">
        <v>2011</v>
      </c>
      <c r="AI542" s="145">
        <v>0.4826388888888889</v>
      </c>
      <c r="AJ542" s="57"/>
      <c r="AK542" s="57"/>
      <c r="AL542" s="57"/>
      <c r="AM542" s="67"/>
      <c r="AN542" s="147" t="s">
        <v>2803</v>
      </c>
      <c r="AO542" s="147" t="s">
        <v>3949</v>
      </c>
      <c r="AP542" s="148">
        <v>2012</v>
      </c>
      <c r="AQ542" s="149">
        <v>1</v>
      </c>
      <c r="AR542" s="148">
        <v>29</v>
      </c>
      <c r="AS542" s="322" t="s">
        <v>1609</v>
      </c>
      <c r="AT542" s="68">
        <v>477.32676852089998</v>
      </c>
      <c r="AU542" s="68">
        <v>501.69380912349999</v>
      </c>
      <c r="AV542" s="60">
        <v>25.5</v>
      </c>
      <c r="AW542" s="60">
        <v>103</v>
      </c>
      <c r="AX542" s="60"/>
      <c r="AY542" s="68">
        <v>-237.52057764439996</v>
      </c>
      <c r="AZ542" s="68">
        <v>1107.5205776444</v>
      </c>
      <c r="BA542" s="68"/>
      <c r="BB542" s="68">
        <v>870</v>
      </c>
    </row>
    <row r="543" spans="1:54" s="62" customFormat="1" ht="13.5" customHeight="1">
      <c r="A543" s="26" t="s">
        <v>1610</v>
      </c>
      <c r="B543" s="57">
        <v>54</v>
      </c>
      <c r="C543" s="320" t="s">
        <v>1770</v>
      </c>
      <c r="D543" s="320" t="s">
        <v>588</v>
      </c>
      <c r="E543" s="320" t="s">
        <v>1771</v>
      </c>
      <c r="F543" s="320" t="s">
        <v>1772</v>
      </c>
      <c r="G543" s="53"/>
      <c r="H543" s="138">
        <v>9</v>
      </c>
      <c r="I543" s="138">
        <v>5</v>
      </c>
      <c r="J543" s="138">
        <v>1961</v>
      </c>
      <c r="K543" s="139">
        <v>50</v>
      </c>
      <c r="L543" s="140" t="s">
        <v>1539</v>
      </c>
      <c r="M543" s="270"/>
      <c r="N543" s="270"/>
      <c r="O543" s="270"/>
      <c r="P543" s="53"/>
      <c r="Q543" s="141">
        <v>266</v>
      </c>
      <c r="R543" s="53"/>
      <c r="S543" s="325" t="s">
        <v>69</v>
      </c>
      <c r="T543" s="151">
        <v>11030022</v>
      </c>
      <c r="U543" s="144"/>
      <c r="V543" s="150"/>
      <c r="W543" s="66"/>
      <c r="X543" s="66"/>
      <c r="Y543" s="66"/>
      <c r="Z543" s="66"/>
      <c r="AA543" s="66"/>
      <c r="AB543" s="66"/>
      <c r="AC543" s="66"/>
      <c r="AD543" s="66"/>
      <c r="AE543" s="66"/>
      <c r="AF543" s="52" t="s">
        <v>2792</v>
      </c>
      <c r="AG543" s="52" t="s">
        <v>3951</v>
      </c>
      <c r="AH543" s="54">
        <v>2011</v>
      </c>
      <c r="AI543" s="145">
        <v>0.60416666666666663</v>
      </c>
      <c r="AJ543" s="57"/>
      <c r="AK543" s="57"/>
      <c r="AL543" s="57"/>
      <c r="AM543" s="67"/>
      <c r="AN543" s="147" t="s">
        <v>2803</v>
      </c>
      <c r="AO543" s="147" t="s">
        <v>3949</v>
      </c>
      <c r="AP543" s="148">
        <v>2012</v>
      </c>
      <c r="AQ543" s="149">
        <v>1</v>
      </c>
      <c r="AR543" s="148">
        <v>31</v>
      </c>
      <c r="AS543" s="322" t="s">
        <v>1609</v>
      </c>
      <c r="AT543" s="68">
        <v>510.24585600509999</v>
      </c>
      <c r="AU543" s="68">
        <v>536.29338216650001</v>
      </c>
      <c r="AV543" s="60">
        <v>33.28</v>
      </c>
      <c r="AW543" s="60">
        <v>103</v>
      </c>
      <c r="AX543" s="60"/>
      <c r="AY543" s="68">
        <v>-252.81923817160009</v>
      </c>
      <c r="AZ543" s="68">
        <v>1182.8192381716001</v>
      </c>
      <c r="BA543" s="68"/>
      <c r="BB543" s="68">
        <v>930</v>
      </c>
    </row>
    <row r="544" spans="1:54" s="62" customFormat="1" ht="13.5" customHeight="1">
      <c r="A544" s="26" t="s">
        <v>1610</v>
      </c>
      <c r="B544" s="57">
        <v>55</v>
      </c>
      <c r="C544" s="319" t="s">
        <v>1776</v>
      </c>
      <c r="D544" s="320" t="s">
        <v>407</v>
      </c>
      <c r="E544" s="320" t="s">
        <v>1777</v>
      </c>
      <c r="F544" s="320" t="s">
        <v>1778</v>
      </c>
      <c r="G544" s="53"/>
      <c r="H544" s="138">
        <v>2</v>
      </c>
      <c r="I544" s="138">
        <v>3</v>
      </c>
      <c r="J544" s="138">
        <v>1971</v>
      </c>
      <c r="K544" s="139">
        <v>40</v>
      </c>
      <c r="L544" s="140" t="s">
        <v>1539</v>
      </c>
      <c r="M544" s="270"/>
      <c r="N544" s="270"/>
      <c r="O544" s="270"/>
      <c r="P544" s="53"/>
      <c r="Q544" s="141">
        <v>224</v>
      </c>
      <c r="R544" s="53"/>
      <c r="S544" s="325" t="s">
        <v>69</v>
      </c>
      <c r="T544" s="151">
        <v>11030022</v>
      </c>
      <c r="U544" s="161"/>
      <c r="V544" s="58"/>
      <c r="W544" s="66"/>
      <c r="X544" s="66"/>
      <c r="Y544" s="66"/>
      <c r="Z544" s="66"/>
      <c r="AA544" s="66"/>
      <c r="AB544" s="66"/>
      <c r="AC544" s="66"/>
      <c r="AD544" s="66"/>
      <c r="AE544" s="66"/>
      <c r="AF544" s="52" t="s">
        <v>2025</v>
      </c>
      <c r="AG544" s="52" t="s">
        <v>3947</v>
      </c>
      <c r="AH544" s="54">
        <v>2011</v>
      </c>
      <c r="AI544" s="145">
        <v>0.79166666666666663</v>
      </c>
      <c r="AJ544" s="57"/>
      <c r="AK544" s="57"/>
      <c r="AL544" s="57"/>
      <c r="AM544" s="67"/>
      <c r="AN544" s="147" t="s">
        <v>2803</v>
      </c>
      <c r="AO544" s="147" t="s">
        <v>3949</v>
      </c>
      <c r="AP544" s="148">
        <v>2012</v>
      </c>
      <c r="AQ544" s="149">
        <v>1</v>
      </c>
      <c r="AR544" s="148">
        <v>31</v>
      </c>
      <c r="AS544" s="322" t="s">
        <v>1609</v>
      </c>
      <c r="AT544" s="68">
        <v>510.24585600509999</v>
      </c>
      <c r="AU544" s="68">
        <v>536.29338216650001</v>
      </c>
      <c r="AV544" s="60">
        <v>6.9</v>
      </c>
      <c r="AW544" s="60">
        <v>103</v>
      </c>
      <c r="AX544" s="60"/>
      <c r="AY544" s="68">
        <v>-226.43923817160021</v>
      </c>
      <c r="AZ544" s="68">
        <v>1156.4392381716002</v>
      </c>
      <c r="BA544" s="68"/>
      <c r="BB544" s="68">
        <v>930</v>
      </c>
    </row>
    <row r="545" spans="1:54" s="62" customFormat="1" ht="13.5" customHeight="1">
      <c r="A545" s="26" t="s">
        <v>1610</v>
      </c>
      <c r="B545" s="57">
        <v>56</v>
      </c>
      <c r="C545" s="151">
        <v>2066381765</v>
      </c>
      <c r="D545" s="58" t="s">
        <v>107</v>
      </c>
      <c r="E545" s="58" t="s">
        <v>1779</v>
      </c>
      <c r="F545" s="140" t="s">
        <v>1780</v>
      </c>
      <c r="G545" s="53"/>
      <c r="H545" s="138">
        <v>28</v>
      </c>
      <c r="I545" s="138">
        <v>5</v>
      </c>
      <c r="J545" s="138">
        <v>1978</v>
      </c>
      <c r="K545" s="58">
        <v>33</v>
      </c>
      <c r="L545" s="140" t="s">
        <v>1539</v>
      </c>
      <c r="M545" s="270"/>
      <c r="N545" s="270"/>
      <c r="O545" s="270"/>
      <c r="P545" s="53"/>
      <c r="Q545" s="151">
        <v>133</v>
      </c>
      <c r="R545" s="53"/>
      <c r="S545" s="325" t="s">
        <v>69</v>
      </c>
      <c r="T545" s="151">
        <v>11030022</v>
      </c>
      <c r="U545" s="144"/>
      <c r="V545" s="150"/>
      <c r="W545" s="66"/>
      <c r="X545" s="66"/>
      <c r="Y545" s="66"/>
      <c r="Z545" s="66"/>
      <c r="AA545" s="66"/>
      <c r="AB545" s="66"/>
      <c r="AC545" s="66"/>
      <c r="AD545" s="66"/>
      <c r="AE545" s="66"/>
      <c r="AF545" s="147" t="s">
        <v>3949</v>
      </c>
      <c r="AG545" s="147" t="s">
        <v>3948</v>
      </c>
      <c r="AH545" s="54">
        <v>2011</v>
      </c>
      <c r="AI545" s="149">
        <v>0.54166666666666663</v>
      </c>
      <c r="AJ545" s="57"/>
      <c r="AK545" s="57"/>
      <c r="AL545" s="57"/>
      <c r="AM545" s="67"/>
      <c r="AN545" s="147" t="s">
        <v>2021</v>
      </c>
      <c r="AO545" s="147" t="s">
        <v>3949</v>
      </c>
      <c r="AP545" s="148">
        <v>2012</v>
      </c>
      <c r="AQ545" s="149">
        <v>0.625</v>
      </c>
      <c r="AR545" s="148">
        <v>11</v>
      </c>
      <c r="AS545" s="58" t="s">
        <v>1674</v>
      </c>
      <c r="AT545" s="68">
        <v>181.0549811631</v>
      </c>
      <c r="AU545" s="68">
        <v>190.2976517365</v>
      </c>
      <c r="AV545" s="60">
        <v>47.66</v>
      </c>
      <c r="AW545" s="60">
        <v>0</v>
      </c>
      <c r="AX545" s="60"/>
      <c r="AY545" s="68">
        <v>-89.012632899600021</v>
      </c>
      <c r="AZ545" s="68">
        <v>419.01263289960002</v>
      </c>
      <c r="BA545" s="68"/>
      <c r="BB545" s="68">
        <v>330</v>
      </c>
    </row>
    <row r="546" spans="1:54" s="62" customFormat="1" ht="13.5" customHeight="1">
      <c r="A546" s="26" t="s">
        <v>1610</v>
      </c>
      <c r="B546" s="57">
        <v>57</v>
      </c>
      <c r="C546" s="320" t="s">
        <v>3312</v>
      </c>
      <c r="D546" s="320" t="s">
        <v>103</v>
      </c>
      <c r="E546" s="320" t="s">
        <v>1646</v>
      </c>
      <c r="F546" s="320" t="s">
        <v>3313</v>
      </c>
      <c r="G546" s="53"/>
      <c r="H546" s="138">
        <v>21</v>
      </c>
      <c r="I546" s="138">
        <v>9</v>
      </c>
      <c r="J546" s="138">
        <v>1962</v>
      </c>
      <c r="K546" s="139">
        <v>49</v>
      </c>
      <c r="L546" s="140" t="s">
        <v>1539</v>
      </c>
      <c r="M546" s="270"/>
      <c r="N546" s="270"/>
      <c r="O546" s="270"/>
      <c r="P546" s="53"/>
      <c r="Q546" s="151">
        <v>6</v>
      </c>
      <c r="R546" s="53"/>
      <c r="S546" s="325" t="s">
        <v>69</v>
      </c>
      <c r="T546" s="151">
        <v>11030022</v>
      </c>
      <c r="U546" s="144"/>
      <c r="V546" s="150"/>
      <c r="W546" s="66"/>
      <c r="X546" s="66"/>
      <c r="Y546" s="66"/>
      <c r="Z546" s="66"/>
      <c r="AA546" s="66"/>
      <c r="AB546" s="66"/>
      <c r="AC546" s="66"/>
      <c r="AD546" s="66"/>
      <c r="AE546" s="66"/>
      <c r="AF546" s="52" t="s">
        <v>2746</v>
      </c>
      <c r="AG546" s="52" t="s">
        <v>3949</v>
      </c>
      <c r="AH546" s="54">
        <v>2012</v>
      </c>
      <c r="AI546" s="145">
        <v>0.79166666666666663</v>
      </c>
      <c r="AJ546" s="57"/>
      <c r="AK546" s="57"/>
      <c r="AL546" s="57"/>
      <c r="AM546" s="67"/>
      <c r="AN546" s="147" t="s">
        <v>2803</v>
      </c>
      <c r="AO546" s="147" t="s">
        <v>3949</v>
      </c>
      <c r="AP546" s="148">
        <v>2012</v>
      </c>
      <c r="AQ546" s="149">
        <v>1</v>
      </c>
      <c r="AR546" s="148">
        <v>27</v>
      </c>
      <c r="AS546" s="322" t="s">
        <v>1609</v>
      </c>
      <c r="AT546" s="68">
        <v>444.40768103669996</v>
      </c>
      <c r="AU546" s="68">
        <v>467.09423608049997</v>
      </c>
      <c r="AV546" s="60">
        <v>15.44</v>
      </c>
      <c r="AW546" s="60">
        <v>103</v>
      </c>
      <c r="AX546" s="60"/>
      <c r="AY546" s="68">
        <v>-219.94191711719986</v>
      </c>
      <c r="AZ546" s="68">
        <v>1029.9419171171999</v>
      </c>
      <c r="BA546" s="68"/>
      <c r="BB546" s="68">
        <v>810</v>
      </c>
    </row>
    <row r="547" spans="1:54" s="62" customFormat="1" ht="13.5" customHeight="1">
      <c r="A547" s="26" t="s">
        <v>1610</v>
      </c>
      <c r="B547" s="57">
        <v>58</v>
      </c>
      <c r="C547" s="320" t="s">
        <v>1788</v>
      </c>
      <c r="D547" s="320" t="s">
        <v>1789</v>
      </c>
      <c r="E547" s="320" t="s">
        <v>1790</v>
      </c>
      <c r="F547" s="320" t="s">
        <v>1791</v>
      </c>
      <c r="G547" s="53"/>
      <c r="H547" s="138">
        <v>24</v>
      </c>
      <c r="I547" s="138">
        <v>8</v>
      </c>
      <c r="J547" s="138">
        <v>1973</v>
      </c>
      <c r="K547" s="139">
        <v>38</v>
      </c>
      <c r="L547" s="140" t="s">
        <v>1539</v>
      </c>
      <c r="M547" s="270"/>
      <c r="N547" s="270"/>
      <c r="O547" s="270"/>
      <c r="P547" s="53"/>
      <c r="Q547" s="141">
        <v>255</v>
      </c>
      <c r="R547" s="53"/>
      <c r="S547" s="325" t="s">
        <v>69</v>
      </c>
      <c r="T547" s="151">
        <v>11030022</v>
      </c>
      <c r="U547" s="144"/>
      <c r="V547" s="150"/>
      <c r="W547" s="66"/>
      <c r="X547" s="66"/>
      <c r="Y547" s="66"/>
      <c r="Z547" s="66"/>
      <c r="AA547" s="66"/>
      <c r="AB547" s="66"/>
      <c r="AC547" s="66"/>
      <c r="AD547" s="66"/>
      <c r="AE547" s="66"/>
      <c r="AF547" s="52" t="s">
        <v>3951</v>
      </c>
      <c r="AG547" s="52" t="s">
        <v>3951</v>
      </c>
      <c r="AH547" s="54">
        <v>2011</v>
      </c>
      <c r="AI547" s="145">
        <v>0.83333333333333337</v>
      </c>
      <c r="AJ547" s="57"/>
      <c r="AK547" s="57"/>
      <c r="AL547" s="57"/>
      <c r="AM547" s="67"/>
      <c r="AN547" s="147" t="s">
        <v>3454</v>
      </c>
      <c r="AO547" s="147" t="s">
        <v>3949</v>
      </c>
      <c r="AP547" s="148">
        <v>2012</v>
      </c>
      <c r="AQ547" s="149">
        <v>0.91666666666666663</v>
      </c>
      <c r="AR547" s="148">
        <v>23</v>
      </c>
      <c r="AS547" s="323" t="s">
        <v>1621</v>
      </c>
      <c r="AT547" s="68">
        <v>378.56950606829997</v>
      </c>
      <c r="AU547" s="68">
        <v>397.89508999449998</v>
      </c>
      <c r="AV547" s="60">
        <v>2.2999999999999998</v>
      </c>
      <c r="AW547" s="60">
        <v>0</v>
      </c>
      <c r="AX547" s="60"/>
      <c r="AY547" s="68">
        <v>-88.76459606279991</v>
      </c>
      <c r="AZ547" s="68">
        <v>778.76459606279991</v>
      </c>
      <c r="BA547" s="68"/>
      <c r="BB547" s="68">
        <v>690</v>
      </c>
    </row>
    <row r="548" spans="1:54" s="62" customFormat="1" ht="13.5" customHeight="1">
      <c r="A548" s="26" t="s">
        <v>1610</v>
      </c>
      <c r="B548" s="57">
        <v>59</v>
      </c>
      <c r="C548" s="151">
        <v>1491791290</v>
      </c>
      <c r="D548" s="307" t="s">
        <v>634</v>
      </c>
      <c r="E548" s="307" t="s">
        <v>1792</v>
      </c>
      <c r="F548" s="51" t="s">
        <v>1793</v>
      </c>
      <c r="G548" s="53"/>
      <c r="H548" s="54">
        <v>4</v>
      </c>
      <c r="I548" s="54">
        <v>7</v>
      </c>
      <c r="J548" s="54">
        <v>1976</v>
      </c>
      <c r="K548" s="58">
        <v>35</v>
      </c>
      <c r="L548" s="51" t="s">
        <v>100</v>
      </c>
      <c r="M548" s="270"/>
      <c r="N548" s="270"/>
      <c r="O548" s="270"/>
      <c r="P548" s="53"/>
      <c r="Q548" s="141">
        <v>130</v>
      </c>
      <c r="R548" s="53"/>
      <c r="S548" s="325" t="s">
        <v>69</v>
      </c>
      <c r="T548" s="151">
        <v>11030022</v>
      </c>
      <c r="U548" s="144"/>
      <c r="V548" s="150"/>
      <c r="W548" s="66"/>
      <c r="X548" s="66"/>
      <c r="Y548" s="66"/>
      <c r="Z548" s="66"/>
      <c r="AA548" s="66"/>
      <c r="AB548" s="66"/>
      <c r="AC548" s="66"/>
      <c r="AD548" s="66"/>
      <c r="AE548" s="66"/>
      <c r="AF548" s="52" t="s">
        <v>3799</v>
      </c>
      <c r="AG548" s="52" t="s">
        <v>3952</v>
      </c>
      <c r="AH548" s="54">
        <v>2011</v>
      </c>
      <c r="AI548" s="145">
        <v>0.95833333333333337</v>
      </c>
      <c r="AJ548" s="57"/>
      <c r="AK548" s="57"/>
      <c r="AL548" s="57"/>
      <c r="AM548" s="67"/>
      <c r="AN548" s="52" t="s">
        <v>2772</v>
      </c>
      <c r="AO548" s="52" t="s">
        <v>3949</v>
      </c>
      <c r="AP548" s="59">
        <v>2012</v>
      </c>
      <c r="AQ548" s="145">
        <v>1</v>
      </c>
      <c r="AR548" s="148">
        <v>17</v>
      </c>
      <c r="AS548" s="58" t="s">
        <v>1674</v>
      </c>
      <c r="AT548" s="68">
        <v>279.81224361569997</v>
      </c>
      <c r="AU548" s="68">
        <v>294.09637086549998</v>
      </c>
      <c r="AV548" s="60">
        <v>2.2999999999999998</v>
      </c>
      <c r="AW548" s="60">
        <v>0</v>
      </c>
      <c r="AX548" s="60"/>
      <c r="AY548" s="68">
        <v>-66.208614481199902</v>
      </c>
      <c r="AZ548" s="68">
        <v>576.2086144811999</v>
      </c>
      <c r="BA548" s="68"/>
      <c r="BB548" s="68">
        <v>510</v>
      </c>
    </row>
    <row r="549" spans="1:54" s="62" customFormat="1" ht="13.5" customHeight="1">
      <c r="A549" s="26" t="s">
        <v>1610</v>
      </c>
      <c r="B549" s="57">
        <v>60</v>
      </c>
      <c r="C549" s="151"/>
      <c r="D549" s="141" t="s">
        <v>1586</v>
      </c>
      <c r="E549" s="141" t="s">
        <v>1068</v>
      </c>
      <c r="F549" s="51" t="s">
        <v>1794</v>
      </c>
      <c r="G549" s="53"/>
      <c r="H549" s="54">
        <v>11</v>
      </c>
      <c r="I549" s="54">
        <v>3</v>
      </c>
      <c r="J549" s="54">
        <v>1972</v>
      </c>
      <c r="K549" s="58">
        <v>39</v>
      </c>
      <c r="L549" s="140" t="s">
        <v>1539</v>
      </c>
      <c r="M549" s="270"/>
      <c r="N549" s="270"/>
      <c r="O549" s="270"/>
      <c r="P549" s="53"/>
      <c r="Q549" s="141">
        <v>228</v>
      </c>
      <c r="R549" s="53"/>
      <c r="S549" s="325" t="s">
        <v>69</v>
      </c>
      <c r="T549" s="151">
        <v>11030022</v>
      </c>
      <c r="U549" s="144"/>
      <c r="V549" s="58" t="s">
        <v>493</v>
      </c>
      <c r="W549" s="66"/>
      <c r="X549" s="66"/>
      <c r="Y549" s="66"/>
      <c r="Z549" s="66"/>
      <c r="AA549" s="66"/>
      <c r="AB549" s="66"/>
      <c r="AC549" s="66"/>
      <c r="AD549" s="66"/>
      <c r="AE549" s="66"/>
      <c r="AF549" s="52" t="s">
        <v>3950</v>
      </c>
      <c r="AG549" s="52" t="s">
        <v>3953</v>
      </c>
      <c r="AH549" s="54">
        <v>2009</v>
      </c>
      <c r="AI549" s="145">
        <v>0.66666666666666663</v>
      </c>
      <c r="AJ549" s="57"/>
      <c r="AK549" s="57"/>
      <c r="AL549" s="57"/>
      <c r="AM549" s="67"/>
      <c r="AN549" s="147" t="s">
        <v>2803</v>
      </c>
      <c r="AO549" s="147" t="s">
        <v>3949</v>
      </c>
      <c r="AP549" s="148">
        <v>2012</v>
      </c>
      <c r="AQ549" s="149">
        <v>1</v>
      </c>
      <c r="AR549" s="148">
        <v>31</v>
      </c>
      <c r="AS549" s="322" t="s">
        <v>1609</v>
      </c>
      <c r="AT549" s="68">
        <v>510.24585600509999</v>
      </c>
      <c r="AU549" s="68">
        <v>536.29338216650001</v>
      </c>
      <c r="AV549" s="60">
        <v>14.95</v>
      </c>
      <c r="AW549" s="60">
        <v>0</v>
      </c>
      <c r="AX549" s="60"/>
      <c r="AY549" s="68">
        <v>-131.48923817160016</v>
      </c>
      <c r="AZ549" s="68">
        <v>1061.4892381716002</v>
      </c>
      <c r="BA549" s="68"/>
      <c r="BB549" s="68">
        <v>930</v>
      </c>
    </row>
    <row r="550" spans="1:54" s="62" customFormat="1" ht="13.5" customHeight="1">
      <c r="A550" s="26" t="s">
        <v>1610</v>
      </c>
      <c r="B550" s="57">
        <v>61</v>
      </c>
      <c r="C550" s="151">
        <v>3721493102</v>
      </c>
      <c r="D550" s="58" t="s">
        <v>1795</v>
      </c>
      <c r="E550" s="58" t="s">
        <v>1796</v>
      </c>
      <c r="F550" s="140" t="s">
        <v>1797</v>
      </c>
      <c r="G550" s="53"/>
      <c r="H550" s="138">
        <v>29</v>
      </c>
      <c r="I550" s="138">
        <v>5</v>
      </c>
      <c r="J550" s="138">
        <v>1936</v>
      </c>
      <c r="K550" s="58">
        <v>75</v>
      </c>
      <c r="L550" s="140" t="s">
        <v>1539</v>
      </c>
      <c r="M550" s="270"/>
      <c r="N550" s="270"/>
      <c r="O550" s="270"/>
      <c r="P550" s="53"/>
      <c r="Q550" s="151">
        <v>150</v>
      </c>
      <c r="R550" s="53"/>
      <c r="S550" s="325" t="s">
        <v>69</v>
      </c>
      <c r="T550" s="151">
        <v>11030022</v>
      </c>
      <c r="U550" s="150" t="s">
        <v>1629</v>
      </c>
      <c r="V550" s="150"/>
      <c r="W550" s="66"/>
      <c r="X550" s="66"/>
      <c r="Y550" s="66"/>
      <c r="Z550" s="66"/>
      <c r="AA550" s="66"/>
      <c r="AB550" s="66"/>
      <c r="AC550" s="66"/>
      <c r="AD550" s="66"/>
      <c r="AE550" s="66"/>
      <c r="AF550" s="147" t="s">
        <v>3808</v>
      </c>
      <c r="AG550" s="147" t="s">
        <v>3948</v>
      </c>
      <c r="AH550" s="54">
        <v>2011</v>
      </c>
      <c r="AI550" s="149">
        <v>0.60416666666666663</v>
      </c>
      <c r="AJ550" s="57"/>
      <c r="AK550" s="57"/>
      <c r="AL550" s="57"/>
      <c r="AM550" s="67"/>
      <c r="AN550" s="147" t="s">
        <v>2803</v>
      </c>
      <c r="AO550" s="147" t="s">
        <v>3949</v>
      </c>
      <c r="AP550" s="148">
        <v>2012</v>
      </c>
      <c r="AQ550" s="149">
        <v>1</v>
      </c>
      <c r="AR550" s="148">
        <v>31</v>
      </c>
      <c r="AS550" s="322" t="s">
        <v>1609</v>
      </c>
      <c r="AT550" s="68">
        <v>510.24585600509999</v>
      </c>
      <c r="AU550" s="68">
        <v>536.29338216650001</v>
      </c>
      <c r="AV550" s="60">
        <v>41.8</v>
      </c>
      <c r="AW550" s="60">
        <v>0</v>
      </c>
      <c r="AX550" s="60"/>
      <c r="AY550" s="68">
        <v>-158.33923817160007</v>
      </c>
      <c r="AZ550" s="68">
        <v>1088.3392381716001</v>
      </c>
      <c r="BA550" s="68"/>
      <c r="BB550" s="68">
        <v>930</v>
      </c>
    </row>
    <row r="551" spans="1:54" s="62" customFormat="1" ht="13.5" customHeight="1">
      <c r="A551" s="26" t="s">
        <v>1610</v>
      </c>
      <c r="B551" s="57">
        <v>62</v>
      </c>
      <c r="C551" s="320" t="s">
        <v>1798</v>
      </c>
      <c r="D551" s="320" t="s">
        <v>1799</v>
      </c>
      <c r="E551" s="320" t="s">
        <v>1800</v>
      </c>
      <c r="F551" s="320" t="s">
        <v>1801</v>
      </c>
      <c r="G551" s="53"/>
      <c r="H551" s="138">
        <v>18</v>
      </c>
      <c r="I551" s="138">
        <v>9</v>
      </c>
      <c r="J551" s="138">
        <v>1988</v>
      </c>
      <c r="K551" s="139">
        <v>23</v>
      </c>
      <c r="L551" s="140" t="s">
        <v>1539</v>
      </c>
      <c r="M551" s="270"/>
      <c r="N551" s="270"/>
      <c r="O551" s="270"/>
      <c r="P551" s="53"/>
      <c r="Q551" s="151">
        <v>308</v>
      </c>
      <c r="R551" s="53"/>
      <c r="S551" s="325" t="s">
        <v>69</v>
      </c>
      <c r="T551" s="151">
        <v>11030022</v>
      </c>
      <c r="U551" s="144"/>
      <c r="V551" s="150"/>
      <c r="W551" s="66"/>
      <c r="X551" s="66"/>
      <c r="Y551" s="66"/>
      <c r="Z551" s="66"/>
      <c r="AA551" s="66"/>
      <c r="AB551" s="66"/>
      <c r="AC551" s="66"/>
      <c r="AD551" s="66"/>
      <c r="AE551" s="66"/>
      <c r="AF551" s="52" t="s">
        <v>3454</v>
      </c>
      <c r="AG551" s="52" t="s">
        <v>2752</v>
      </c>
      <c r="AH551" s="54">
        <v>2011</v>
      </c>
      <c r="AI551" s="145">
        <v>0.8125</v>
      </c>
      <c r="AJ551" s="57"/>
      <c r="AK551" s="57"/>
      <c r="AL551" s="57"/>
      <c r="AM551" s="67"/>
      <c r="AN551" s="147" t="s">
        <v>2803</v>
      </c>
      <c r="AO551" s="147" t="s">
        <v>3949</v>
      </c>
      <c r="AP551" s="148">
        <v>2012</v>
      </c>
      <c r="AQ551" s="149">
        <v>1</v>
      </c>
      <c r="AR551" s="148">
        <v>31</v>
      </c>
      <c r="AS551" s="322" t="s">
        <v>1609</v>
      </c>
      <c r="AT551" s="68">
        <v>510.24585600509999</v>
      </c>
      <c r="AU551" s="68">
        <v>536.29338216650001</v>
      </c>
      <c r="AV551" s="60">
        <v>4.82</v>
      </c>
      <c r="AW551" s="60">
        <v>123</v>
      </c>
      <c r="AX551" s="60"/>
      <c r="AY551" s="68">
        <v>-244.35923817160005</v>
      </c>
      <c r="AZ551" s="68">
        <v>1174.3592381716001</v>
      </c>
      <c r="BA551" s="68"/>
      <c r="BB551" s="68">
        <v>930</v>
      </c>
    </row>
    <row r="552" spans="1:54" s="62" customFormat="1" ht="13.5" customHeight="1">
      <c r="A552" s="26" t="s">
        <v>1610</v>
      </c>
      <c r="B552" s="57">
        <v>63</v>
      </c>
      <c r="C552" s="320" t="s">
        <v>1802</v>
      </c>
      <c r="D552" s="320" t="s">
        <v>1803</v>
      </c>
      <c r="E552" s="320" t="s">
        <v>1804</v>
      </c>
      <c r="F552" s="320" t="s">
        <v>1805</v>
      </c>
      <c r="G552" s="53"/>
      <c r="H552" s="138">
        <v>16</v>
      </c>
      <c r="I552" s="138">
        <v>1</v>
      </c>
      <c r="J552" s="138">
        <v>1971</v>
      </c>
      <c r="K552" s="139">
        <v>40</v>
      </c>
      <c r="L552" s="140" t="s">
        <v>1539</v>
      </c>
      <c r="M552" s="270"/>
      <c r="N552" s="270"/>
      <c r="O552" s="270"/>
      <c r="P552" s="53"/>
      <c r="Q552" s="151">
        <v>313</v>
      </c>
      <c r="R552" s="53"/>
      <c r="S552" s="325" t="s">
        <v>69</v>
      </c>
      <c r="T552" s="151">
        <v>11030022</v>
      </c>
      <c r="U552" s="144"/>
      <c r="V552" s="150"/>
      <c r="W552" s="66"/>
      <c r="X552" s="66"/>
      <c r="Y552" s="66"/>
      <c r="Z552" s="66"/>
      <c r="AA552" s="66"/>
      <c r="AB552" s="66"/>
      <c r="AC552" s="66"/>
      <c r="AD552" s="66"/>
      <c r="AE552" s="66"/>
      <c r="AF552" s="52" t="s">
        <v>2792</v>
      </c>
      <c r="AG552" s="52" t="s">
        <v>2752</v>
      </c>
      <c r="AH552" s="54">
        <v>2011</v>
      </c>
      <c r="AI552" s="145">
        <v>0.54166666666666663</v>
      </c>
      <c r="AJ552" s="57"/>
      <c r="AK552" s="57"/>
      <c r="AL552" s="57"/>
      <c r="AM552" s="67"/>
      <c r="AN552" s="147" t="s">
        <v>2803</v>
      </c>
      <c r="AO552" s="147" t="s">
        <v>3949</v>
      </c>
      <c r="AP552" s="148">
        <v>2012</v>
      </c>
      <c r="AQ552" s="149">
        <v>1</v>
      </c>
      <c r="AR552" s="148">
        <v>31</v>
      </c>
      <c r="AS552" s="322" t="s">
        <v>1609</v>
      </c>
      <c r="AT552" s="68">
        <v>510.24585600509999</v>
      </c>
      <c r="AU552" s="68">
        <v>536.29338216650001</v>
      </c>
      <c r="AV552" s="60">
        <v>16.940000000000001</v>
      </c>
      <c r="AW552" s="60">
        <v>103</v>
      </c>
      <c r="AX552" s="60"/>
      <c r="AY552" s="68">
        <v>-236.47923817160017</v>
      </c>
      <c r="AZ552" s="68">
        <v>1166.4792381716002</v>
      </c>
      <c r="BA552" s="68"/>
      <c r="BB552" s="68">
        <v>930</v>
      </c>
    </row>
    <row r="553" spans="1:54" s="62" customFormat="1" ht="13.5" customHeight="1">
      <c r="A553" s="26" t="s">
        <v>1610</v>
      </c>
      <c r="B553" s="57">
        <v>64</v>
      </c>
      <c r="C553" s="320" t="s">
        <v>3316</v>
      </c>
      <c r="D553" s="320" t="s">
        <v>1322</v>
      </c>
      <c r="E553" s="320" t="s">
        <v>3317</v>
      </c>
      <c r="F553" s="320" t="s">
        <v>3318</v>
      </c>
      <c r="G553" s="53"/>
      <c r="H553" s="138">
        <v>31</v>
      </c>
      <c r="I553" s="138">
        <v>10</v>
      </c>
      <c r="J553" s="138">
        <v>1985</v>
      </c>
      <c r="K553" s="139">
        <v>26</v>
      </c>
      <c r="L553" s="58" t="s">
        <v>100</v>
      </c>
      <c r="M553" s="270"/>
      <c r="N553" s="270"/>
      <c r="O553" s="270"/>
      <c r="P553" s="53"/>
      <c r="Q553" s="151">
        <v>5</v>
      </c>
      <c r="R553" s="53"/>
      <c r="S553" s="325" t="s">
        <v>69</v>
      </c>
      <c r="T553" s="151">
        <v>11030022</v>
      </c>
      <c r="U553" s="144"/>
      <c r="V553" s="150"/>
      <c r="W553" s="66"/>
      <c r="X553" s="66"/>
      <c r="Y553" s="66"/>
      <c r="Z553" s="66"/>
      <c r="AA553" s="66"/>
      <c r="AB553" s="66"/>
      <c r="AC553" s="66"/>
      <c r="AD553" s="66"/>
      <c r="AE553" s="66"/>
      <c r="AF553" s="52" t="s">
        <v>3829</v>
      </c>
      <c r="AG553" s="52" t="s">
        <v>3949</v>
      </c>
      <c r="AH553" s="54">
        <v>2012</v>
      </c>
      <c r="AI553" s="145">
        <v>0.5625</v>
      </c>
      <c r="AJ553" s="57"/>
      <c r="AK553" s="57"/>
      <c r="AL553" s="57"/>
      <c r="AM553" s="67"/>
      <c r="AN553" s="147" t="s">
        <v>2803</v>
      </c>
      <c r="AO553" s="147" t="s">
        <v>3949</v>
      </c>
      <c r="AP553" s="148">
        <v>2012</v>
      </c>
      <c r="AQ553" s="149">
        <v>1</v>
      </c>
      <c r="AR553" s="148">
        <v>27</v>
      </c>
      <c r="AS553" s="322" t="s">
        <v>1609</v>
      </c>
      <c r="AT553" s="68">
        <v>444.40768103669996</v>
      </c>
      <c r="AU553" s="68">
        <v>467.09423608049997</v>
      </c>
      <c r="AV553" s="60">
        <v>22.94</v>
      </c>
      <c r="AW553" s="60">
        <v>188</v>
      </c>
      <c r="AX553" s="60"/>
      <c r="AY553" s="68">
        <v>-312.44191711719986</v>
      </c>
      <c r="AZ553" s="68">
        <v>1122.4419171171999</v>
      </c>
      <c r="BA553" s="68"/>
      <c r="BB553" s="68">
        <v>810</v>
      </c>
    </row>
    <row r="554" spans="1:54" s="62" customFormat="1" ht="13.5" customHeight="1">
      <c r="A554" s="26" t="s">
        <v>1610</v>
      </c>
      <c r="B554" s="57">
        <v>65</v>
      </c>
      <c r="C554" s="320" t="s">
        <v>1806</v>
      </c>
      <c r="D554" s="320" t="s">
        <v>1807</v>
      </c>
      <c r="E554" s="320" t="s">
        <v>1808</v>
      </c>
      <c r="F554" s="320" t="s">
        <v>1809</v>
      </c>
      <c r="G554" s="53"/>
      <c r="H554" s="138">
        <v>23</v>
      </c>
      <c r="I554" s="138">
        <v>8</v>
      </c>
      <c r="J554" s="138">
        <v>1976</v>
      </c>
      <c r="K554" s="139">
        <v>35</v>
      </c>
      <c r="L554" s="140" t="s">
        <v>1539</v>
      </c>
      <c r="M554" s="270"/>
      <c r="N554" s="270"/>
      <c r="O554" s="270"/>
      <c r="P554" s="53"/>
      <c r="Q554" s="141">
        <v>247</v>
      </c>
      <c r="R554" s="53"/>
      <c r="S554" s="325" t="s">
        <v>69</v>
      </c>
      <c r="T554" s="151">
        <v>11030022</v>
      </c>
      <c r="U554" s="144"/>
      <c r="V554" s="150"/>
      <c r="W554" s="66"/>
      <c r="X554" s="66"/>
      <c r="Y554" s="66"/>
      <c r="Z554" s="66"/>
      <c r="AA554" s="66"/>
      <c r="AB554" s="66"/>
      <c r="AC554" s="66"/>
      <c r="AD554" s="66"/>
      <c r="AE554" s="66"/>
      <c r="AF554" s="52" t="s">
        <v>3949</v>
      </c>
      <c r="AG554" s="52" t="s">
        <v>3951</v>
      </c>
      <c r="AH554" s="54">
        <v>2011</v>
      </c>
      <c r="AI554" s="145">
        <v>0.75</v>
      </c>
      <c r="AJ554" s="57"/>
      <c r="AK554" s="57"/>
      <c r="AL554" s="57"/>
      <c r="AM554" s="67"/>
      <c r="AN554" s="147" t="s">
        <v>2803</v>
      </c>
      <c r="AO554" s="147" t="s">
        <v>3949</v>
      </c>
      <c r="AP554" s="148">
        <v>2012</v>
      </c>
      <c r="AQ554" s="149">
        <v>1</v>
      </c>
      <c r="AR554" s="148">
        <v>31</v>
      </c>
      <c r="AS554" s="322" t="s">
        <v>1609</v>
      </c>
      <c r="AT554" s="68">
        <v>510.24585600509999</v>
      </c>
      <c r="AU554" s="68">
        <v>536.29338216650001</v>
      </c>
      <c r="AV554" s="60">
        <v>7.77</v>
      </c>
      <c r="AW554" s="60">
        <v>103</v>
      </c>
      <c r="AX554" s="60"/>
      <c r="AY554" s="68">
        <v>-227.3092381716001</v>
      </c>
      <c r="AZ554" s="68">
        <v>1157.3092381716001</v>
      </c>
      <c r="BA554" s="68"/>
      <c r="BB554" s="68">
        <v>930</v>
      </c>
    </row>
    <row r="555" spans="1:54" s="62" customFormat="1" ht="13.5" customHeight="1">
      <c r="A555" s="26" t="s">
        <v>1610</v>
      </c>
      <c r="B555" s="57">
        <v>66</v>
      </c>
      <c r="C555" s="320" t="s">
        <v>3320</v>
      </c>
      <c r="D555" s="320" t="s">
        <v>3321</v>
      </c>
      <c r="E555" s="320" t="s">
        <v>3322</v>
      </c>
      <c r="F555" s="320" t="s">
        <v>3323</v>
      </c>
      <c r="G555" s="53"/>
      <c r="H555" s="138">
        <v>7</v>
      </c>
      <c r="I555" s="138">
        <v>6</v>
      </c>
      <c r="J555" s="138">
        <v>1980</v>
      </c>
      <c r="K555" s="139">
        <v>31</v>
      </c>
      <c r="L555" s="140" t="s">
        <v>1539</v>
      </c>
      <c r="M555" s="270"/>
      <c r="N555" s="270"/>
      <c r="O555" s="270"/>
      <c r="P555" s="53"/>
      <c r="Q555" s="151">
        <v>7</v>
      </c>
      <c r="R555" s="53"/>
      <c r="S555" s="325" t="s">
        <v>69</v>
      </c>
      <c r="T555" s="151">
        <v>11030022</v>
      </c>
      <c r="U555" s="144"/>
      <c r="V555" s="154" t="s">
        <v>3956</v>
      </c>
      <c r="W555" s="66"/>
      <c r="X555" s="66"/>
      <c r="Y555" s="66"/>
      <c r="Z555" s="66"/>
      <c r="AA555" s="66"/>
      <c r="AB555" s="66"/>
      <c r="AC555" s="66"/>
      <c r="AD555" s="66"/>
      <c r="AE555" s="66"/>
      <c r="AF555" s="52" t="s">
        <v>2772</v>
      </c>
      <c r="AG555" s="52" t="s">
        <v>3949</v>
      </c>
      <c r="AH555" s="54">
        <v>2012</v>
      </c>
      <c r="AI555" s="145">
        <v>0.375</v>
      </c>
      <c r="AJ555" s="57"/>
      <c r="AK555" s="57"/>
      <c r="AL555" s="57"/>
      <c r="AM555" s="67"/>
      <c r="AN555" s="147" t="s">
        <v>2803</v>
      </c>
      <c r="AO555" s="147" t="s">
        <v>3949</v>
      </c>
      <c r="AP555" s="148">
        <v>2012</v>
      </c>
      <c r="AQ555" s="149">
        <v>1</v>
      </c>
      <c r="AR555" s="148">
        <v>15</v>
      </c>
      <c r="AS555" s="322" t="s">
        <v>1609</v>
      </c>
      <c r="AT555" s="68">
        <v>246.89315613149998</v>
      </c>
      <c r="AU555" s="68">
        <v>259.49679782250001</v>
      </c>
      <c r="AV555" s="60">
        <v>20.6</v>
      </c>
      <c r="AW555" s="60">
        <v>143</v>
      </c>
      <c r="AX555" s="60"/>
      <c r="AY555" s="68">
        <v>-219.98995395400004</v>
      </c>
      <c r="AZ555" s="68">
        <v>669.98995395400004</v>
      </c>
      <c r="BA555" s="68"/>
      <c r="BB555" s="68">
        <v>450</v>
      </c>
    </row>
    <row r="556" spans="1:54" s="62" customFormat="1" ht="13.5" customHeight="1">
      <c r="A556" s="26" t="s">
        <v>1610</v>
      </c>
      <c r="B556" s="57">
        <v>67</v>
      </c>
      <c r="C556" s="320" t="s">
        <v>3324</v>
      </c>
      <c r="D556" s="320" t="s">
        <v>142</v>
      </c>
      <c r="E556" s="320" t="s">
        <v>228</v>
      </c>
      <c r="F556" s="320" t="s">
        <v>3325</v>
      </c>
      <c r="G556" s="53"/>
      <c r="H556" s="138">
        <v>20</v>
      </c>
      <c r="I556" s="138">
        <v>8</v>
      </c>
      <c r="J556" s="138">
        <v>1991</v>
      </c>
      <c r="K556" s="139">
        <v>20</v>
      </c>
      <c r="L556" s="58" t="s">
        <v>100</v>
      </c>
      <c r="M556" s="270"/>
      <c r="N556" s="270"/>
      <c r="O556" s="270"/>
      <c r="P556" s="53"/>
      <c r="Q556" s="151">
        <v>17</v>
      </c>
      <c r="R556" s="53"/>
      <c r="S556" s="325" t="s">
        <v>69</v>
      </c>
      <c r="T556" s="151">
        <v>11030022</v>
      </c>
      <c r="U556" s="144"/>
      <c r="V556" s="150"/>
      <c r="W556" s="66"/>
      <c r="X556" s="66"/>
      <c r="Y556" s="66"/>
      <c r="Z556" s="66"/>
      <c r="AA556" s="66"/>
      <c r="AB556" s="66"/>
      <c r="AC556" s="66"/>
      <c r="AD556" s="66"/>
      <c r="AE556" s="66"/>
      <c r="AF556" s="52" t="s">
        <v>2792</v>
      </c>
      <c r="AG556" s="52" t="s">
        <v>3949</v>
      </c>
      <c r="AH556" s="54">
        <v>2012</v>
      </c>
      <c r="AI556" s="145">
        <v>0.58333333333333337</v>
      </c>
      <c r="AJ556" s="57"/>
      <c r="AK556" s="57"/>
      <c r="AL556" s="57"/>
      <c r="AM556" s="67"/>
      <c r="AN556" s="147" t="s">
        <v>2803</v>
      </c>
      <c r="AO556" s="147" t="s">
        <v>3949</v>
      </c>
      <c r="AP556" s="148">
        <v>2012</v>
      </c>
      <c r="AQ556" s="149">
        <v>1</v>
      </c>
      <c r="AR556" s="148">
        <v>6</v>
      </c>
      <c r="AS556" s="322" t="s">
        <v>1609</v>
      </c>
      <c r="AT556" s="68">
        <v>98.757262452600003</v>
      </c>
      <c r="AU556" s="68">
        <v>103.79871912900001</v>
      </c>
      <c r="AV556" s="60">
        <v>0</v>
      </c>
      <c r="AW556" s="60">
        <v>0</v>
      </c>
      <c r="AX556" s="60"/>
      <c r="AY556" s="68">
        <v>-22.555981581600008</v>
      </c>
      <c r="AZ556" s="68">
        <v>202.55598158160001</v>
      </c>
      <c r="BA556" s="68"/>
      <c r="BB556" s="68">
        <v>180</v>
      </c>
    </row>
    <row r="557" spans="1:54" s="62" customFormat="1" ht="13.5" customHeight="1">
      <c r="A557" s="26" t="s">
        <v>1610</v>
      </c>
      <c r="B557" s="57">
        <v>68</v>
      </c>
      <c r="C557" s="320" t="s">
        <v>1810</v>
      </c>
      <c r="D557" s="320" t="s">
        <v>78</v>
      </c>
      <c r="E557" s="320" t="s">
        <v>1811</v>
      </c>
      <c r="F557" s="320" t="s">
        <v>1812</v>
      </c>
      <c r="G557" s="53"/>
      <c r="H557" s="138">
        <v>3</v>
      </c>
      <c r="I557" s="138">
        <v>10</v>
      </c>
      <c r="J557" s="138">
        <v>1981</v>
      </c>
      <c r="K557" s="139">
        <v>30</v>
      </c>
      <c r="L557" s="140" t="s">
        <v>1539</v>
      </c>
      <c r="M557" s="270"/>
      <c r="N557" s="270"/>
      <c r="O557" s="270"/>
      <c r="P557" s="53"/>
      <c r="Q557" s="141">
        <v>250</v>
      </c>
      <c r="R557" s="53"/>
      <c r="S557" s="325" t="s">
        <v>69</v>
      </c>
      <c r="T557" s="151">
        <v>11030022</v>
      </c>
      <c r="U557" s="144"/>
      <c r="V557" s="150"/>
      <c r="W557" s="66"/>
      <c r="X557" s="66"/>
      <c r="Y557" s="66"/>
      <c r="Z557" s="66"/>
      <c r="AA557" s="66"/>
      <c r="AB557" s="66"/>
      <c r="AC557" s="66"/>
      <c r="AD557" s="66"/>
      <c r="AE557" s="66"/>
      <c r="AF557" s="52" t="s">
        <v>3946</v>
      </c>
      <c r="AG557" s="52" t="s">
        <v>3951</v>
      </c>
      <c r="AH557" s="54">
        <v>2011</v>
      </c>
      <c r="AI557" s="145">
        <v>0.47916666666666669</v>
      </c>
      <c r="AJ557" s="57"/>
      <c r="AK557" s="57"/>
      <c r="AL557" s="57"/>
      <c r="AM557" s="67"/>
      <c r="AN557" s="147" t="s">
        <v>2803</v>
      </c>
      <c r="AO557" s="147" t="s">
        <v>3949</v>
      </c>
      <c r="AP557" s="148">
        <v>2012</v>
      </c>
      <c r="AQ557" s="149">
        <v>1</v>
      </c>
      <c r="AR557" s="148">
        <v>31</v>
      </c>
      <c r="AS557" s="322" t="s">
        <v>1609</v>
      </c>
      <c r="AT557" s="68">
        <v>510.24585600509999</v>
      </c>
      <c r="AU557" s="68">
        <v>536.29338216650001</v>
      </c>
      <c r="AV557" s="60">
        <v>2.94</v>
      </c>
      <c r="AW557" s="60">
        <v>103</v>
      </c>
      <c r="AX557" s="60"/>
      <c r="AY557" s="68">
        <v>-222.47923817160017</v>
      </c>
      <c r="AZ557" s="68">
        <v>1152.4792381716002</v>
      </c>
      <c r="BA557" s="68"/>
      <c r="BB557" s="68">
        <v>930</v>
      </c>
    </row>
    <row r="558" spans="1:54" s="62" customFormat="1" ht="13.5" customHeight="1">
      <c r="A558" s="26" t="s">
        <v>1610</v>
      </c>
      <c r="B558" s="57">
        <v>69</v>
      </c>
      <c r="C558" s="320" t="s">
        <v>1817</v>
      </c>
      <c r="D558" s="320" t="s">
        <v>1042</v>
      </c>
      <c r="E558" s="320" t="s">
        <v>376</v>
      </c>
      <c r="F558" s="320" t="s">
        <v>1818</v>
      </c>
      <c r="G558" s="53"/>
      <c r="H558" s="138">
        <v>20</v>
      </c>
      <c r="I558" s="138">
        <v>2</v>
      </c>
      <c r="J558" s="138">
        <v>1977</v>
      </c>
      <c r="K558" s="139">
        <v>34</v>
      </c>
      <c r="L558" s="140" t="s">
        <v>1539</v>
      </c>
      <c r="M558" s="270"/>
      <c r="N558" s="270"/>
      <c r="O558" s="270"/>
      <c r="P558" s="53"/>
      <c r="Q558" s="141">
        <v>279</v>
      </c>
      <c r="R558" s="53"/>
      <c r="S558" s="325" t="s">
        <v>69</v>
      </c>
      <c r="T558" s="151">
        <v>11030022</v>
      </c>
      <c r="U558" s="144"/>
      <c r="V558" s="150"/>
      <c r="W558" s="66"/>
      <c r="X558" s="66"/>
      <c r="Y558" s="66"/>
      <c r="Z558" s="66"/>
      <c r="AA558" s="66"/>
      <c r="AB558" s="66"/>
      <c r="AC558" s="66"/>
      <c r="AD558" s="66"/>
      <c r="AE558" s="66"/>
      <c r="AF558" s="52" t="s">
        <v>3808</v>
      </c>
      <c r="AG558" s="52" t="s">
        <v>2021</v>
      </c>
      <c r="AH558" s="54">
        <v>2011</v>
      </c>
      <c r="AI558" s="145">
        <v>0.77083333333333337</v>
      </c>
      <c r="AJ558" s="57"/>
      <c r="AK558" s="57"/>
      <c r="AL558" s="57"/>
      <c r="AM558" s="67"/>
      <c r="AN558" s="147" t="s">
        <v>2803</v>
      </c>
      <c r="AO558" s="147" t="s">
        <v>3949</v>
      </c>
      <c r="AP558" s="148">
        <v>2012</v>
      </c>
      <c r="AQ558" s="149">
        <v>1</v>
      </c>
      <c r="AR558" s="148">
        <v>31</v>
      </c>
      <c r="AS558" s="322" t="s">
        <v>1609</v>
      </c>
      <c r="AT558" s="68">
        <v>510.24585600509999</v>
      </c>
      <c r="AU558" s="68">
        <v>536.29338216650001</v>
      </c>
      <c r="AV558" s="60">
        <v>4.7</v>
      </c>
      <c r="AW558" s="60">
        <v>0</v>
      </c>
      <c r="AX558" s="60"/>
      <c r="AY558" s="68">
        <v>-121.23923817160016</v>
      </c>
      <c r="AZ558" s="68">
        <v>1051.2392381716002</v>
      </c>
      <c r="BA558" s="68"/>
      <c r="BB558" s="68">
        <v>930</v>
      </c>
    </row>
    <row r="559" spans="1:54" s="62" customFormat="1" ht="13.5" customHeight="1">
      <c r="A559" s="26" t="s">
        <v>1610</v>
      </c>
      <c r="B559" s="57">
        <v>70</v>
      </c>
      <c r="C559" s="55"/>
      <c r="D559" s="141" t="s">
        <v>716</v>
      </c>
      <c r="E559" s="141" t="s">
        <v>1819</v>
      </c>
      <c r="F559" s="75" t="s">
        <v>1820</v>
      </c>
      <c r="G559" s="53"/>
      <c r="H559" s="54">
        <v>27</v>
      </c>
      <c r="I559" s="54">
        <v>9</v>
      </c>
      <c r="J559" s="54">
        <v>1963</v>
      </c>
      <c r="K559" s="58">
        <v>47</v>
      </c>
      <c r="L559" s="140" t="s">
        <v>100</v>
      </c>
      <c r="M559" s="270"/>
      <c r="N559" s="270"/>
      <c r="O559" s="270"/>
      <c r="P559" s="53"/>
      <c r="Q559" s="141">
        <v>57</v>
      </c>
      <c r="R559" s="53"/>
      <c r="S559" s="325" t="s">
        <v>69</v>
      </c>
      <c r="T559" s="151">
        <v>11030022</v>
      </c>
      <c r="U559" s="144"/>
      <c r="V559" s="150"/>
      <c r="W559" s="66"/>
      <c r="X559" s="66"/>
      <c r="Y559" s="66"/>
      <c r="Z559" s="66"/>
      <c r="AA559" s="66"/>
      <c r="AB559" s="66"/>
      <c r="AC559" s="66"/>
      <c r="AD559" s="66"/>
      <c r="AE559" s="66"/>
      <c r="AF559" s="52" t="s">
        <v>2792</v>
      </c>
      <c r="AG559" s="52" t="s">
        <v>3946</v>
      </c>
      <c r="AH559" s="54">
        <v>2011</v>
      </c>
      <c r="AI559" s="145">
        <v>0.55555555555555558</v>
      </c>
      <c r="AJ559" s="57"/>
      <c r="AK559" s="57"/>
      <c r="AL559" s="57"/>
      <c r="AM559" s="67"/>
      <c r="AN559" s="147" t="s">
        <v>2803</v>
      </c>
      <c r="AO559" s="147" t="s">
        <v>3949</v>
      </c>
      <c r="AP559" s="148">
        <v>2012</v>
      </c>
      <c r="AQ559" s="149">
        <v>1</v>
      </c>
      <c r="AR559" s="148">
        <v>31</v>
      </c>
      <c r="AS559" s="322" t="s">
        <v>1609</v>
      </c>
      <c r="AT559" s="68">
        <v>510.24585600509999</v>
      </c>
      <c r="AU559" s="68">
        <v>536.29338216650001</v>
      </c>
      <c r="AV559" s="60">
        <v>7.1</v>
      </c>
      <c r="AW559" s="60">
        <v>0</v>
      </c>
      <c r="AX559" s="60"/>
      <c r="AY559" s="68">
        <v>-123.63923817160003</v>
      </c>
      <c r="AZ559" s="68">
        <v>1053.6392381716</v>
      </c>
      <c r="BA559" s="68"/>
      <c r="BB559" s="68">
        <v>930</v>
      </c>
    </row>
    <row r="560" spans="1:54" s="62" customFormat="1" ht="13.5" customHeight="1">
      <c r="A560" s="26" t="s">
        <v>1610</v>
      </c>
      <c r="B560" s="57">
        <v>71</v>
      </c>
      <c r="C560" s="151">
        <v>537753169</v>
      </c>
      <c r="D560" s="58" t="s">
        <v>1821</v>
      </c>
      <c r="E560" s="58" t="s">
        <v>1822</v>
      </c>
      <c r="F560" s="140" t="s">
        <v>1823</v>
      </c>
      <c r="G560" s="53"/>
      <c r="H560" s="138">
        <v>28</v>
      </c>
      <c r="I560" s="138">
        <v>1</v>
      </c>
      <c r="J560" s="138">
        <v>1954</v>
      </c>
      <c r="K560" s="58">
        <v>57</v>
      </c>
      <c r="L560" s="140" t="s">
        <v>1539</v>
      </c>
      <c r="M560" s="270"/>
      <c r="N560" s="270"/>
      <c r="O560" s="270"/>
      <c r="P560" s="53"/>
      <c r="Q560" s="151">
        <v>136</v>
      </c>
      <c r="R560" s="53"/>
      <c r="S560" s="325" t="s">
        <v>69</v>
      </c>
      <c r="T560" s="151">
        <v>11030022</v>
      </c>
      <c r="U560" s="144"/>
      <c r="V560" s="158"/>
      <c r="W560" s="66"/>
      <c r="X560" s="66"/>
      <c r="Y560" s="66"/>
      <c r="Z560" s="66"/>
      <c r="AA560" s="66"/>
      <c r="AB560" s="66"/>
      <c r="AC560" s="66"/>
      <c r="AD560" s="66"/>
      <c r="AE560" s="66"/>
      <c r="AF560" s="147" t="s">
        <v>3946</v>
      </c>
      <c r="AG560" s="147" t="s">
        <v>3948</v>
      </c>
      <c r="AH560" s="54">
        <v>2011</v>
      </c>
      <c r="AI560" s="149">
        <v>0.53472222222222221</v>
      </c>
      <c r="AJ560" s="57"/>
      <c r="AK560" s="57"/>
      <c r="AL560" s="57"/>
      <c r="AM560" s="67"/>
      <c r="AN560" s="147" t="s">
        <v>2803</v>
      </c>
      <c r="AO560" s="147" t="s">
        <v>3949</v>
      </c>
      <c r="AP560" s="148">
        <v>2012</v>
      </c>
      <c r="AQ560" s="149">
        <v>1</v>
      </c>
      <c r="AR560" s="148">
        <v>31</v>
      </c>
      <c r="AS560" s="322" t="s">
        <v>1609</v>
      </c>
      <c r="AT560" s="68">
        <v>510.24585600509999</v>
      </c>
      <c r="AU560" s="68">
        <v>536.29338216650001</v>
      </c>
      <c r="AV560" s="60">
        <v>7.54</v>
      </c>
      <c r="AW560" s="60">
        <v>103</v>
      </c>
      <c r="AX560" s="60"/>
      <c r="AY560" s="68">
        <v>-227.07923817160008</v>
      </c>
      <c r="AZ560" s="68">
        <v>1157.0792381716001</v>
      </c>
      <c r="BA560" s="68"/>
      <c r="BB560" s="68">
        <v>930</v>
      </c>
    </row>
    <row r="561" spans="1:54" s="62" customFormat="1" ht="13.5" customHeight="1">
      <c r="A561" s="26" t="s">
        <v>1610</v>
      </c>
      <c r="B561" s="57">
        <v>72</v>
      </c>
      <c r="C561" s="320" t="s">
        <v>1827</v>
      </c>
      <c r="D561" s="320" t="s">
        <v>1828</v>
      </c>
      <c r="E561" s="320" t="s">
        <v>1829</v>
      </c>
      <c r="F561" s="320" t="s">
        <v>1830</v>
      </c>
      <c r="G561" s="53"/>
      <c r="H561" s="138">
        <v>11</v>
      </c>
      <c r="I561" s="138">
        <v>7</v>
      </c>
      <c r="J561" s="138">
        <v>1983</v>
      </c>
      <c r="K561" s="139">
        <v>28</v>
      </c>
      <c r="L561" s="140" t="s">
        <v>1539</v>
      </c>
      <c r="M561" s="270"/>
      <c r="N561" s="270"/>
      <c r="O561" s="270"/>
      <c r="P561" s="53"/>
      <c r="Q561" s="141">
        <v>249</v>
      </c>
      <c r="R561" s="53"/>
      <c r="S561" s="321" t="s">
        <v>69</v>
      </c>
      <c r="T561" s="151">
        <v>11030022</v>
      </c>
      <c r="U561" s="144"/>
      <c r="V561" s="158"/>
      <c r="W561" s="66"/>
      <c r="X561" s="66"/>
      <c r="Y561" s="66"/>
      <c r="Z561" s="66"/>
      <c r="AA561" s="66"/>
      <c r="AB561" s="66"/>
      <c r="AC561" s="66"/>
      <c r="AD561" s="66"/>
      <c r="AE561" s="66"/>
      <c r="AF561" s="52" t="s">
        <v>3804</v>
      </c>
      <c r="AG561" s="52" t="s">
        <v>3951</v>
      </c>
      <c r="AH561" s="54">
        <v>2011</v>
      </c>
      <c r="AI561" s="145">
        <v>0.375</v>
      </c>
      <c r="AJ561" s="57"/>
      <c r="AK561" s="57"/>
      <c r="AL561" s="57"/>
      <c r="AM561" s="67"/>
      <c r="AN561" s="147" t="s">
        <v>2792</v>
      </c>
      <c r="AO561" s="147" t="s">
        <v>3949</v>
      </c>
      <c r="AP561" s="148">
        <v>2012</v>
      </c>
      <c r="AQ561" s="149">
        <v>0.66666666666666663</v>
      </c>
      <c r="AR561" s="148">
        <v>26</v>
      </c>
      <c r="AS561" s="323" t="s">
        <v>1621</v>
      </c>
      <c r="AT561" s="68">
        <v>427.94813729459997</v>
      </c>
      <c r="AU561" s="68">
        <v>449.79444955899999</v>
      </c>
      <c r="AV561" s="60">
        <v>2.94</v>
      </c>
      <c r="AW561" s="60">
        <v>103</v>
      </c>
      <c r="AX561" s="60"/>
      <c r="AY561" s="68">
        <v>-203.68258685360001</v>
      </c>
      <c r="AZ561" s="68">
        <v>983.68258685360001</v>
      </c>
      <c r="BA561" s="68"/>
      <c r="BB561" s="68">
        <v>780</v>
      </c>
    </row>
    <row r="562" spans="1:54" s="62" customFormat="1" ht="13.5" customHeight="1">
      <c r="A562" s="26" t="s">
        <v>1610</v>
      </c>
      <c r="B562" s="57">
        <v>73</v>
      </c>
      <c r="C562" s="151"/>
      <c r="D562" s="141" t="s">
        <v>307</v>
      </c>
      <c r="E562" s="141" t="s">
        <v>1831</v>
      </c>
      <c r="F562" s="51" t="s">
        <v>1832</v>
      </c>
      <c r="G562" s="53"/>
      <c r="H562" s="54">
        <v>17</v>
      </c>
      <c r="I562" s="54">
        <v>12</v>
      </c>
      <c r="J562" s="54">
        <v>1963</v>
      </c>
      <c r="K562" s="58">
        <v>47</v>
      </c>
      <c r="L562" s="140" t="s">
        <v>1539</v>
      </c>
      <c r="M562" s="270"/>
      <c r="N562" s="270"/>
      <c r="O562" s="270"/>
      <c r="P562" s="53"/>
      <c r="Q562" s="141">
        <v>233</v>
      </c>
      <c r="R562" s="53"/>
      <c r="S562" s="321" t="s">
        <v>69</v>
      </c>
      <c r="T562" s="151">
        <v>11030022</v>
      </c>
      <c r="U562" s="144"/>
      <c r="V562" s="158"/>
      <c r="W562" s="66"/>
      <c r="X562" s="66"/>
      <c r="Y562" s="66"/>
      <c r="Z562" s="66"/>
      <c r="AA562" s="66"/>
      <c r="AB562" s="66"/>
      <c r="AC562" s="66"/>
      <c r="AD562" s="66"/>
      <c r="AE562" s="66"/>
      <c r="AF562" s="52">
        <v>27</v>
      </c>
      <c r="AG562" s="52" t="s">
        <v>3953</v>
      </c>
      <c r="AH562" s="54">
        <v>2010</v>
      </c>
      <c r="AI562" s="145">
        <v>0.61458333333333337</v>
      </c>
      <c r="AJ562" s="57"/>
      <c r="AK562" s="57"/>
      <c r="AL562" s="57"/>
      <c r="AM562" s="67"/>
      <c r="AN562" s="147" t="s">
        <v>2803</v>
      </c>
      <c r="AO562" s="147" t="s">
        <v>3949</v>
      </c>
      <c r="AP562" s="148">
        <v>2012</v>
      </c>
      <c r="AQ562" s="149">
        <v>1</v>
      </c>
      <c r="AR562" s="148">
        <v>31</v>
      </c>
      <c r="AS562" s="322" t="s">
        <v>1609</v>
      </c>
      <c r="AT562" s="68">
        <v>510.24585600509999</v>
      </c>
      <c r="AU562" s="68">
        <v>536.29338216650001</v>
      </c>
      <c r="AV562" s="60">
        <v>2.94</v>
      </c>
      <c r="AW562" s="60">
        <v>103</v>
      </c>
      <c r="AX562" s="60"/>
      <c r="AY562" s="68">
        <v>-222.47923817160017</v>
      </c>
      <c r="AZ562" s="68">
        <v>1152.4792381716002</v>
      </c>
      <c r="BA562" s="68"/>
      <c r="BB562" s="68">
        <v>930</v>
      </c>
    </row>
    <row r="563" spans="1:54" s="62" customFormat="1" ht="13.5" customHeight="1">
      <c r="A563" s="26" t="s">
        <v>1610</v>
      </c>
      <c r="B563" s="57">
        <v>74</v>
      </c>
      <c r="C563" s="320" t="s">
        <v>1833</v>
      </c>
      <c r="D563" s="320" t="s">
        <v>1036</v>
      </c>
      <c r="E563" s="320" t="s">
        <v>1037</v>
      </c>
      <c r="F563" s="320" t="s">
        <v>1038</v>
      </c>
      <c r="G563" s="53"/>
      <c r="H563" s="138">
        <v>13</v>
      </c>
      <c r="I563" s="138">
        <v>9</v>
      </c>
      <c r="J563" s="138">
        <v>1949</v>
      </c>
      <c r="K563" s="139">
        <v>62</v>
      </c>
      <c r="L563" s="58" t="s">
        <v>100</v>
      </c>
      <c r="M563" s="270"/>
      <c r="N563" s="270"/>
      <c r="O563" s="270"/>
      <c r="P563" s="53"/>
      <c r="Q563" s="151">
        <v>311</v>
      </c>
      <c r="R563" s="53"/>
      <c r="S563" s="321" t="s">
        <v>69</v>
      </c>
      <c r="T563" s="151">
        <v>11030022</v>
      </c>
      <c r="U563" s="144"/>
      <c r="V563" s="58" t="s">
        <v>90</v>
      </c>
      <c r="W563" s="66"/>
      <c r="X563" s="66"/>
      <c r="Y563" s="66"/>
      <c r="Z563" s="66"/>
      <c r="AA563" s="66"/>
      <c r="AB563" s="66"/>
      <c r="AC563" s="66"/>
      <c r="AD563" s="66"/>
      <c r="AE563" s="66"/>
      <c r="AF563" s="52" t="s">
        <v>3505</v>
      </c>
      <c r="AG563" s="52" t="s">
        <v>2752</v>
      </c>
      <c r="AH563" s="54">
        <v>2011</v>
      </c>
      <c r="AI563" s="145">
        <v>0.5</v>
      </c>
      <c r="AJ563" s="57"/>
      <c r="AK563" s="57"/>
      <c r="AL563" s="57"/>
      <c r="AM563" s="67"/>
      <c r="AN563" s="147" t="s">
        <v>2803</v>
      </c>
      <c r="AO563" s="147" t="s">
        <v>3949</v>
      </c>
      <c r="AP563" s="148">
        <v>2012</v>
      </c>
      <c r="AQ563" s="149">
        <v>1</v>
      </c>
      <c r="AR563" s="148">
        <v>31</v>
      </c>
      <c r="AS563" s="322" t="s">
        <v>1609</v>
      </c>
      <c r="AT563" s="68">
        <v>510.24585600509999</v>
      </c>
      <c r="AU563" s="68">
        <v>536.29338216650001</v>
      </c>
      <c r="AV563" s="60">
        <v>36.53</v>
      </c>
      <c r="AW563" s="60">
        <v>103</v>
      </c>
      <c r="AX563" s="60"/>
      <c r="AY563" s="68">
        <v>-256.06923817160009</v>
      </c>
      <c r="AZ563" s="68">
        <v>1186.0692381716001</v>
      </c>
      <c r="BA563" s="68"/>
      <c r="BB563" s="68">
        <v>930</v>
      </c>
    </row>
    <row r="564" spans="1:54" s="62" customFormat="1" ht="13.5" customHeight="1">
      <c r="A564" s="26" t="s">
        <v>1610</v>
      </c>
      <c r="B564" s="57">
        <v>75</v>
      </c>
      <c r="C564" s="320" t="s">
        <v>1834</v>
      </c>
      <c r="D564" s="320" t="s">
        <v>697</v>
      </c>
      <c r="E564" s="320" t="s">
        <v>1835</v>
      </c>
      <c r="F564" s="320" t="s">
        <v>1836</v>
      </c>
      <c r="G564" s="53"/>
      <c r="H564" s="138">
        <v>8</v>
      </c>
      <c r="I564" s="138">
        <v>4</v>
      </c>
      <c r="J564" s="138">
        <v>1979</v>
      </c>
      <c r="K564" s="139">
        <v>32</v>
      </c>
      <c r="L564" s="58" t="s">
        <v>100</v>
      </c>
      <c r="M564" s="270"/>
      <c r="N564" s="270"/>
      <c r="O564" s="270"/>
      <c r="P564" s="53"/>
      <c r="Q564" s="141">
        <v>272</v>
      </c>
      <c r="R564" s="53"/>
      <c r="S564" s="321" t="s">
        <v>69</v>
      </c>
      <c r="T564" s="151">
        <v>11030022</v>
      </c>
      <c r="U564" s="144"/>
      <c r="V564" s="158"/>
      <c r="W564" s="66"/>
      <c r="X564" s="66"/>
      <c r="Y564" s="66"/>
      <c r="Z564" s="66"/>
      <c r="AA564" s="66"/>
      <c r="AB564" s="66"/>
      <c r="AC564" s="66"/>
      <c r="AD564" s="66"/>
      <c r="AE564" s="66"/>
      <c r="AF564" s="52" t="s">
        <v>3946</v>
      </c>
      <c r="AG564" s="52" t="s">
        <v>2021</v>
      </c>
      <c r="AH564" s="54">
        <v>2011</v>
      </c>
      <c r="AI564" s="145">
        <v>0.83333333333333337</v>
      </c>
      <c r="AJ564" s="57"/>
      <c r="AK564" s="57"/>
      <c r="AL564" s="57"/>
      <c r="AM564" s="67"/>
      <c r="AN564" s="147" t="s">
        <v>2803</v>
      </c>
      <c r="AO564" s="147" t="s">
        <v>3949</v>
      </c>
      <c r="AP564" s="148">
        <v>2012</v>
      </c>
      <c r="AQ564" s="149">
        <v>1</v>
      </c>
      <c r="AR564" s="148">
        <v>31</v>
      </c>
      <c r="AS564" s="322" t="s">
        <v>1609</v>
      </c>
      <c r="AT564" s="68">
        <v>510.24585600509999</v>
      </c>
      <c r="AU564" s="68">
        <v>536.29338216650001</v>
      </c>
      <c r="AV564" s="60">
        <v>15.3</v>
      </c>
      <c r="AW564" s="60">
        <v>103</v>
      </c>
      <c r="AX564" s="60"/>
      <c r="AY564" s="68">
        <v>-234.83923817160007</v>
      </c>
      <c r="AZ564" s="68">
        <v>1164.8392381716001</v>
      </c>
      <c r="BA564" s="68"/>
      <c r="BB564" s="68">
        <v>930</v>
      </c>
    </row>
    <row r="565" spans="1:54" s="62" customFormat="1" ht="13.5" customHeight="1">
      <c r="A565" s="26" t="s">
        <v>1610</v>
      </c>
      <c r="B565" s="57">
        <v>76</v>
      </c>
      <c r="C565" s="319" t="s">
        <v>1837</v>
      </c>
      <c r="D565" s="320" t="s">
        <v>1838</v>
      </c>
      <c r="E565" s="320" t="s">
        <v>1839</v>
      </c>
      <c r="F565" s="320" t="s">
        <v>1840</v>
      </c>
      <c r="G565" s="53"/>
      <c r="H565" s="138">
        <v>14</v>
      </c>
      <c r="I565" s="138">
        <v>1</v>
      </c>
      <c r="J565" s="138">
        <v>1955</v>
      </c>
      <c r="K565" s="139">
        <v>56</v>
      </c>
      <c r="L565" s="140" t="s">
        <v>1539</v>
      </c>
      <c r="M565" s="270"/>
      <c r="N565" s="270"/>
      <c r="O565" s="270"/>
      <c r="P565" s="53"/>
      <c r="Q565" s="141">
        <v>207</v>
      </c>
      <c r="R565" s="53"/>
      <c r="S565" s="321" t="s">
        <v>69</v>
      </c>
      <c r="T565" s="151">
        <v>11030022</v>
      </c>
      <c r="U565" s="144"/>
      <c r="V565" s="58" t="s">
        <v>90</v>
      </c>
      <c r="W565" s="66"/>
      <c r="X565" s="66"/>
      <c r="Y565" s="66"/>
      <c r="Z565" s="66"/>
      <c r="AA565" s="66"/>
      <c r="AB565" s="66"/>
      <c r="AC565" s="66"/>
      <c r="AD565" s="66"/>
      <c r="AE565" s="66"/>
      <c r="AF565" s="52" t="s">
        <v>3953</v>
      </c>
      <c r="AG565" s="52" t="s">
        <v>3947</v>
      </c>
      <c r="AH565" s="54">
        <v>2011</v>
      </c>
      <c r="AI565" s="145">
        <v>0.70833333333333337</v>
      </c>
      <c r="AJ565" s="57"/>
      <c r="AK565" s="57"/>
      <c r="AL565" s="57"/>
      <c r="AM565" s="67"/>
      <c r="AN565" s="147" t="s">
        <v>2767</v>
      </c>
      <c r="AO565" s="147" t="s">
        <v>3949</v>
      </c>
      <c r="AP565" s="148">
        <v>2012</v>
      </c>
      <c r="AQ565" s="149">
        <v>0.81944444444444453</v>
      </c>
      <c r="AR565" s="148">
        <v>16</v>
      </c>
      <c r="AS565" s="323" t="s">
        <v>1621</v>
      </c>
      <c r="AT565" s="68">
        <v>263.35269987359999</v>
      </c>
      <c r="AU565" s="68">
        <v>276.796584344</v>
      </c>
      <c r="AV565" s="60">
        <v>33.1</v>
      </c>
      <c r="AW565" s="60">
        <v>123</v>
      </c>
      <c r="AX565" s="60"/>
      <c r="AY565" s="68">
        <v>-216.24928421760001</v>
      </c>
      <c r="AZ565" s="68">
        <v>696.24928421760001</v>
      </c>
      <c r="BA565" s="68"/>
      <c r="BB565" s="68">
        <v>480</v>
      </c>
    </row>
    <row r="566" spans="1:54" s="62" customFormat="1" ht="13.5" customHeight="1">
      <c r="A566" s="26" t="s">
        <v>1610</v>
      </c>
      <c r="B566" s="57">
        <v>77</v>
      </c>
      <c r="C566" s="320" t="s">
        <v>3331</v>
      </c>
      <c r="D566" s="320" t="s">
        <v>1881</v>
      </c>
      <c r="E566" s="320" t="s">
        <v>3332</v>
      </c>
      <c r="F566" s="320" t="s">
        <v>3333</v>
      </c>
      <c r="G566" s="53"/>
      <c r="H566" s="138">
        <v>8</v>
      </c>
      <c r="I566" s="138">
        <v>2</v>
      </c>
      <c r="J566" s="138">
        <v>1966</v>
      </c>
      <c r="K566" s="139">
        <v>45</v>
      </c>
      <c r="L566" s="140" t="s">
        <v>1539</v>
      </c>
      <c r="M566" s="270"/>
      <c r="N566" s="270"/>
      <c r="O566" s="270"/>
      <c r="P566" s="53"/>
      <c r="Q566" s="151">
        <v>14</v>
      </c>
      <c r="R566" s="53"/>
      <c r="S566" s="321" t="s">
        <v>69</v>
      </c>
      <c r="T566" s="151">
        <v>11030022</v>
      </c>
      <c r="U566" s="144"/>
      <c r="V566" s="158"/>
      <c r="W566" s="66"/>
      <c r="X566" s="66"/>
      <c r="Y566" s="66"/>
      <c r="Z566" s="66"/>
      <c r="AA566" s="66"/>
      <c r="AB566" s="66"/>
      <c r="AC566" s="66"/>
      <c r="AD566" s="66"/>
      <c r="AE566" s="66"/>
      <c r="AF566" s="52" t="s">
        <v>3454</v>
      </c>
      <c r="AG566" s="52" t="s">
        <v>3949</v>
      </c>
      <c r="AH566" s="54">
        <v>2012</v>
      </c>
      <c r="AI566" s="145">
        <v>0.79166666666666663</v>
      </c>
      <c r="AJ566" s="57"/>
      <c r="AK566" s="57"/>
      <c r="AL566" s="57"/>
      <c r="AM566" s="67"/>
      <c r="AN566" s="147" t="s">
        <v>2803</v>
      </c>
      <c r="AO566" s="147" t="s">
        <v>3949</v>
      </c>
      <c r="AP566" s="148">
        <v>2012</v>
      </c>
      <c r="AQ566" s="149">
        <v>1</v>
      </c>
      <c r="AR566" s="148">
        <v>9</v>
      </c>
      <c r="AS566" s="322" t="s">
        <v>1609</v>
      </c>
      <c r="AT566" s="68">
        <v>148.1358936789</v>
      </c>
      <c r="AU566" s="68">
        <v>155.69807869350001</v>
      </c>
      <c r="AV566" s="60">
        <v>5.21</v>
      </c>
      <c r="AW566" s="60">
        <v>120</v>
      </c>
      <c r="AX566" s="60"/>
      <c r="AY566" s="68">
        <v>-159.04397237239999</v>
      </c>
      <c r="AZ566" s="68">
        <v>429.04397237239999</v>
      </c>
      <c r="BA566" s="68"/>
      <c r="BB566" s="68">
        <v>270</v>
      </c>
    </row>
    <row r="567" spans="1:54" s="62" customFormat="1" ht="13.5" customHeight="1">
      <c r="A567" s="26" t="s">
        <v>1610</v>
      </c>
      <c r="B567" s="57">
        <v>78</v>
      </c>
      <c r="C567" s="320" t="s">
        <v>3334</v>
      </c>
      <c r="D567" s="320" t="s">
        <v>407</v>
      </c>
      <c r="E567" s="320" t="s">
        <v>1002</v>
      </c>
      <c r="F567" s="320" t="s">
        <v>1003</v>
      </c>
      <c r="G567" s="53"/>
      <c r="H567" s="138">
        <v>23</v>
      </c>
      <c r="I567" s="138">
        <v>10</v>
      </c>
      <c r="J567" s="138">
        <v>1983</v>
      </c>
      <c r="K567" s="139">
        <v>28</v>
      </c>
      <c r="L567" s="140" t="s">
        <v>1539</v>
      </c>
      <c r="M567" s="270"/>
      <c r="N567" s="270"/>
      <c r="O567" s="270"/>
      <c r="P567" s="53"/>
      <c r="Q567" s="151">
        <v>22</v>
      </c>
      <c r="R567" s="53"/>
      <c r="S567" s="321" t="s">
        <v>69</v>
      </c>
      <c r="T567" s="151">
        <v>11030022</v>
      </c>
      <c r="U567" s="144"/>
      <c r="V567" s="158"/>
      <c r="W567" s="66"/>
      <c r="X567" s="66"/>
      <c r="Y567" s="66"/>
      <c r="Z567" s="66"/>
      <c r="AA567" s="66"/>
      <c r="AB567" s="66"/>
      <c r="AC567" s="66"/>
      <c r="AD567" s="66"/>
      <c r="AE567" s="66"/>
      <c r="AF567" s="52" t="s">
        <v>2025</v>
      </c>
      <c r="AG567" s="52" t="s">
        <v>3949</v>
      </c>
      <c r="AH567" s="54">
        <v>2012</v>
      </c>
      <c r="AI567" s="145">
        <v>0.83333333333333337</v>
      </c>
      <c r="AJ567" s="57"/>
      <c r="AK567" s="57"/>
      <c r="AL567" s="57"/>
      <c r="AM567" s="67"/>
      <c r="AN567" s="147" t="s">
        <v>2803</v>
      </c>
      <c r="AO567" s="147" t="s">
        <v>3949</v>
      </c>
      <c r="AP567" s="148">
        <v>2012</v>
      </c>
      <c r="AQ567" s="149">
        <v>1</v>
      </c>
      <c r="AR567" s="148">
        <v>2</v>
      </c>
      <c r="AS567" s="322" t="s">
        <v>1609</v>
      </c>
      <c r="AT567" s="68">
        <v>32.919087484199999</v>
      </c>
      <c r="AU567" s="68">
        <v>34.599573042999999</v>
      </c>
      <c r="AV567" s="60">
        <v>0</v>
      </c>
      <c r="AW567" s="60">
        <v>0</v>
      </c>
      <c r="AX567" s="60"/>
      <c r="AY567" s="68">
        <v>-7.518660527199998</v>
      </c>
      <c r="AZ567" s="68">
        <v>67.518660527199998</v>
      </c>
      <c r="BA567" s="68"/>
      <c r="BB567" s="68">
        <v>60</v>
      </c>
    </row>
    <row r="568" spans="1:54" s="62" customFormat="1" ht="13.5" customHeight="1">
      <c r="A568" s="26" t="s">
        <v>1610</v>
      </c>
      <c r="B568" s="57">
        <v>79</v>
      </c>
      <c r="C568" s="320" t="s">
        <v>3335</v>
      </c>
      <c r="D568" s="320" t="s">
        <v>1311</v>
      </c>
      <c r="E568" s="320" t="s">
        <v>966</v>
      </c>
      <c r="F568" s="320" t="s">
        <v>1312</v>
      </c>
      <c r="G568" s="53"/>
      <c r="H568" s="138">
        <v>28</v>
      </c>
      <c r="I568" s="138">
        <v>2</v>
      </c>
      <c r="J568" s="138">
        <v>1964</v>
      </c>
      <c r="K568" s="139">
        <v>47</v>
      </c>
      <c r="L568" s="140" t="s">
        <v>1539</v>
      </c>
      <c r="M568" s="270"/>
      <c r="N568" s="270"/>
      <c r="O568" s="270"/>
      <c r="P568" s="53"/>
      <c r="Q568" s="151">
        <v>3</v>
      </c>
      <c r="R568" s="53"/>
      <c r="S568" s="321" t="s">
        <v>69</v>
      </c>
      <c r="T568" s="151">
        <v>11030022</v>
      </c>
      <c r="U568" s="144"/>
      <c r="V568" s="158"/>
      <c r="W568" s="66"/>
      <c r="X568" s="66"/>
      <c r="Y568" s="66"/>
      <c r="Z568" s="66"/>
      <c r="AA568" s="66"/>
      <c r="AB568" s="66"/>
      <c r="AC568" s="66"/>
      <c r="AD568" s="66"/>
      <c r="AE568" s="66"/>
      <c r="AF568" s="52" t="s">
        <v>2743</v>
      </c>
      <c r="AG568" s="52" t="s">
        <v>3949</v>
      </c>
      <c r="AH568" s="54">
        <v>2012</v>
      </c>
      <c r="AI568" s="145">
        <v>0.76041666666666663</v>
      </c>
      <c r="AJ568" s="57"/>
      <c r="AK568" s="57"/>
      <c r="AL568" s="57"/>
      <c r="AM568" s="67"/>
      <c r="AN568" s="147" t="s">
        <v>2803</v>
      </c>
      <c r="AO568" s="147" t="s">
        <v>3949</v>
      </c>
      <c r="AP568" s="148">
        <v>2012</v>
      </c>
      <c r="AQ568" s="149">
        <v>1</v>
      </c>
      <c r="AR568" s="148">
        <v>28</v>
      </c>
      <c r="AS568" s="322" t="s">
        <v>1609</v>
      </c>
      <c r="AT568" s="68">
        <v>460.86722477879999</v>
      </c>
      <c r="AU568" s="68">
        <v>484.39402260200001</v>
      </c>
      <c r="AV568" s="60">
        <v>19.34</v>
      </c>
      <c r="AW568" s="60">
        <v>110</v>
      </c>
      <c r="AX568" s="60"/>
      <c r="AY568" s="68">
        <v>-234.60124738080003</v>
      </c>
      <c r="AZ568" s="68">
        <v>1074.6012473808</v>
      </c>
      <c r="BA568" s="68"/>
      <c r="BB568" s="68">
        <v>840</v>
      </c>
    </row>
    <row r="569" spans="1:54" s="62" customFormat="1" ht="13.5" customHeight="1">
      <c r="A569" s="26" t="s">
        <v>1610</v>
      </c>
      <c r="B569" s="57">
        <v>80</v>
      </c>
      <c r="C569" s="320" t="s">
        <v>3336</v>
      </c>
      <c r="D569" s="320" t="s">
        <v>588</v>
      </c>
      <c r="E569" s="320" t="s">
        <v>2316</v>
      </c>
      <c r="F569" s="320" t="s">
        <v>3337</v>
      </c>
      <c r="G569" s="53"/>
      <c r="H569" s="138">
        <v>21</v>
      </c>
      <c r="I569" s="138">
        <v>6</v>
      </c>
      <c r="J569" s="138">
        <v>1961</v>
      </c>
      <c r="K569" s="139">
        <v>50</v>
      </c>
      <c r="L569" s="140" t="s">
        <v>1539</v>
      </c>
      <c r="M569" s="270"/>
      <c r="N569" s="270"/>
      <c r="O569" s="270"/>
      <c r="P569" s="53"/>
      <c r="Q569" s="151">
        <v>1</v>
      </c>
      <c r="R569" s="53"/>
      <c r="S569" s="321" t="s">
        <v>69</v>
      </c>
      <c r="T569" s="151">
        <v>11030022</v>
      </c>
      <c r="U569" s="144"/>
      <c r="V569" s="158"/>
      <c r="W569" s="66"/>
      <c r="X569" s="66"/>
      <c r="Y569" s="66"/>
      <c r="Z569" s="66"/>
      <c r="AA569" s="66"/>
      <c r="AB569" s="66"/>
      <c r="AC569" s="66"/>
      <c r="AD569" s="66"/>
      <c r="AE569" s="66"/>
      <c r="AF569" s="52" t="s">
        <v>2743</v>
      </c>
      <c r="AG569" s="52" t="s">
        <v>3949</v>
      </c>
      <c r="AH569" s="54">
        <v>2012</v>
      </c>
      <c r="AI569" s="145">
        <v>0.58333333333333337</v>
      </c>
      <c r="AJ569" s="57"/>
      <c r="AK569" s="57"/>
      <c r="AL569" s="57"/>
      <c r="AM569" s="67"/>
      <c r="AN569" s="147" t="s">
        <v>2803</v>
      </c>
      <c r="AO569" s="147" t="s">
        <v>3949</v>
      </c>
      <c r="AP569" s="148">
        <v>2012</v>
      </c>
      <c r="AQ569" s="149">
        <v>1</v>
      </c>
      <c r="AR569" s="148">
        <v>28</v>
      </c>
      <c r="AS569" s="322" t="s">
        <v>1609</v>
      </c>
      <c r="AT569" s="68">
        <v>460.86722477879999</v>
      </c>
      <c r="AU569" s="68">
        <v>484.39402260200001</v>
      </c>
      <c r="AV569" s="60">
        <v>11.24</v>
      </c>
      <c r="AW569" s="60">
        <v>55</v>
      </c>
      <c r="AX569" s="60"/>
      <c r="AY569" s="68">
        <v>-171.50124738080001</v>
      </c>
      <c r="AZ569" s="68">
        <v>1011.5012473808</v>
      </c>
      <c r="BA569" s="68"/>
      <c r="BB569" s="68">
        <v>840</v>
      </c>
    </row>
    <row r="570" spans="1:54" s="62" customFormat="1" ht="13.5" customHeight="1">
      <c r="A570" s="26" t="s">
        <v>1610</v>
      </c>
      <c r="B570" s="57">
        <v>81</v>
      </c>
      <c r="C570" s="320" t="s">
        <v>1841</v>
      </c>
      <c r="D570" s="320" t="s">
        <v>1099</v>
      </c>
      <c r="E570" s="320" t="s">
        <v>1842</v>
      </c>
      <c r="F570" s="320" t="s">
        <v>1843</v>
      </c>
      <c r="G570" s="53"/>
      <c r="H570" s="138">
        <v>5</v>
      </c>
      <c r="I570" s="138">
        <v>3</v>
      </c>
      <c r="J570" s="138">
        <v>1954</v>
      </c>
      <c r="K570" s="139">
        <v>57</v>
      </c>
      <c r="L570" s="140" t="s">
        <v>1539</v>
      </c>
      <c r="M570" s="270"/>
      <c r="N570" s="270"/>
      <c r="O570" s="270"/>
      <c r="P570" s="53"/>
      <c r="Q570" s="151">
        <v>290</v>
      </c>
      <c r="R570" s="53"/>
      <c r="S570" s="321" t="s">
        <v>69</v>
      </c>
      <c r="T570" s="151">
        <v>11030022</v>
      </c>
      <c r="U570" s="144"/>
      <c r="V570" s="158"/>
      <c r="W570" s="66"/>
      <c r="X570" s="66"/>
      <c r="Y570" s="66"/>
      <c r="Z570" s="66"/>
      <c r="AA570" s="66"/>
      <c r="AB570" s="66"/>
      <c r="AC570" s="66"/>
      <c r="AD570" s="66"/>
      <c r="AE570" s="66"/>
      <c r="AF570" s="52" t="s">
        <v>3946</v>
      </c>
      <c r="AG570" s="52" t="s">
        <v>2752</v>
      </c>
      <c r="AH570" s="54">
        <v>2011</v>
      </c>
      <c r="AI570" s="145">
        <v>0.70833333333333337</v>
      </c>
      <c r="AJ570" s="57"/>
      <c r="AK570" s="57"/>
      <c r="AL570" s="57"/>
      <c r="AM570" s="67"/>
      <c r="AN570" s="147" t="s">
        <v>3812</v>
      </c>
      <c r="AO570" s="147" t="s">
        <v>3949</v>
      </c>
      <c r="AP570" s="148">
        <v>2012</v>
      </c>
      <c r="AQ570" s="149">
        <v>0.80555555555555547</v>
      </c>
      <c r="AR570" s="148">
        <v>13</v>
      </c>
      <c r="AS570" s="323" t="s">
        <v>1621</v>
      </c>
      <c r="AT570" s="68">
        <v>213.97406864729999</v>
      </c>
      <c r="AU570" s="68">
        <v>224.89722477949999</v>
      </c>
      <c r="AV570" s="60">
        <v>2.94</v>
      </c>
      <c r="AW570" s="60">
        <v>103</v>
      </c>
      <c r="AX570" s="60"/>
      <c r="AY570" s="68">
        <v>-154.81129342679992</v>
      </c>
      <c r="AZ570" s="68">
        <v>544.81129342679992</v>
      </c>
      <c r="BA570" s="68"/>
      <c r="BB570" s="68">
        <v>390</v>
      </c>
    </row>
    <row r="571" spans="1:54" s="62" customFormat="1" ht="13.5" customHeight="1">
      <c r="A571" s="26" t="s">
        <v>1610</v>
      </c>
      <c r="B571" s="57">
        <v>82</v>
      </c>
      <c r="C571" s="320" t="s">
        <v>1844</v>
      </c>
      <c r="D571" s="320" t="s">
        <v>61</v>
      </c>
      <c r="E571" s="320" t="s">
        <v>1845</v>
      </c>
      <c r="F571" s="320" t="s">
        <v>1846</v>
      </c>
      <c r="G571" s="53"/>
      <c r="H571" s="138">
        <v>2</v>
      </c>
      <c r="I571" s="138">
        <v>5</v>
      </c>
      <c r="J571" s="138">
        <v>1952</v>
      </c>
      <c r="K571" s="139">
        <v>59</v>
      </c>
      <c r="L571" s="140" t="s">
        <v>1539</v>
      </c>
      <c r="M571" s="270"/>
      <c r="N571" s="270"/>
      <c r="O571" s="270"/>
      <c r="P571" s="53"/>
      <c r="Q571" s="141">
        <v>284</v>
      </c>
      <c r="R571" s="53"/>
      <c r="S571" s="321" t="s">
        <v>69</v>
      </c>
      <c r="T571" s="151">
        <v>11030022</v>
      </c>
      <c r="U571" s="144"/>
      <c r="V571" s="158"/>
      <c r="W571" s="66"/>
      <c r="X571" s="66"/>
      <c r="Y571" s="66"/>
      <c r="Z571" s="66"/>
      <c r="AA571" s="66"/>
      <c r="AB571" s="66"/>
      <c r="AC571" s="66"/>
      <c r="AD571" s="66"/>
      <c r="AE571" s="66"/>
      <c r="AF571" s="52" t="s">
        <v>2787</v>
      </c>
      <c r="AG571" s="52" t="s">
        <v>2021</v>
      </c>
      <c r="AH571" s="54">
        <v>2011</v>
      </c>
      <c r="AI571" s="145">
        <v>0.83333333333333337</v>
      </c>
      <c r="AJ571" s="57"/>
      <c r="AK571" s="57"/>
      <c r="AL571" s="57"/>
      <c r="AM571" s="67"/>
      <c r="AN571" s="147" t="s">
        <v>2803</v>
      </c>
      <c r="AO571" s="147" t="s">
        <v>3949</v>
      </c>
      <c r="AP571" s="148">
        <v>2012</v>
      </c>
      <c r="AQ571" s="149">
        <v>1</v>
      </c>
      <c r="AR571" s="148">
        <v>31</v>
      </c>
      <c r="AS571" s="322" t="s">
        <v>1609</v>
      </c>
      <c r="AT571" s="68">
        <v>510.24585600509999</v>
      </c>
      <c r="AU571" s="68">
        <v>536.29338216650001</v>
      </c>
      <c r="AV571" s="60">
        <v>5.88</v>
      </c>
      <c r="AW571" s="60">
        <v>75</v>
      </c>
      <c r="AX571" s="60"/>
      <c r="AY571" s="68">
        <v>-197.41923817160023</v>
      </c>
      <c r="AZ571" s="68">
        <v>1127.4192381716002</v>
      </c>
      <c r="BA571" s="68"/>
      <c r="BB571" s="68">
        <v>930</v>
      </c>
    </row>
    <row r="572" spans="1:54" s="62" customFormat="1" ht="13.5" customHeight="1">
      <c r="A572" s="26" t="s">
        <v>1610</v>
      </c>
      <c r="B572" s="57">
        <v>83</v>
      </c>
      <c r="C572" s="151">
        <v>1112717633</v>
      </c>
      <c r="D572" s="58" t="s">
        <v>1626</v>
      </c>
      <c r="E572" s="58" t="s">
        <v>1848</v>
      </c>
      <c r="F572" s="140" t="s">
        <v>1849</v>
      </c>
      <c r="G572" s="53"/>
      <c r="H572" s="138">
        <v>3</v>
      </c>
      <c r="I572" s="138">
        <v>11</v>
      </c>
      <c r="J572" s="138">
        <v>1959</v>
      </c>
      <c r="K572" s="58">
        <v>51</v>
      </c>
      <c r="L572" s="307" t="s">
        <v>1539</v>
      </c>
      <c r="M572" s="270"/>
      <c r="N572" s="270"/>
      <c r="O572" s="270"/>
      <c r="P572" s="53"/>
      <c r="Q572" s="141">
        <v>163</v>
      </c>
      <c r="R572" s="53"/>
      <c r="S572" s="321" t="s">
        <v>69</v>
      </c>
      <c r="T572" s="151">
        <v>11030022</v>
      </c>
      <c r="U572" s="150"/>
      <c r="V572" s="158"/>
      <c r="W572" s="66"/>
      <c r="X572" s="66"/>
      <c r="Y572" s="66"/>
      <c r="Z572" s="66"/>
      <c r="AA572" s="66"/>
      <c r="AB572" s="66"/>
      <c r="AC572" s="66"/>
      <c r="AD572" s="66"/>
      <c r="AE572" s="66"/>
      <c r="AF572" s="52" t="s">
        <v>3950</v>
      </c>
      <c r="AG572" s="52" t="s">
        <v>3951</v>
      </c>
      <c r="AH572" s="54">
        <v>2011</v>
      </c>
      <c r="AI572" s="145">
        <v>0.375</v>
      </c>
      <c r="AJ572" s="57"/>
      <c r="AK572" s="57"/>
      <c r="AL572" s="57"/>
      <c r="AM572" s="67"/>
      <c r="AN572" s="147" t="s">
        <v>3946</v>
      </c>
      <c r="AO572" s="147" t="s">
        <v>3949</v>
      </c>
      <c r="AP572" s="148">
        <v>2012</v>
      </c>
      <c r="AQ572" s="149">
        <v>0.58333333333333337</v>
      </c>
      <c r="AR572" s="148">
        <v>3</v>
      </c>
      <c r="AS572" s="323" t="s">
        <v>1621</v>
      </c>
      <c r="AT572" s="68">
        <v>49.378631226300001</v>
      </c>
      <c r="AU572" s="68">
        <v>51.899359564500003</v>
      </c>
      <c r="AV572" s="60">
        <v>0</v>
      </c>
      <c r="AW572" s="60">
        <v>0</v>
      </c>
      <c r="AX572" s="60"/>
      <c r="AY572" s="68">
        <v>-11.277990790800004</v>
      </c>
      <c r="AZ572" s="68">
        <v>101.2779907908</v>
      </c>
      <c r="BA572" s="68"/>
      <c r="BB572" s="68">
        <v>90</v>
      </c>
    </row>
    <row r="573" spans="1:54" s="62" customFormat="1" ht="13.5" customHeight="1">
      <c r="A573" s="26" t="s">
        <v>1610</v>
      </c>
      <c r="B573" s="57">
        <v>84</v>
      </c>
      <c r="C573" s="320" t="s">
        <v>3349</v>
      </c>
      <c r="D573" s="320" t="s">
        <v>1626</v>
      </c>
      <c r="E573" s="320" t="s">
        <v>1848</v>
      </c>
      <c r="F573" s="320" t="s">
        <v>1849</v>
      </c>
      <c r="G573" s="53"/>
      <c r="H573" s="138">
        <v>3</v>
      </c>
      <c r="I573" s="138">
        <v>11</v>
      </c>
      <c r="J573" s="138">
        <v>1959</v>
      </c>
      <c r="K573" s="139">
        <v>52</v>
      </c>
      <c r="L573" s="140" t="s">
        <v>1539</v>
      </c>
      <c r="M573" s="270"/>
      <c r="N573" s="270"/>
      <c r="O573" s="270"/>
      <c r="P573" s="53"/>
      <c r="Q573" s="151">
        <v>19</v>
      </c>
      <c r="R573" s="53"/>
      <c r="S573" s="321" t="s">
        <v>69</v>
      </c>
      <c r="T573" s="151">
        <v>11030022</v>
      </c>
      <c r="U573" s="150" t="s">
        <v>1824</v>
      </c>
      <c r="V573" s="158"/>
      <c r="W573" s="66"/>
      <c r="X573" s="66"/>
      <c r="Y573" s="66"/>
      <c r="Z573" s="66"/>
      <c r="AA573" s="66"/>
      <c r="AB573" s="66"/>
      <c r="AC573" s="66"/>
      <c r="AD573" s="66"/>
      <c r="AE573" s="66"/>
      <c r="AF573" s="52" t="s">
        <v>3799</v>
      </c>
      <c r="AG573" s="52" t="s">
        <v>3949</v>
      </c>
      <c r="AH573" s="54">
        <v>2012</v>
      </c>
      <c r="AI573" s="145">
        <v>0.79166666666666663</v>
      </c>
      <c r="AJ573" s="57"/>
      <c r="AK573" s="57"/>
      <c r="AL573" s="57"/>
      <c r="AM573" s="67"/>
      <c r="AN573" s="147" t="s">
        <v>2803</v>
      </c>
      <c r="AO573" s="147" t="s">
        <v>3949</v>
      </c>
      <c r="AP573" s="148">
        <v>2012</v>
      </c>
      <c r="AQ573" s="149">
        <v>1</v>
      </c>
      <c r="AR573" s="148">
        <v>5</v>
      </c>
      <c r="AS573" s="322" t="s">
        <v>1609</v>
      </c>
      <c r="AT573" s="68">
        <v>82.297718710499993</v>
      </c>
      <c r="AU573" s="68">
        <v>86.498932607499995</v>
      </c>
      <c r="AV573" s="60">
        <v>4.83</v>
      </c>
      <c r="AW573" s="60">
        <v>115</v>
      </c>
      <c r="AX573" s="60"/>
      <c r="AY573" s="68">
        <v>-138.62665131799997</v>
      </c>
      <c r="AZ573" s="68">
        <v>288.62665131799997</v>
      </c>
      <c r="BA573" s="68"/>
      <c r="BB573" s="68">
        <v>150</v>
      </c>
    </row>
    <row r="574" spans="1:54" s="62" customFormat="1" ht="13.5" customHeight="1">
      <c r="A574" s="26" t="s">
        <v>1610</v>
      </c>
      <c r="B574" s="57">
        <v>85</v>
      </c>
      <c r="C574" s="320" t="s">
        <v>1850</v>
      </c>
      <c r="D574" s="320" t="s">
        <v>1851</v>
      </c>
      <c r="E574" s="320" t="s">
        <v>1852</v>
      </c>
      <c r="F574" s="320" t="s">
        <v>1853</v>
      </c>
      <c r="G574" s="53"/>
      <c r="H574" s="138">
        <v>28</v>
      </c>
      <c r="I574" s="138">
        <v>4</v>
      </c>
      <c r="J574" s="138">
        <v>1939</v>
      </c>
      <c r="K574" s="139">
        <v>72</v>
      </c>
      <c r="L574" s="140" t="s">
        <v>1539</v>
      </c>
      <c r="M574" s="270"/>
      <c r="N574" s="270"/>
      <c r="O574" s="270"/>
      <c r="P574" s="53"/>
      <c r="Q574" s="151">
        <v>316</v>
      </c>
      <c r="R574" s="53"/>
      <c r="S574" s="321" t="s">
        <v>69</v>
      </c>
      <c r="T574" s="151">
        <v>11030022</v>
      </c>
      <c r="U574" s="144"/>
      <c r="V574" s="158"/>
      <c r="W574" s="66"/>
      <c r="X574" s="66"/>
      <c r="Y574" s="66"/>
      <c r="Z574" s="66"/>
      <c r="AA574" s="66"/>
      <c r="AB574" s="66"/>
      <c r="AC574" s="66"/>
      <c r="AD574" s="66"/>
      <c r="AE574" s="66"/>
      <c r="AF574" s="52" t="s">
        <v>3799</v>
      </c>
      <c r="AG574" s="52" t="s">
        <v>2752</v>
      </c>
      <c r="AH574" s="54">
        <v>2011</v>
      </c>
      <c r="AI574" s="145">
        <v>0.625</v>
      </c>
      <c r="AJ574" s="57"/>
      <c r="AK574" s="57"/>
      <c r="AL574" s="57"/>
      <c r="AM574" s="67"/>
      <c r="AN574" s="147" t="s">
        <v>2803</v>
      </c>
      <c r="AO574" s="147" t="s">
        <v>3949</v>
      </c>
      <c r="AP574" s="148">
        <v>2012</v>
      </c>
      <c r="AQ574" s="149">
        <v>1</v>
      </c>
      <c r="AR574" s="148">
        <v>31</v>
      </c>
      <c r="AS574" s="322" t="s">
        <v>1609</v>
      </c>
      <c r="AT574" s="68">
        <v>510.24585600509999</v>
      </c>
      <c r="AU574" s="68">
        <v>536.29338216650001</v>
      </c>
      <c r="AV574" s="60">
        <v>9.3000000000000007</v>
      </c>
      <c r="AW574" s="60">
        <v>103</v>
      </c>
      <c r="AX574" s="60"/>
      <c r="AY574" s="68">
        <v>-228.83923817160007</v>
      </c>
      <c r="AZ574" s="68">
        <v>1158.8392381716001</v>
      </c>
      <c r="BA574" s="68"/>
      <c r="BB574" s="68">
        <v>930</v>
      </c>
    </row>
    <row r="575" spans="1:54" s="62" customFormat="1" ht="13.5" customHeight="1">
      <c r="A575" s="26" t="s">
        <v>1610</v>
      </c>
      <c r="B575" s="57">
        <v>86</v>
      </c>
      <c r="C575" s="320" t="s">
        <v>1854</v>
      </c>
      <c r="D575" s="320" t="s">
        <v>1855</v>
      </c>
      <c r="E575" s="320" t="s">
        <v>1856</v>
      </c>
      <c r="F575" s="320" t="s">
        <v>1857</v>
      </c>
      <c r="G575" s="53"/>
      <c r="H575" s="138">
        <v>22</v>
      </c>
      <c r="I575" s="138">
        <v>11</v>
      </c>
      <c r="J575" s="138">
        <v>1976</v>
      </c>
      <c r="K575" s="139">
        <v>34</v>
      </c>
      <c r="L575" s="140" t="s">
        <v>1539</v>
      </c>
      <c r="M575" s="270"/>
      <c r="N575" s="270"/>
      <c r="O575" s="270"/>
      <c r="P575" s="53"/>
      <c r="Q575" s="141">
        <v>264</v>
      </c>
      <c r="R575" s="53"/>
      <c r="S575" s="321" t="s">
        <v>69</v>
      </c>
      <c r="T575" s="151">
        <v>11030022</v>
      </c>
      <c r="U575" s="150" t="s">
        <v>1629</v>
      </c>
      <c r="V575" s="158"/>
      <c r="W575" s="66"/>
      <c r="X575" s="66"/>
      <c r="Y575" s="66"/>
      <c r="Z575" s="66"/>
      <c r="AA575" s="66"/>
      <c r="AB575" s="66"/>
      <c r="AC575" s="66"/>
      <c r="AD575" s="66"/>
      <c r="AE575" s="66"/>
      <c r="AF575" s="52" t="s">
        <v>3454</v>
      </c>
      <c r="AG575" s="52" t="s">
        <v>3951</v>
      </c>
      <c r="AH575" s="54">
        <v>2011</v>
      </c>
      <c r="AI575" s="145">
        <v>0.76041666666666663</v>
      </c>
      <c r="AJ575" s="57"/>
      <c r="AK575" s="57"/>
      <c r="AL575" s="57"/>
      <c r="AM575" s="67"/>
      <c r="AN575" s="147" t="s">
        <v>2803</v>
      </c>
      <c r="AO575" s="147" t="s">
        <v>3949</v>
      </c>
      <c r="AP575" s="148">
        <v>2012</v>
      </c>
      <c r="AQ575" s="149">
        <v>1</v>
      </c>
      <c r="AR575" s="148">
        <v>31</v>
      </c>
      <c r="AS575" s="322" t="s">
        <v>1609</v>
      </c>
      <c r="AT575" s="68">
        <v>510.24585600509999</v>
      </c>
      <c r="AU575" s="68">
        <v>536.29338216650001</v>
      </c>
      <c r="AV575" s="60">
        <v>2.94</v>
      </c>
      <c r="AW575" s="60">
        <v>123</v>
      </c>
      <c r="AX575" s="60"/>
      <c r="AY575" s="68">
        <v>-242.47923817160017</v>
      </c>
      <c r="AZ575" s="68">
        <v>1172.4792381716002</v>
      </c>
      <c r="BA575" s="68"/>
      <c r="BB575" s="68">
        <v>930</v>
      </c>
    </row>
    <row r="576" spans="1:54" s="62" customFormat="1" ht="13.5" customHeight="1">
      <c r="A576" s="26" t="s">
        <v>1610</v>
      </c>
      <c r="B576" s="57">
        <v>87</v>
      </c>
      <c r="C576" s="320" t="s">
        <v>1858</v>
      </c>
      <c r="D576" s="320" t="s">
        <v>55</v>
      </c>
      <c r="E576" s="320" t="s">
        <v>1859</v>
      </c>
      <c r="F576" s="320" t="s">
        <v>1860</v>
      </c>
      <c r="G576" s="53"/>
      <c r="H576" s="138">
        <v>13</v>
      </c>
      <c r="I576" s="138">
        <v>7</v>
      </c>
      <c r="J576" s="138">
        <v>1984</v>
      </c>
      <c r="K576" s="139">
        <v>27</v>
      </c>
      <c r="L576" s="140" t="s">
        <v>1539</v>
      </c>
      <c r="M576" s="270"/>
      <c r="N576" s="270"/>
      <c r="O576" s="270"/>
      <c r="P576" s="53"/>
      <c r="Q576" s="151">
        <v>314</v>
      </c>
      <c r="R576" s="53"/>
      <c r="S576" s="321" t="s">
        <v>69</v>
      </c>
      <c r="T576" s="151">
        <v>11030022</v>
      </c>
      <c r="U576" s="144"/>
      <c r="V576" s="158"/>
      <c r="W576" s="66"/>
      <c r="X576" s="66"/>
      <c r="Y576" s="66"/>
      <c r="Z576" s="66"/>
      <c r="AA576" s="66"/>
      <c r="AB576" s="66"/>
      <c r="AC576" s="66"/>
      <c r="AD576" s="66"/>
      <c r="AE576" s="66"/>
      <c r="AF576" s="52" t="s">
        <v>2792</v>
      </c>
      <c r="AG576" s="52" t="s">
        <v>2752</v>
      </c>
      <c r="AH576" s="54">
        <v>2011</v>
      </c>
      <c r="AI576" s="145">
        <v>0.58333333333333337</v>
      </c>
      <c r="AJ576" s="57"/>
      <c r="AK576" s="57"/>
      <c r="AL576" s="57"/>
      <c r="AM576" s="67"/>
      <c r="AN576" s="147" t="s">
        <v>2803</v>
      </c>
      <c r="AO576" s="147" t="s">
        <v>3949</v>
      </c>
      <c r="AP576" s="148">
        <v>2012</v>
      </c>
      <c r="AQ576" s="149">
        <v>1</v>
      </c>
      <c r="AR576" s="148">
        <v>31</v>
      </c>
      <c r="AS576" s="322" t="s">
        <v>1609</v>
      </c>
      <c r="AT576" s="68">
        <v>510.24585600509999</v>
      </c>
      <c r="AU576" s="68">
        <v>536.29338216650001</v>
      </c>
      <c r="AV576" s="60">
        <v>2.94</v>
      </c>
      <c r="AW576" s="60">
        <v>103</v>
      </c>
      <c r="AX576" s="60"/>
      <c r="AY576" s="68">
        <v>-222.47923817160017</v>
      </c>
      <c r="AZ576" s="68">
        <v>1152.4792381716002</v>
      </c>
      <c r="BA576" s="68"/>
      <c r="BB576" s="68">
        <v>930</v>
      </c>
    </row>
    <row r="577" spans="1:63" s="62" customFormat="1" ht="13.5" customHeight="1">
      <c r="A577" s="26" t="s">
        <v>1610</v>
      </c>
      <c r="B577" s="57">
        <v>88</v>
      </c>
      <c r="C577" s="320" t="s">
        <v>1861</v>
      </c>
      <c r="D577" s="320" t="s">
        <v>485</v>
      </c>
      <c r="E577" s="320" t="s">
        <v>1209</v>
      </c>
      <c r="F577" s="320" t="s">
        <v>1862</v>
      </c>
      <c r="G577" s="53"/>
      <c r="H577" s="138">
        <v>24</v>
      </c>
      <c r="I577" s="138">
        <v>2</v>
      </c>
      <c r="J577" s="138">
        <v>1969</v>
      </c>
      <c r="K577" s="139">
        <v>42</v>
      </c>
      <c r="L577" s="140" t="s">
        <v>1539</v>
      </c>
      <c r="M577" s="270"/>
      <c r="N577" s="270"/>
      <c r="O577" s="270"/>
      <c r="P577" s="53"/>
      <c r="Q577" s="151">
        <v>305</v>
      </c>
      <c r="R577" s="53"/>
      <c r="S577" s="321" t="s">
        <v>69</v>
      </c>
      <c r="T577" s="151">
        <v>11030022</v>
      </c>
      <c r="U577" s="144"/>
      <c r="V577" s="158"/>
      <c r="W577" s="66"/>
      <c r="X577" s="66"/>
      <c r="Y577" s="66"/>
      <c r="Z577" s="66"/>
      <c r="AA577" s="66"/>
      <c r="AB577" s="66"/>
      <c r="AC577" s="66"/>
      <c r="AD577" s="66"/>
      <c r="AE577" s="66"/>
      <c r="AF577" s="52" t="s">
        <v>2777</v>
      </c>
      <c r="AG577" s="52" t="s">
        <v>2752</v>
      </c>
      <c r="AH577" s="54">
        <v>2011</v>
      </c>
      <c r="AI577" s="145">
        <v>0.625</v>
      </c>
      <c r="AJ577" s="57"/>
      <c r="AK577" s="57"/>
      <c r="AL577" s="57"/>
      <c r="AM577" s="67"/>
      <c r="AN577" s="147" t="s">
        <v>2803</v>
      </c>
      <c r="AO577" s="147" t="s">
        <v>3949</v>
      </c>
      <c r="AP577" s="148">
        <v>2012</v>
      </c>
      <c r="AQ577" s="149">
        <v>1</v>
      </c>
      <c r="AR577" s="148">
        <v>31</v>
      </c>
      <c r="AS577" s="322" t="s">
        <v>1609</v>
      </c>
      <c r="AT577" s="68">
        <v>510.24585600509999</v>
      </c>
      <c r="AU577" s="68">
        <v>536.29338216650001</v>
      </c>
      <c r="AV577" s="60">
        <v>16.46</v>
      </c>
      <c r="AW577" s="60">
        <v>103</v>
      </c>
      <c r="AX577" s="60"/>
      <c r="AY577" s="68">
        <v>-235.99923817160015</v>
      </c>
      <c r="AZ577" s="68">
        <v>1165.9992381716002</v>
      </c>
      <c r="BA577" s="68"/>
      <c r="BB577" s="68">
        <v>930</v>
      </c>
    </row>
    <row r="578" spans="1:63" s="62" customFormat="1" ht="13.5" customHeight="1">
      <c r="A578" s="26" t="s">
        <v>1610</v>
      </c>
      <c r="B578" s="57">
        <v>89</v>
      </c>
      <c r="C578" s="320" t="s">
        <v>1863</v>
      </c>
      <c r="D578" s="320" t="s">
        <v>161</v>
      </c>
      <c r="E578" s="320" t="s">
        <v>1209</v>
      </c>
      <c r="F578" s="320" t="s">
        <v>1210</v>
      </c>
      <c r="G578" s="53"/>
      <c r="H578" s="138">
        <v>6</v>
      </c>
      <c r="I578" s="138">
        <v>5</v>
      </c>
      <c r="J578" s="138">
        <v>1977</v>
      </c>
      <c r="K578" s="139">
        <v>34</v>
      </c>
      <c r="L578" s="140" t="s">
        <v>1539</v>
      </c>
      <c r="M578" s="270"/>
      <c r="N578" s="270"/>
      <c r="O578" s="270"/>
      <c r="P578" s="53"/>
      <c r="Q578" s="151">
        <v>310</v>
      </c>
      <c r="R578" s="53"/>
      <c r="S578" s="321" t="s">
        <v>69</v>
      </c>
      <c r="T578" s="151">
        <v>11030022</v>
      </c>
      <c r="U578" s="144"/>
      <c r="V578" s="158"/>
      <c r="W578" s="66"/>
      <c r="X578" s="66"/>
      <c r="Y578" s="66"/>
      <c r="Z578" s="66"/>
      <c r="AA578" s="66"/>
      <c r="AB578" s="66"/>
      <c r="AC578" s="66"/>
      <c r="AD578" s="66"/>
      <c r="AE578" s="66"/>
      <c r="AF578" s="52" t="s">
        <v>3454</v>
      </c>
      <c r="AG578" s="52" t="s">
        <v>2752</v>
      </c>
      <c r="AH578" s="54">
        <v>2011</v>
      </c>
      <c r="AI578" s="145">
        <v>0.8125</v>
      </c>
      <c r="AJ578" s="57"/>
      <c r="AK578" s="57"/>
      <c r="AL578" s="57"/>
      <c r="AM578" s="67"/>
      <c r="AN578" s="147" t="s">
        <v>2803</v>
      </c>
      <c r="AO578" s="147" t="s">
        <v>3949</v>
      </c>
      <c r="AP578" s="148">
        <v>2012</v>
      </c>
      <c r="AQ578" s="149">
        <v>1</v>
      </c>
      <c r="AR578" s="148">
        <v>31</v>
      </c>
      <c r="AS578" s="322" t="s">
        <v>1609</v>
      </c>
      <c r="AT578" s="68">
        <v>510.24585600509999</v>
      </c>
      <c r="AU578" s="68">
        <v>536.29338216650001</v>
      </c>
      <c r="AV578" s="60">
        <v>14.8</v>
      </c>
      <c r="AW578" s="60">
        <v>7</v>
      </c>
      <c r="AX578" s="60"/>
      <c r="AY578" s="68">
        <v>-138.33923817160007</v>
      </c>
      <c r="AZ578" s="68">
        <v>1068.3392381716001</v>
      </c>
      <c r="BA578" s="68"/>
      <c r="BB578" s="68">
        <v>930</v>
      </c>
    </row>
    <row r="579" spans="1:63" s="62" customFormat="1" ht="13.5" customHeight="1">
      <c r="A579" s="26" t="s">
        <v>1610</v>
      </c>
      <c r="B579" s="57">
        <v>90</v>
      </c>
      <c r="C579" s="320" t="s">
        <v>1864</v>
      </c>
      <c r="D579" s="320" t="s">
        <v>204</v>
      </c>
      <c r="E579" s="320" t="s">
        <v>1029</v>
      </c>
      <c r="F579" s="320" t="s">
        <v>1865</v>
      </c>
      <c r="G579" s="53"/>
      <c r="H579" s="138">
        <v>3</v>
      </c>
      <c r="I579" s="138">
        <v>8</v>
      </c>
      <c r="J579" s="138">
        <v>1962</v>
      </c>
      <c r="K579" s="139">
        <v>49</v>
      </c>
      <c r="L579" s="140" t="s">
        <v>1539</v>
      </c>
      <c r="M579" s="270"/>
      <c r="N579" s="270"/>
      <c r="O579" s="270"/>
      <c r="P579" s="53"/>
      <c r="Q579" s="141">
        <v>271</v>
      </c>
      <c r="R579" s="53"/>
      <c r="S579" s="321" t="s">
        <v>69</v>
      </c>
      <c r="T579" s="151">
        <v>11030022</v>
      </c>
      <c r="U579" s="144"/>
      <c r="V579" s="158"/>
      <c r="W579" s="66"/>
      <c r="X579" s="66"/>
      <c r="Y579" s="66"/>
      <c r="Z579" s="66"/>
      <c r="AA579" s="66"/>
      <c r="AB579" s="66"/>
      <c r="AC579" s="66"/>
      <c r="AD579" s="66"/>
      <c r="AE579" s="66"/>
      <c r="AF579" s="52" t="s">
        <v>3949</v>
      </c>
      <c r="AG579" s="52" t="s">
        <v>2021</v>
      </c>
      <c r="AH579" s="54">
        <v>2011</v>
      </c>
      <c r="AI579" s="145">
        <v>0.54166666666666663</v>
      </c>
      <c r="AJ579" s="57"/>
      <c r="AK579" s="57"/>
      <c r="AL579" s="57"/>
      <c r="AM579" s="67"/>
      <c r="AN579" s="147" t="s">
        <v>2803</v>
      </c>
      <c r="AO579" s="147" t="s">
        <v>3949</v>
      </c>
      <c r="AP579" s="148">
        <v>2012</v>
      </c>
      <c r="AQ579" s="149">
        <v>1</v>
      </c>
      <c r="AR579" s="148">
        <v>31</v>
      </c>
      <c r="AS579" s="322" t="s">
        <v>1609</v>
      </c>
      <c r="AT579" s="68">
        <v>510.24585600509999</v>
      </c>
      <c r="AU579" s="68">
        <v>536.29338216650001</v>
      </c>
      <c r="AV579" s="60">
        <v>2.94</v>
      </c>
      <c r="AW579" s="60">
        <v>103</v>
      </c>
      <c r="AX579" s="60"/>
      <c r="AY579" s="68">
        <v>-222.47923817160017</v>
      </c>
      <c r="AZ579" s="68">
        <v>1152.4792381716002</v>
      </c>
      <c r="BA579" s="68"/>
      <c r="BB579" s="68">
        <v>930</v>
      </c>
    </row>
    <row r="580" spans="1:63" s="62" customFormat="1" ht="13.5" customHeight="1">
      <c r="A580" s="26" t="s">
        <v>1610</v>
      </c>
      <c r="B580" s="57">
        <v>91</v>
      </c>
      <c r="C580" s="320" t="s">
        <v>1866</v>
      </c>
      <c r="D580" s="320" t="s">
        <v>401</v>
      </c>
      <c r="E580" s="320" t="s">
        <v>1867</v>
      </c>
      <c r="F580" s="320" t="s">
        <v>1868</v>
      </c>
      <c r="G580" s="53"/>
      <c r="H580" s="138">
        <v>7</v>
      </c>
      <c r="I580" s="138">
        <v>10</v>
      </c>
      <c r="J580" s="138">
        <v>1968</v>
      </c>
      <c r="K580" s="139">
        <v>43</v>
      </c>
      <c r="L580" s="140" t="s">
        <v>1539</v>
      </c>
      <c r="M580" s="270"/>
      <c r="N580" s="270"/>
      <c r="O580" s="270"/>
      <c r="P580" s="53"/>
      <c r="Q580" s="141">
        <v>267</v>
      </c>
      <c r="R580" s="53"/>
      <c r="S580" s="321" t="s">
        <v>69</v>
      </c>
      <c r="T580" s="151">
        <v>11030022</v>
      </c>
      <c r="U580" s="144"/>
      <c r="V580" s="158"/>
      <c r="W580" s="66"/>
      <c r="X580" s="66"/>
      <c r="Y580" s="66"/>
      <c r="Z580" s="66"/>
      <c r="AA580" s="66"/>
      <c r="AB580" s="66"/>
      <c r="AC580" s="66"/>
      <c r="AD580" s="66"/>
      <c r="AE580" s="66"/>
      <c r="AF580" s="52" t="s">
        <v>3946</v>
      </c>
      <c r="AG580" s="52" t="s">
        <v>2021</v>
      </c>
      <c r="AH580" s="54">
        <v>2011</v>
      </c>
      <c r="AI580" s="145">
        <v>0.375</v>
      </c>
      <c r="AJ580" s="57"/>
      <c r="AK580" s="57"/>
      <c r="AL580" s="57"/>
      <c r="AM580" s="67"/>
      <c r="AN580" s="147" t="s">
        <v>2752</v>
      </c>
      <c r="AO580" s="147" t="s">
        <v>3949</v>
      </c>
      <c r="AP580" s="148">
        <v>2012</v>
      </c>
      <c r="AQ580" s="149">
        <v>0.59375</v>
      </c>
      <c r="AR580" s="148">
        <v>7</v>
      </c>
      <c r="AS580" s="326" t="s">
        <v>1716</v>
      </c>
      <c r="AT580" s="68">
        <v>115.2168061947</v>
      </c>
      <c r="AU580" s="68">
        <v>121.0985056505</v>
      </c>
      <c r="AV580" s="60">
        <v>2.94</v>
      </c>
      <c r="AW580" s="60">
        <v>103</v>
      </c>
      <c r="AX580" s="60"/>
      <c r="AY580" s="68">
        <v>-132.25531184520003</v>
      </c>
      <c r="AZ580" s="68">
        <v>342.25531184520003</v>
      </c>
      <c r="BA580" s="68"/>
      <c r="BB580" s="68">
        <v>210</v>
      </c>
    </row>
    <row r="581" spans="1:63" s="62" customFormat="1" ht="13.5" customHeight="1">
      <c r="A581" s="26" t="s">
        <v>1610</v>
      </c>
      <c r="B581" s="57">
        <v>92</v>
      </c>
      <c r="C581" s="320" t="s">
        <v>3350</v>
      </c>
      <c r="D581" s="320" t="s">
        <v>55</v>
      </c>
      <c r="E581" s="320" t="s">
        <v>1870</v>
      </c>
      <c r="F581" s="320" t="s">
        <v>1871</v>
      </c>
      <c r="G581" s="53"/>
      <c r="H581" s="138">
        <v>26</v>
      </c>
      <c r="I581" s="138">
        <v>8</v>
      </c>
      <c r="J581" s="138">
        <v>1973</v>
      </c>
      <c r="K581" s="139">
        <v>38</v>
      </c>
      <c r="L581" s="140" t="s">
        <v>1539</v>
      </c>
      <c r="M581" s="270"/>
      <c r="N581" s="270"/>
      <c r="O581" s="270"/>
      <c r="P581" s="53"/>
      <c r="Q581" s="151">
        <v>4</v>
      </c>
      <c r="R581" s="53"/>
      <c r="S581" s="321" t="s">
        <v>69</v>
      </c>
      <c r="T581" s="151">
        <v>11030022</v>
      </c>
      <c r="U581" s="144"/>
      <c r="V581" s="154" t="s">
        <v>3956</v>
      </c>
      <c r="W581" s="66"/>
      <c r="X581" s="66"/>
      <c r="Y581" s="66"/>
      <c r="Z581" s="66"/>
      <c r="AA581" s="66"/>
      <c r="AB581" s="66"/>
      <c r="AC581" s="66"/>
      <c r="AD581" s="66"/>
      <c r="AE581" s="66"/>
      <c r="AF581" s="52" t="s">
        <v>2743</v>
      </c>
      <c r="AG581" s="52" t="s">
        <v>3949</v>
      </c>
      <c r="AH581" s="54">
        <v>2012</v>
      </c>
      <c r="AI581" s="145">
        <v>0.625</v>
      </c>
      <c r="AJ581" s="57"/>
      <c r="AK581" s="57"/>
      <c r="AL581" s="57"/>
      <c r="AM581" s="67"/>
      <c r="AN581" s="147" t="s">
        <v>2803</v>
      </c>
      <c r="AO581" s="147" t="s">
        <v>3949</v>
      </c>
      <c r="AP581" s="148">
        <v>2012</v>
      </c>
      <c r="AQ581" s="149">
        <v>1</v>
      </c>
      <c r="AR581" s="148">
        <v>28</v>
      </c>
      <c r="AS581" s="322" t="s">
        <v>1609</v>
      </c>
      <c r="AT581" s="68">
        <v>460.86722477879999</v>
      </c>
      <c r="AU581" s="68">
        <v>484.39402260200001</v>
      </c>
      <c r="AV581" s="60">
        <v>2.94</v>
      </c>
      <c r="AW581" s="60">
        <v>103</v>
      </c>
      <c r="AX581" s="60"/>
      <c r="AY581" s="68">
        <v>-211.20124738079994</v>
      </c>
      <c r="AZ581" s="68">
        <v>1051.2012473807999</v>
      </c>
      <c r="BA581" s="68"/>
      <c r="BB581" s="68">
        <v>840</v>
      </c>
    </row>
    <row r="582" spans="1:63" s="62" customFormat="1" ht="13.5" customHeight="1">
      <c r="A582" s="26" t="s">
        <v>1610</v>
      </c>
      <c r="B582" s="57">
        <v>93</v>
      </c>
      <c r="C582" s="320" t="s">
        <v>1872</v>
      </c>
      <c r="D582" s="320" t="s">
        <v>960</v>
      </c>
      <c r="E582" s="320" t="s">
        <v>1873</v>
      </c>
      <c r="F582" s="320" t="s">
        <v>1874</v>
      </c>
      <c r="G582" s="53"/>
      <c r="H582" s="138">
        <v>1</v>
      </c>
      <c r="I582" s="138">
        <v>11</v>
      </c>
      <c r="J582" s="138">
        <v>1955</v>
      </c>
      <c r="K582" s="139">
        <v>55</v>
      </c>
      <c r="L582" s="140" t="s">
        <v>1539</v>
      </c>
      <c r="M582" s="270"/>
      <c r="N582" s="270"/>
      <c r="O582" s="270"/>
      <c r="P582" s="53"/>
      <c r="Q582" s="141">
        <v>248</v>
      </c>
      <c r="R582" s="53"/>
      <c r="S582" s="321" t="s">
        <v>69</v>
      </c>
      <c r="T582" s="151">
        <v>11030022</v>
      </c>
      <c r="U582" s="144"/>
      <c r="V582" s="66"/>
      <c r="W582" s="66"/>
      <c r="X582" s="66"/>
      <c r="Y582" s="66"/>
      <c r="Z582" s="66"/>
      <c r="AA582" s="66"/>
      <c r="AB582" s="66"/>
      <c r="AC582" s="66"/>
      <c r="AD582" s="66"/>
      <c r="AE582" s="66"/>
      <c r="AF582" s="52" t="s">
        <v>3950</v>
      </c>
      <c r="AG582" s="52" t="s">
        <v>3951</v>
      </c>
      <c r="AH582" s="54">
        <v>2011</v>
      </c>
      <c r="AI582" s="145">
        <v>0.79166666666666663</v>
      </c>
      <c r="AJ582" s="57"/>
      <c r="AK582" s="57"/>
      <c r="AL582" s="57"/>
      <c r="AM582" s="67"/>
      <c r="AN582" s="147" t="s">
        <v>2803</v>
      </c>
      <c r="AO582" s="147" t="s">
        <v>3949</v>
      </c>
      <c r="AP582" s="148">
        <v>2012</v>
      </c>
      <c r="AQ582" s="149">
        <v>1</v>
      </c>
      <c r="AR582" s="148">
        <v>31</v>
      </c>
      <c r="AS582" s="322" t="s">
        <v>1609</v>
      </c>
      <c r="AT582" s="68">
        <v>510.24585600509999</v>
      </c>
      <c r="AU582" s="68">
        <v>536.29338216650001</v>
      </c>
      <c r="AV582" s="60">
        <v>11.75</v>
      </c>
      <c r="AW582" s="60">
        <v>103</v>
      </c>
      <c r="AX582" s="60"/>
      <c r="AY582" s="68">
        <v>-231.28923817160012</v>
      </c>
      <c r="AZ582" s="68">
        <v>1161.2892381716001</v>
      </c>
      <c r="BA582" s="68"/>
      <c r="BB582" s="68">
        <v>930</v>
      </c>
    </row>
    <row r="583" spans="1:63" s="62" customFormat="1" ht="13.5" customHeight="1">
      <c r="A583" s="26" t="s">
        <v>1610</v>
      </c>
      <c r="B583" s="57">
        <v>94</v>
      </c>
      <c r="C583" s="320" t="s">
        <v>1875</v>
      </c>
      <c r="D583" s="320" t="s">
        <v>1876</v>
      </c>
      <c r="E583" s="320" t="s">
        <v>1877</v>
      </c>
      <c r="F583" s="320" t="s">
        <v>1878</v>
      </c>
      <c r="G583" s="53"/>
      <c r="H583" s="138">
        <v>22</v>
      </c>
      <c r="I583" s="138">
        <v>6</v>
      </c>
      <c r="J583" s="138">
        <v>1967</v>
      </c>
      <c r="K583" s="139">
        <v>44</v>
      </c>
      <c r="L583" s="140" t="s">
        <v>1539</v>
      </c>
      <c r="M583" s="270"/>
      <c r="N583" s="270"/>
      <c r="O583" s="270"/>
      <c r="P583" s="53"/>
      <c r="Q583" s="151">
        <v>292</v>
      </c>
      <c r="R583" s="53"/>
      <c r="S583" s="321" t="s">
        <v>69</v>
      </c>
      <c r="T583" s="151">
        <v>11030022</v>
      </c>
      <c r="U583" s="144"/>
      <c r="V583" s="66"/>
      <c r="W583" s="66"/>
      <c r="X583" s="66"/>
      <c r="Y583" s="66"/>
      <c r="Z583" s="66"/>
      <c r="AA583" s="66"/>
      <c r="AB583" s="66"/>
      <c r="AC583" s="66"/>
      <c r="AD583" s="66"/>
      <c r="AE583" s="66"/>
      <c r="AF583" s="52" t="s">
        <v>3955</v>
      </c>
      <c r="AG583" s="52" t="s">
        <v>2752</v>
      </c>
      <c r="AH583" s="54">
        <v>2011</v>
      </c>
      <c r="AI583" s="145">
        <v>0.58333333333333337</v>
      </c>
      <c r="AJ583" s="57"/>
      <c r="AK583" s="57"/>
      <c r="AL583" s="57"/>
      <c r="AM583" s="67"/>
      <c r="AN583" s="147" t="s">
        <v>2803</v>
      </c>
      <c r="AO583" s="147" t="s">
        <v>3949</v>
      </c>
      <c r="AP583" s="148">
        <v>2012</v>
      </c>
      <c r="AQ583" s="149">
        <v>1</v>
      </c>
      <c r="AR583" s="148">
        <v>31</v>
      </c>
      <c r="AS583" s="322" t="s">
        <v>1609</v>
      </c>
      <c r="AT583" s="68">
        <v>510.24585600509999</v>
      </c>
      <c r="AU583" s="68">
        <v>536.29338216650001</v>
      </c>
      <c r="AV583" s="60">
        <v>4.83</v>
      </c>
      <c r="AW583" s="60">
        <v>110</v>
      </c>
      <c r="AX583" s="60"/>
      <c r="AY583" s="68">
        <v>-231.36923817160005</v>
      </c>
      <c r="AZ583" s="68">
        <v>1161.3692381716</v>
      </c>
      <c r="BA583" s="68"/>
      <c r="BB583" s="68">
        <v>930</v>
      </c>
    </row>
    <row r="584" spans="1:63" s="62" customFormat="1" ht="13.5" customHeight="1">
      <c r="A584" s="26" t="s">
        <v>1610</v>
      </c>
      <c r="B584" s="57">
        <v>95</v>
      </c>
      <c r="C584" s="151"/>
      <c r="D584" s="141" t="s">
        <v>1828</v>
      </c>
      <c r="E584" s="141" t="s">
        <v>1879</v>
      </c>
      <c r="F584" s="51" t="s">
        <v>1880</v>
      </c>
      <c r="G584" s="53"/>
      <c r="H584" s="54">
        <v>5</v>
      </c>
      <c r="I584" s="54">
        <v>9</v>
      </c>
      <c r="J584" s="54">
        <v>1943</v>
      </c>
      <c r="K584" s="58">
        <v>67</v>
      </c>
      <c r="L584" s="140" t="s">
        <v>1539</v>
      </c>
      <c r="M584" s="270"/>
      <c r="N584" s="270"/>
      <c r="O584" s="270"/>
      <c r="P584" s="53"/>
      <c r="Q584" s="141">
        <v>319</v>
      </c>
      <c r="R584" s="53"/>
      <c r="S584" s="161" t="s">
        <v>69</v>
      </c>
      <c r="T584" s="151">
        <v>11030022</v>
      </c>
      <c r="U584" s="161"/>
      <c r="V584" s="66"/>
      <c r="W584" s="66"/>
      <c r="X584" s="66"/>
      <c r="Y584" s="66"/>
      <c r="Z584" s="66"/>
      <c r="AA584" s="66"/>
      <c r="AB584" s="66"/>
      <c r="AC584" s="66"/>
      <c r="AD584" s="66"/>
      <c r="AE584" s="66"/>
      <c r="AF584" s="52" t="s">
        <v>2761</v>
      </c>
      <c r="AG584" s="52" t="s">
        <v>3951</v>
      </c>
      <c r="AH584" s="54">
        <v>2010</v>
      </c>
      <c r="AI584" s="145">
        <v>0.69097222222222221</v>
      </c>
      <c r="AJ584" s="57"/>
      <c r="AK584" s="57"/>
      <c r="AL584" s="57"/>
      <c r="AM584" s="67"/>
      <c r="AN584" s="147" t="s">
        <v>2803</v>
      </c>
      <c r="AO584" s="147" t="s">
        <v>3949</v>
      </c>
      <c r="AP584" s="148">
        <v>2012</v>
      </c>
      <c r="AQ584" s="149">
        <v>1</v>
      </c>
      <c r="AR584" s="148">
        <v>31</v>
      </c>
      <c r="AS584" s="322" t="s">
        <v>1609</v>
      </c>
      <c r="AT584" s="68">
        <v>510.24585600509999</v>
      </c>
      <c r="AU584" s="68">
        <v>536.29338216650001</v>
      </c>
      <c r="AV584" s="60">
        <v>7.19</v>
      </c>
      <c r="AW584" s="60">
        <v>103</v>
      </c>
      <c r="AX584" s="60"/>
      <c r="AY584" s="68">
        <v>-226.72923817160017</v>
      </c>
      <c r="AZ584" s="68">
        <v>1156.7292381716002</v>
      </c>
      <c r="BA584" s="68"/>
      <c r="BB584" s="68">
        <v>930</v>
      </c>
    </row>
    <row r="585" spans="1:63" s="62" customFormat="1" ht="13.5" customHeight="1">
      <c r="A585" s="26" t="s">
        <v>1610</v>
      </c>
      <c r="B585" s="57">
        <v>96</v>
      </c>
      <c r="C585" s="151">
        <v>1969282973</v>
      </c>
      <c r="D585" s="141" t="s">
        <v>1881</v>
      </c>
      <c r="E585" s="141" t="s">
        <v>1882</v>
      </c>
      <c r="F585" s="51" t="s">
        <v>1883</v>
      </c>
      <c r="G585" s="53"/>
      <c r="H585" s="54">
        <v>14</v>
      </c>
      <c r="I585" s="54">
        <v>12</v>
      </c>
      <c r="J585" s="54">
        <v>1980</v>
      </c>
      <c r="K585" s="58">
        <v>30</v>
      </c>
      <c r="L585" s="140" t="s">
        <v>1539</v>
      </c>
      <c r="M585" s="270"/>
      <c r="N585" s="270"/>
      <c r="O585" s="270"/>
      <c r="P585" s="53"/>
      <c r="Q585" s="141">
        <v>92</v>
      </c>
      <c r="R585" s="53"/>
      <c r="S585" s="321" t="s">
        <v>69</v>
      </c>
      <c r="T585" s="151">
        <v>11030022</v>
      </c>
      <c r="U585" s="144"/>
      <c r="V585" s="66"/>
      <c r="W585" s="66"/>
      <c r="X585" s="66"/>
      <c r="Y585" s="66"/>
      <c r="Z585" s="66"/>
      <c r="AA585" s="66"/>
      <c r="AB585" s="66"/>
      <c r="AC585" s="66"/>
      <c r="AD585" s="66"/>
      <c r="AE585" s="66"/>
      <c r="AF585" s="52" t="s">
        <v>2781</v>
      </c>
      <c r="AG585" s="52" t="s">
        <v>3955</v>
      </c>
      <c r="AH585" s="54">
        <v>2011</v>
      </c>
      <c r="AI585" s="145">
        <v>0.91666666666666663</v>
      </c>
      <c r="AJ585" s="57"/>
      <c r="AK585" s="57"/>
      <c r="AL585" s="57"/>
      <c r="AM585" s="67"/>
      <c r="AN585" s="147" t="s">
        <v>2803</v>
      </c>
      <c r="AO585" s="147" t="s">
        <v>3949</v>
      </c>
      <c r="AP585" s="148">
        <v>2012</v>
      </c>
      <c r="AQ585" s="149">
        <v>1</v>
      </c>
      <c r="AR585" s="148">
        <v>31</v>
      </c>
      <c r="AS585" s="322" t="s">
        <v>1609</v>
      </c>
      <c r="AT585" s="68">
        <v>510.24585600509999</v>
      </c>
      <c r="AU585" s="68">
        <v>536.29338216650001</v>
      </c>
      <c r="AV585" s="60">
        <v>2.94</v>
      </c>
      <c r="AW585" s="60">
        <v>103</v>
      </c>
      <c r="AX585" s="60"/>
      <c r="AY585" s="68">
        <v>-222.47923817160017</v>
      </c>
      <c r="AZ585" s="68">
        <v>1152.4792381716002</v>
      </c>
      <c r="BA585" s="68"/>
      <c r="BB585" s="68">
        <v>930</v>
      </c>
    </row>
    <row r="586" spans="1:63" s="73" customFormat="1" ht="13.5" customHeight="1">
      <c r="A586" s="26" t="s">
        <v>1610</v>
      </c>
      <c r="B586" s="57">
        <v>97</v>
      </c>
      <c r="C586" s="320" t="s">
        <v>1888</v>
      </c>
      <c r="D586" s="320" t="s">
        <v>204</v>
      </c>
      <c r="E586" s="320" t="s">
        <v>1889</v>
      </c>
      <c r="F586" s="320" t="s">
        <v>1890</v>
      </c>
      <c r="G586" s="53"/>
      <c r="H586" s="138">
        <v>7</v>
      </c>
      <c r="I586" s="138">
        <v>10</v>
      </c>
      <c r="J586" s="138">
        <v>1967</v>
      </c>
      <c r="K586" s="139">
        <v>44</v>
      </c>
      <c r="L586" s="140" t="s">
        <v>1539</v>
      </c>
      <c r="M586" s="270"/>
      <c r="N586" s="270"/>
      <c r="O586" s="270"/>
      <c r="P586" s="53"/>
      <c r="Q586" s="141">
        <v>262</v>
      </c>
      <c r="R586" s="66"/>
      <c r="S586" s="321" t="s">
        <v>69</v>
      </c>
      <c r="T586" s="151">
        <v>11030022</v>
      </c>
      <c r="U586" s="150" t="s">
        <v>1629</v>
      </c>
      <c r="V586" s="255"/>
      <c r="W586" s="255"/>
      <c r="X586" s="255"/>
      <c r="Y586" s="255"/>
      <c r="Z586" s="255"/>
      <c r="AA586" s="255"/>
      <c r="AB586" s="255"/>
      <c r="AC586" s="255"/>
      <c r="AD586" s="255"/>
      <c r="AE586" s="255"/>
      <c r="AF586" s="52" t="s">
        <v>3808</v>
      </c>
      <c r="AG586" s="52" t="s">
        <v>3951</v>
      </c>
      <c r="AH586" s="54">
        <v>2011</v>
      </c>
      <c r="AI586" s="145">
        <v>0.77083333333333337</v>
      </c>
      <c r="AJ586" s="57"/>
      <c r="AK586" s="57"/>
      <c r="AL586" s="57"/>
      <c r="AM586" s="67"/>
      <c r="AN586" s="147" t="s">
        <v>2803</v>
      </c>
      <c r="AO586" s="147" t="s">
        <v>3949</v>
      </c>
      <c r="AP586" s="148">
        <v>2012</v>
      </c>
      <c r="AQ586" s="149">
        <v>1</v>
      </c>
      <c r="AR586" s="148">
        <v>31</v>
      </c>
      <c r="AS586" s="322" t="s">
        <v>1609</v>
      </c>
      <c r="AT586" s="68">
        <v>510.24585600509999</v>
      </c>
      <c r="AU586" s="68">
        <v>536.29338216650001</v>
      </c>
      <c r="AV586" s="68">
        <v>2.94</v>
      </c>
      <c r="AW586" s="68">
        <v>123</v>
      </c>
      <c r="AX586" s="68"/>
      <c r="AY586" s="68">
        <v>-242.47923817160017</v>
      </c>
      <c r="AZ586" s="68">
        <v>1172.4792381716002</v>
      </c>
      <c r="BA586" s="68"/>
      <c r="BB586" s="68">
        <v>930</v>
      </c>
    </row>
    <row r="587" spans="1:63" s="73" customFormat="1" ht="13.5" customHeight="1">
      <c r="A587" s="26" t="s">
        <v>1610</v>
      </c>
      <c r="B587" s="57">
        <v>98</v>
      </c>
      <c r="C587" s="320" t="s">
        <v>1891</v>
      </c>
      <c r="D587" s="320" t="s">
        <v>448</v>
      </c>
      <c r="E587" s="320" t="s">
        <v>1892</v>
      </c>
      <c r="F587" s="320" t="s">
        <v>1893</v>
      </c>
      <c r="G587" s="53"/>
      <c r="H587" s="138">
        <v>22</v>
      </c>
      <c r="I587" s="138">
        <v>1</v>
      </c>
      <c r="J587" s="138">
        <v>1959</v>
      </c>
      <c r="K587" s="139">
        <v>52</v>
      </c>
      <c r="L587" s="140" t="s">
        <v>1539</v>
      </c>
      <c r="M587" s="270"/>
      <c r="N587" s="270"/>
      <c r="O587" s="270"/>
      <c r="P587" s="53"/>
      <c r="Q587" s="141">
        <v>285</v>
      </c>
      <c r="R587" s="66"/>
      <c r="S587" s="321" t="s">
        <v>69</v>
      </c>
      <c r="T587" s="151">
        <v>11030022</v>
      </c>
      <c r="U587" s="309"/>
      <c r="V587" s="255"/>
      <c r="W587" s="255"/>
      <c r="X587" s="255"/>
      <c r="Y587" s="255"/>
      <c r="Z587" s="255"/>
      <c r="AA587" s="255"/>
      <c r="AB587" s="255"/>
      <c r="AC587" s="255"/>
      <c r="AD587" s="255"/>
      <c r="AE587" s="255"/>
      <c r="AF587" s="52" t="s">
        <v>3505</v>
      </c>
      <c r="AG587" s="52" t="s">
        <v>2021</v>
      </c>
      <c r="AH587" s="54">
        <v>2011</v>
      </c>
      <c r="AI587" s="145">
        <v>0.83333333333333337</v>
      </c>
      <c r="AJ587" s="57"/>
      <c r="AK587" s="57"/>
      <c r="AL587" s="57"/>
      <c r="AM587" s="67"/>
      <c r="AN587" s="147" t="s">
        <v>2803</v>
      </c>
      <c r="AO587" s="147" t="s">
        <v>3949</v>
      </c>
      <c r="AP587" s="148">
        <v>2012</v>
      </c>
      <c r="AQ587" s="149">
        <v>1</v>
      </c>
      <c r="AR587" s="148">
        <v>31</v>
      </c>
      <c r="AS587" s="322" t="s">
        <v>1609</v>
      </c>
      <c r="AT587" s="68">
        <v>510.24585600509999</v>
      </c>
      <c r="AU587" s="68">
        <v>536.29338216650001</v>
      </c>
      <c r="AV587" s="68">
        <v>6.33</v>
      </c>
      <c r="AW587" s="68">
        <v>103</v>
      </c>
      <c r="AX587" s="68"/>
      <c r="AY587" s="68">
        <v>-225.86923817160005</v>
      </c>
      <c r="AZ587" s="68">
        <v>1155.8692381716</v>
      </c>
      <c r="BA587" s="68"/>
      <c r="BB587" s="68">
        <v>930</v>
      </c>
    </row>
    <row r="588" spans="1:63" s="73" customFormat="1" ht="13.5" customHeight="1">
      <c r="A588" s="268" t="s">
        <v>41</v>
      </c>
      <c r="B588" s="98">
        <v>98</v>
      </c>
      <c r="C588" s="96"/>
      <c r="D588" s="79"/>
      <c r="E588" s="79"/>
      <c r="F588" s="96"/>
      <c r="G588" s="96"/>
      <c r="H588" s="97"/>
      <c r="I588" s="97"/>
      <c r="J588" s="97"/>
      <c r="K588" s="97"/>
      <c r="L588" s="297"/>
      <c r="M588" s="297"/>
      <c r="N588" s="297"/>
      <c r="O588" s="297"/>
      <c r="P588" s="96"/>
      <c r="Q588" s="242"/>
      <c r="R588" s="242"/>
      <c r="S588" s="242"/>
      <c r="T588" s="242"/>
      <c r="U588" s="311"/>
      <c r="V588" s="242"/>
      <c r="W588" s="242"/>
      <c r="X588" s="242"/>
      <c r="Y588" s="242"/>
      <c r="Z588" s="242"/>
      <c r="AA588" s="242"/>
      <c r="AB588" s="242"/>
      <c r="AC588" s="242"/>
      <c r="AD588" s="242"/>
      <c r="AE588" s="242"/>
      <c r="AF588" s="98"/>
      <c r="AG588" s="98"/>
      <c r="AH588" s="98"/>
      <c r="AI588" s="298"/>
      <c r="AJ588" s="98"/>
      <c r="AK588" s="98"/>
      <c r="AL588" s="98"/>
      <c r="AM588" s="298"/>
      <c r="AN588" s="98"/>
      <c r="AO588" s="98"/>
      <c r="AP588" s="98"/>
      <c r="AQ588" s="298"/>
      <c r="AR588" s="329">
        <f>SUM(AR490:AR587)</f>
        <v>2389</v>
      </c>
      <c r="AS588" s="299"/>
      <c r="AT588" s="327">
        <v>39321.849999876933</v>
      </c>
      <c r="AU588" s="327">
        <v>41329.189999863462</v>
      </c>
      <c r="AV588" s="327">
        <v>898.95000000000084</v>
      </c>
      <c r="AW588" s="327">
        <v>5415</v>
      </c>
      <c r="AX588" s="327"/>
      <c r="AY588" s="327">
        <v>-20479.989999740399</v>
      </c>
      <c r="AZ588" s="327">
        <v>86964.989999740399</v>
      </c>
      <c r="BA588" s="327"/>
      <c r="BB588" s="328">
        <v>66485</v>
      </c>
    </row>
    <row r="589" spans="1:63">
      <c r="A589" s="315" t="s">
        <v>3402</v>
      </c>
      <c r="B589" s="316">
        <f>B588+B489+B135+B103+B85+B55</f>
        <v>576</v>
      </c>
      <c r="C589" s="316"/>
      <c r="D589" s="316"/>
      <c r="E589" s="316"/>
      <c r="F589" s="316"/>
      <c r="G589" s="316"/>
      <c r="H589" s="316"/>
      <c r="I589" s="316"/>
      <c r="J589" s="316"/>
      <c r="K589" s="316"/>
      <c r="L589" s="316"/>
      <c r="M589" s="316"/>
      <c r="N589" s="316"/>
      <c r="O589" s="316"/>
      <c r="P589" s="316"/>
      <c r="Q589" s="316"/>
      <c r="R589" s="316"/>
      <c r="S589" s="316"/>
      <c r="T589" s="316"/>
      <c r="U589" s="316"/>
      <c r="V589" s="316"/>
      <c r="W589" s="316"/>
      <c r="X589" s="316"/>
      <c r="Y589" s="316"/>
      <c r="Z589" s="316"/>
      <c r="AA589" s="316"/>
      <c r="AB589" s="316"/>
      <c r="AC589" s="316"/>
      <c r="AD589" s="316"/>
      <c r="AE589" s="316"/>
      <c r="AF589" s="316"/>
      <c r="AG589" s="316"/>
      <c r="AH589" s="316"/>
      <c r="AI589" s="316"/>
      <c r="AJ589" s="316"/>
      <c r="AK589" s="316"/>
      <c r="AL589" s="316"/>
      <c r="AM589" s="316"/>
      <c r="AN589" s="316"/>
      <c r="AO589" s="316"/>
      <c r="AP589" s="316"/>
      <c r="AQ589" s="316"/>
      <c r="AR589" s="316">
        <f t="shared" ref="AR589:BB589" si="7">AR588+AR489+AR135+AR103+AR85+AR55</f>
        <v>10290</v>
      </c>
      <c r="AS589" s="316"/>
      <c r="AT589" s="316">
        <f t="shared" si="7"/>
        <v>180664.56999987678</v>
      </c>
      <c r="AU589" s="316">
        <f t="shared" si="7"/>
        <v>144185.37999986351</v>
      </c>
      <c r="AV589" s="316">
        <f t="shared" si="7"/>
        <v>35734.400000000001</v>
      </c>
      <c r="AW589" s="316">
        <f t="shared" si="7"/>
        <v>33123.69</v>
      </c>
      <c r="AX589" s="316">
        <f t="shared" si="7"/>
        <v>990.00000000000011</v>
      </c>
      <c r="AY589" s="316">
        <f t="shared" si="7"/>
        <v>978.45500025959154</v>
      </c>
      <c r="AZ589" s="330">
        <f t="shared" si="7"/>
        <v>415539.43499974033</v>
      </c>
      <c r="BA589" s="316">
        <f t="shared" si="7"/>
        <v>0</v>
      </c>
      <c r="BB589" s="317">
        <f t="shared" si="7"/>
        <v>374548.53200000012</v>
      </c>
      <c r="BC589" s="9"/>
      <c r="BD589" s="9"/>
      <c r="BE589" s="9"/>
      <c r="BF589" s="9"/>
      <c r="BG589" s="9"/>
      <c r="BH589" s="9"/>
      <c r="BI589" s="9"/>
      <c r="BJ589" s="9"/>
      <c r="BK589" s="9"/>
    </row>
    <row r="590" spans="1:63">
      <c r="AT590" s="4">
        <f>SUBTOTAL(9,AT104:AT589)</f>
        <v>395669.32999962987</v>
      </c>
      <c r="AU590" s="4">
        <f t="shared" ref="AU590:BB590" si="8">SUBTOTAL(9,AU104:AU589)</f>
        <v>313788.31999959092</v>
      </c>
      <c r="AV590" s="4">
        <f t="shared" si="8"/>
        <v>68882.469999999987</v>
      </c>
      <c r="AW590" s="4">
        <f t="shared" si="8"/>
        <v>71787.69</v>
      </c>
      <c r="AX590" s="4">
        <f t="shared" si="8"/>
        <v>990.00000000000011</v>
      </c>
      <c r="AY590" s="4">
        <f t="shared" si="8"/>
        <v>-21357.82499922123</v>
      </c>
      <c r="AZ590" s="4">
        <f t="shared" si="8"/>
        <v>889348.80499922112</v>
      </c>
      <c r="BA590" s="4">
        <f t="shared" si="8"/>
        <v>0</v>
      </c>
      <c r="BB590" s="4">
        <f t="shared" si="8"/>
        <v>788561.04200000013</v>
      </c>
    </row>
  </sheetData>
  <autoFilter ref="A6:BB589"/>
  <mergeCells count="43">
    <mergeCell ref="N2:P3"/>
    <mergeCell ref="N4:N5"/>
    <mergeCell ref="O4:O5"/>
    <mergeCell ref="P4:P5"/>
    <mergeCell ref="A2:A5"/>
    <mergeCell ref="B2:B5"/>
    <mergeCell ref="C2:C5"/>
    <mergeCell ref="D2:D5"/>
    <mergeCell ref="E2:E5"/>
    <mergeCell ref="F2:F5"/>
    <mergeCell ref="AT2:BB3"/>
    <mergeCell ref="G4:G5"/>
    <mergeCell ref="H4:J4"/>
    <mergeCell ref="K4:K5"/>
    <mergeCell ref="L4:L5"/>
    <mergeCell ref="AE4:AE5"/>
    <mergeCell ref="AF4:AI4"/>
    <mergeCell ref="AJ4:AM4"/>
    <mergeCell ref="R4:R5"/>
    <mergeCell ref="G2:L3"/>
    <mergeCell ref="Q2:AS3"/>
    <mergeCell ref="Q4:Q5"/>
    <mergeCell ref="M2:M5"/>
    <mergeCell ref="AX4:AX5"/>
    <mergeCell ref="AN4:AQ4"/>
    <mergeCell ref="S4:T4"/>
    <mergeCell ref="U4:U5"/>
    <mergeCell ref="V4:W4"/>
    <mergeCell ref="X4:X5"/>
    <mergeCell ref="Y4:Z4"/>
    <mergeCell ref="AA4:AA5"/>
    <mergeCell ref="AB4:AC4"/>
    <mergeCell ref="AD4:AD5"/>
    <mergeCell ref="AY4:AY5"/>
    <mergeCell ref="AZ4:AZ5"/>
    <mergeCell ref="BA4:BA5"/>
    <mergeCell ref="BB4:BB5"/>
    <mergeCell ref="AR4:AR5"/>
    <mergeCell ref="AS4:AS5"/>
    <mergeCell ref="AT4:AT5"/>
    <mergeCell ref="AU4:AU5"/>
    <mergeCell ref="AV4:AV5"/>
    <mergeCell ref="AW4:AW5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685"/>
  <sheetViews>
    <sheetView workbookViewId="0">
      <pane xSplit="5" ySplit="6" topLeftCell="F579" activePane="bottomRight" state="frozen"/>
      <selection pane="topRight" activeCell="F1" sqref="F1"/>
      <selection pane="bottomLeft" activeCell="A7" sqref="A7"/>
      <selection pane="bottomRight" activeCell="A22" sqref="A22:XFD605"/>
    </sheetView>
  </sheetViews>
  <sheetFormatPr defaultRowHeight="15"/>
  <cols>
    <col min="1" max="1" width="21.85546875" style="253" customWidth="1"/>
    <col min="2" max="2" width="4.7109375" style="9" customWidth="1"/>
    <col min="3" max="3" width="13.85546875" style="250" customWidth="1"/>
    <col min="4" max="4" width="12.7109375" style="251" customWidth="1"/>
    <col min="5" max="5" width="15.7109375" style="251" customWidth="1"/>
    <col min="6" max="6" width="13.140625" style="250" customWidth="1"/>
    <col min="7" max="7" width="9.28515625" style="4" bestFit="1" customWidth="1"/>
    <col min="8" max="8" width="5.42578125" style="4" bestFit="1" customWidth="1"/>
    <col min="9" max="9" width="5.140625" style="4" bestFit="1" customWidth="1"/>
    <col min="10" max="10" width="6.42578125" style="4" bestFit="1" customWidth="1"/>
    <col min="11" max="11" width="6.28515625" style="4" bestFit="1" customWidth="1"/>
    <col min="12" max="12" width="6.7109375" style="250" bestFit="1" customWidth="1"/>
    <col min="13" max="13" width="10" style="4" customWidth="1"/>
    <col min="14" max="16" width="8.28515625" style="4" customWidth="1"/>
    <col min="17" max="18" width="9.28515625" style="4" bestFit="1" customWidth="1"/>
    <col min="19" max="20" width="11.28515625" style="4" customWidth="1"/>
    <col min="21" max="21" width="13.140625" style="10" customWidth="1"/>
    <col min="22" max="31" width="7.140625" style="4" customWidth="1"/>
    <col min="32" max="35" width="6" style="4" customWidth="1"/>
    <col min="36" max="36" width="7.28515625" style="4" bestFit="1" customWidth="1"/>
    <col min="37" max="43" width="6" style="4" customWidth="1"/>
    <col min="44" max="44" width="9.7109375" style="4" customWidth="1"/>
    <col min="45" max="45" width="8.5703125" style="252" customWidth="1"/>
    <col min="46" max="54" width="8.5703125" style="4" customWidth="1"/>
    <col min="55" max="16384" width="9.140625" style="9"/>
  </cols>
  <sheetData>
    <row r="1" spans="1:54" s="11" customFormat="1" ht="12.75">
      <c r="A1" s="45"/>
      <c r="C1" s="46" t="s">
        <v>0</v>
      </c>
      <c r="D1" s="47"/>
      <c r="E1" s="47"/>
      <c r="F1" s="46"/>
      <c r="L1" s="46"/>
      <c r="U1" s="12"/>
      <c r="AS1" s="46"/>
    </row>
    <row r="2" spans="1:54" s="37" customFormat="1" ht="12">
      <c r="A2" s="811" t="s">
        <v>32</v>
      </c>
      <c r="B2" s="812" t="s">
        <v>4</v>
      </c>
      <c r="C2" s="802" t="s">
        <v>5</v>
      </c>
      <c r="D2" s="802" t="s">
        <v>6</v>
      </c>
      <c r="E2" s="802" t="s">
        <v>7</v>
      </c>
      <c r="F2" s="802" t="s">
        <v>1962</v>
      </c>
      <c r="G2" s="793" t="s">
        <v>1</v>
      </c>
      <c r="H2" s="794"/>
      <c r="I2" s="794"/>
      <c r="J2" s="794"/>
      <c r="K2" s="794"/>
      <c r="L2" s="795"/>
      <c r="M2" s="802" t="s">
        <v>12</v>
      </c>
      <c r="N2" s="805" t="s">
        <v>13</v>
      </c>
      <c r="O2" s="806"/>
      <c r="P2" s="807"/>
      <c r="Q2" s="811" t="s">
        <v>2</v>
      </c>
      <c r="R2" s="811"/>
      <c r="S2" s="811"/>
      <c r="T2" s="811"/>
      <c r="U2" s="811"/>
      <c r="V2" s="811"/>
      <c r="W2" s="811"/>
      <c r="X2" s="811"/>
      <c r="Y2" s="811"/>
      <c r="Z2" s="811"/>
      <c r="AA2" s="811"/>
      <c r="AB2" s="811"/>
      <c r="AC2" s="811"/>
      <c r="AD2" s="811"/>
      <c r="AE2" s="811"/>
      <c r="AF2" s="811"/>
      <c r="AG2" s="811"/>
      <c r="AH2" s="811"/>
      <c r="AI2" s="811"/>
      <c r="AJ2" s="811"/>
      <c r="AK2" s="811"/>
      <c r="AL2" s="811"/>
      <c r="AM2" s="811"/>
      <c r="AN2" s="811"/>
      <c r="AO2" s="811"/>
      <c r="AP2" s="811"/>
      <c r="AQ2" s="811"/>
      <c r="AR2" s="811"/>
      <c r="AS2" s="789"/>
      <c r="AT2" s="793" t="s">
        <v>3</v>
      </c>
      <c r="AU2" s="794"/>
      <c r="AV2" s="794"/>
      <c r="AW2" s="794"/>
      <c r="AX2" s="794"/>
      <c r="AY2" s="794"/>
      <c r="AZ2" s="794"/>
      <c r="BA2" s="794"/>
      <c r="BB2" s="795"/>
    </row>
    <row r="3" spans="1:54" s="37" customFormat="1" ht="12">
      <c r="A3" s="811"/>
      <c r="B3" s="813"/>
      <c r="C3" s="803"/>
      <c r="D3" s="803"/>
      <c r="E3" s="803"/>
      <c r="F3" s="803"/>
      <c r="G3" s="796"/>
      <c r="H3" s="797"/>
      <c r="I3" s="797"/>
      <c r="J3" s="797"/>
      <c r="K3" s="797"/>
      <c r="L3" s="798"/>
      <c r="M3" s="803"/>
      <c r="N3" s="808"/>
      <c r="O3" s="809"/>
      <c r="P3" s="810"/>
      <c r="Q3" s="811"/>
      <c r="R3" s="811"/>
      <c r="S3" s="811"/>
      <c r="T3" s="811"/>
      <c r="U3" s="811"/>
      <c r="V3" s="811"/>
      <c r="W3" s="811"/>
      <c r="X3" s="811"/>
      <c r="Y3" s="811"/>
      <c r="Z3" s="811"/>
      <c r="AA3" s="811"/>
      <c r="AB3" s="811"/>
      <c r="AC3" s="811"/>
      <c r="AD3" s="811"/>
      <c r="AE3" s="811"/>
      <c r="AF3" s="811"/>
      <c r="AG3" s="811"/>
      <c r="AH3" s="811"/>
      <c r="AI3" s="811"/>
      <c r="AJ3" s="811"/>
      <c r="AK3" s="811"/>
      <c r="AL3" s="811"/>
      <c r="AM3" s="811"/>
      <c r="AN3" s="811"/>
      <c r="AO3" s="811"/>
      <c r="AP3" s="811"/>
      <c r="AQ3" s="811"/>
      <c r="AR3" s="811"/>
      <c r="AS3" s="789"/>
      <c r="AT3" s="796"/>
      <c r="AU3" s="797"/>
      <c r="AV3" s="797"/>
      <c r="AW3" s="797"/>
      <c r="AX3" s="797"/>
      <c r="AY3" s="797"/>
      <c r="AZ3" s="797"/>
      <c r="BA3" s="797"/>
      <c r="BB3" s="798"/>
    </row>
    <row r="4" spans="1:54" s="38" customFormat="1" ht="12">
      <c r="A4" s="811"/>
      <c r="B4" s="813"/>
      <c r="C4" s="803"/>
      <c r="D4" s="803"/>
      <c r="E4" s="803"/>
      <c r="F4" s="803"/>
      <c r="G4" s="789" t="s">
        <v>8</v>
      </c>
      <c r="H4" s="799" t="s">
        <v>9</v>
      </c>
      <c r="I4" s="800"/>
      <c r="J4" s="801"/>
      <c r="K4" s="785" t="s">
        <v>10</v>
      </c>
      <c r="L4" s="785" t="s">
        <v>11</v>
      </c>
      <c r="M4" s="803"/>
      <c r="N4" s="789" t="s">
        <v>36</v>
      </c>
      <c r="O4" s="789" t="s">
        <v>37</v>
      </c>
      <c r="P4" s="789" t="s">
        <v>1962</v>
      </c>
      <c r="Q4" s="789" t="s">
        <v>1963</v>
      </c>
      <c r="R4" s="789" t="s">
        <v>14</v>
      </c>
      <c r="S4" s="789" t="s">
        <v>15</v>
      </c>
      <c r="T4" s="789"/>
      <c r="U4" s="789" t="s">
        <v>16</v>
      </c>
      <c r="V4" s="789" t="s">
        <v>17</v>
      </c>
      <c r="W4" s="789"/>
      <c r="X4" s="789" t="s">
        <v>16</v>
      </c>
      <c r="Y4" s="789" t="s">
        <v>18</v>
      </c>
      <c r="Z4" s="789"/>
      <c r="AA4" s="789" t="s">
        <v>19</v>
      </c>
      <c r="AB4" s="789" t="s">
        <v>20</v>
      </c>
      <c r="AC4" s="789"/>
      <c r="AD4" s="789" t="s">
        <v>16</v>
      </c>
      <c r="AE4" s="789" t="s">
        <v>21</v>
      </c>
      <c r="AF4" s="789" t="s">
        <v>42</v>
      </c>
      <c r="AG4" s="789"/>
      <c r="AH4" s="789"/>
      <c r="AI4" s="789"/>
      <c r="AJ4" s="790" t="s">
        <v>22</v>
      </c>
      <c r="AK4" s="791"/>
      <c r="AL4" s="791"/>
      <c r="AM4" s="792"/>
      <c r="AN4" s="789" t="s">
        <v>23</v>
      </c>
      <c r="AO4" s="789"/>
      <c r="AP4" s="789"/>
      <c r="AQ4" s="789"/>
      <c r="AR4" s="789" t="s">
        <v>24</v>
      </c>
      <c r="AS4" s="787" t="s">
        <v>43</v>
      </c>
      <c r="AT4" s="786" t="s">
        <v>25</v>
      </c>
      <c r="AU4" s="785" t="s">
        <v>26</v>
      </c>
      <c r="AV4" s="785" t="s">
        <v>27</v>
      </c>
      <c r="AW4" s="785" t="s">
        <v>28</v>
      </c>
      <c r="AX4" s="787" t="s">
        <v>44</v>
      </c>
      <c r="AY4" s="785" t="s">
        <v>29</v>
      </c>
      <c r="AZ4" s="785" t="s">
        <v>45</v>
      </c>
      <c r="BA4" s="785" t="s">
        <v>30</v>
      </c>
      <c r="BB4" s="785" t="s">
        <v>31</v>
      </c>
    </row>
    <row r="5" spans="1:54" s="38" customFormat="1" ht="72">
      <c r="A5" s="811"/>
      <c r="B5" s="814"/>
      <c r="C5" s="804"/>
      <c r="D5" s="804"/>
      <c r="E5" s="804"/>
      <c r="F5" s="804"/>
      <c r="G5" s="789"/>
      <c r="H5" s="39" t="s">
        <v>33</v>
      </c>
      <c r="I5" s="39" t="s">
        <v>34</v>
      </c>
      <c r="J5" s="39" t="s">
        <v>35</v>
      </c>
      <c r="K5" s="785"/>
      <c r="L5" s="785"/>
      <c r="M5" s="804"/>
      <c r="N5" s="789"/>
      <c r="O5" s="789"/>
      <c r="P5" s="789"/>
      <c r="Q5" s="789"/>
      <c r="R5" s="789"/>
      <c r="S5" s="40" t="s">
        <v>38</v>
      </c>
      <c r="T5" s="40" t="s">
        <v>39</v>
      </c>
      <c r="U5" s="789"/>
      <c r="V5" s="40" t="s">
        <v>38</v>
      </c>
      <c r="W5" s="40" t="s">
        <v>39</v>
      </c>
      <c r="X5" s="789"/>
      <c r="Y5" s="40" t="s">
        <v>38</v>
      </c>
      <c r="Z5" s="40" t="s">
        <v>39</v>
      </c>
      <c r="AA5" s="789"/>
      <c r="AB5" s="40" t="s">
        <v>38</v>
      </c>
      <c r="AC5" s="40" t="s">
        <v>39</v>
      </c>
      <c r="AD5" s="789"/>
      <c r="AE5" s="789"/>
      <c r="AF5" s="39" t="s">
        <v>33</v>
      </c>
      <c r="AG5" s="39" t="s">
        <v>34</v>
      </c>
      <c r="AH5" s="39" t="s">
        <v>35</v>
      </c>
      <c r="AI5" s="39" t="s">
        <v>40</v>
      </c>
      <c r="AJ5" s="39" t="s">
        <v>33</v>
      </c>
      <c r="AK5" s="39" t="s">
        <v>34</v>
      </c>
      <c r="AL5" s="39" t="s">
        <v>35</v>
      </c>
      <c r="AM5" s="39" t="s">
        <v>40</v>
      </c>
      <c r="AN5" s="39" t="s">
        <v>33</v>
      </c>
      <c r="AO5" s="39" t="s">
        <v>34</v>
      </c>
      <c r="AP5" s="39" t="s">
        <v>35</v>
      </c>
      <c r="AQ5" s="39" t="s">
        <v>40</v>
      </c>
      <c r="AR5" s="789"/>
      <c r="AS5" s="788"/>
      <c r="AT5" s="786"/>
      <c r="AU5" s="785"/>
      <c r="AV5" s="785"/>
      <c r="AW5" s="785"/>
      <c r="AX5" s="788"/>
      <c r="AY5" s="785"/>
      <c r="AZ5" s="785"/>
      <c r="BA5" s="785"/>
      <c r="BB5" s="785"/>
    </row>
    <row r="6" spans="1:54" s="44" customFormat="1" ht="12">
      <c r="A6" s="41"/>
      <c r="B6" s="42">
        <v>1</v>
      </c>
      <c r="C6" s="43">
        <v>2</v>
      </c>
      <c r="D6" s="43">
        <v>3</v>
      </c>
      <c r="E6" s="43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  <c r="K6" s="43">
        <v>10</v>
      </c>
      <c r="L6" s="43">
        <v>11</v>
      </c>
      <c r="M6" s="43">
        <v>12</v>
      </c>
      <c r="N6" s="43">
        <v>13</v>
      </c>
      <c r="O6" s="43">
        <v>14</v>
      </c>
      <c r="P6" s="43">
        <v>15</v>
      </c>
      <c r="Q6" s="43">
        <v>16</v>
      </c>
      <c r="R6" s="43">
        <v>17</v>
      </c>
      <c r="S6" s="43">
        <v>18</v>
      </c>
      <c r="T6" s="43">
        <v>19</v>
      </c>
      <c r="U6" s="31">
        <v>20</v>
      </c>
      <c r="V6" s="43">
        <v>21</v>
      </c>
      <c r="W6" s="43">
        <v>22</v>
      </c>
      <c r="X6" s="43">
        <v>23</v>
      </c>
      <c r="Y6" s="43">
        <v>24</v>
      </c>
      <c r="Z6" s="43">
        <v>25</v>
      </c>
      <c r="AA6" s="43">
        <v>26</v>
      </c>
      <c r="AB6" s="43">
        <v>27</v>
      </c>
      <c r="AC6" s="43">
        <v>28</v>
      </c>
      <c r="AD6" s="43">
        <v>29</v>
      </c>
      <c r="AE6" s="43">
        <v>30</v>
      </c>
      <c r="AF6" s="43">
        <v>31</v>
      </c>
      <c r="AG6" s="43">
        <v>32</v>
      </c>
      <c r="AH6" s="43">
        <v>33</v>
      </c>
      <c r="AI6" s="43">
        <v>34</v>
      </c>
      <c r="AJ6" s="43">
        <v>35</v>
      </c>
      <c r="AK6" s="43">
        <v>36</v>
      </c>
      <c r="AL6" s="43">
        <v>37</v>
      </c>
      <c r="AM6" s="43">
        <v>38</v>
      </c>
      <c r="AN6" s="43">
        <v>39</v>
      </c>
      <c r="AO6" s="43">
        <v>40</v>
      </c>
      <c r="AP6" s="43">
        <v>41</v>
      </c>
      <c r="AQ6" s="48">
        <v>42</v>
      </c>
      <c r="AR6" s="43">
        <v>43</v>
      </c>
      <c r="AS6" s="31">
        <v>44</v>
      </c>
      <c r="AT6" s="42">
        <v>45</v>
      </c>
      <c r="AU6" s="43">
        <v>46</v>
      </c>
      <c r="AV6" s="43">
        <v>47</v>
      </c>
      <c r="AW6" s="43">
        <v>48</v>
      </c>
      <c r="AX6" s="43">
        <v>49</v>
      </c>
      <c r="AY6" s="43">
        <v>50</v>
      </c>
      <c r="AZ6" s="43">
        <v>51</v>
      </c>
      <c r="BA6" s="43">
        <v>52</v>
      </c>
      <c r="BB6" s="43">
        <v>53</v>
      </c>
    </row>
    <row r="7" spans="1:54" s="62" customFormat="1" ht="12">
      <c r="A7" s="49" t="s">
        <v>46</v>
      </c>
      <c r="B7" s="50">
        <v>1</v>
      </c>
      <c r="C7" s="52" t="s">
        <v>60</v>
      </c>
      <c r="D7" s="51" t="s">
        <v>61</v>
      </c>
      <c r="E7" s="51" t="s">
        <v>62</v>
      </c>
      <c r="F7" s="52" t="s">
        <v>63</v>
      </c>
      <c r="G7" s="53"/>
      <c r="H7" s="54">
        <v>3</v>
      </c>
      <c r="I7" s="54">
        <v>9</v>
      </c>
      <c r="J7" s="54">
        <v>1946</v>
      </c>
      <c r="K7" s="52">
        <f>2011-J7</f>
        <v>65</v>
      </c>
      <c r="L7" s="52" t="s">
        <v>1964</v>
      </c>
      <c r="M7" s="1"/>
      <c r="N7" s="1"/>
      <c r="O7" s="1"/>
      <c r="P7" s="53"/>
      <c r="Q7" s="54">
        <v>1267</v>
      </c>
      <c r="R7" s="53"/>
      <c r="S7" s="54" t="s">
        <v>58</v>
      </c>
      <c r="T7" s="52" t="s">
        <v>1965</v>
      </c>
      <c r="U7" s="55" t="s">
        <v>1966</v>
      </c>
      <c r="V7" s="55"/>
      <c r="W7" s="56"/>
      <c r="X7" s="56"/>
      <c r="Y7" s="55"/>
      <c r="Z7" s="56"/>
      <c r="AA7" s="56"/>
      <c r="AB7" s="56"/>
      <c r="AC7" s="56"/>
      <c r="AD7" s="56"/>
      <c r="AE7" s="56"/>
      <c r="AF7" s="54">
        <v>8</v>
      </c>
      <c r="AG7" s="54">
        <v>9</v>
      </c>
      <c r="AH7" s="54">
        <v>2011</v>
      </c>
      <c r="AI7" s="52" t="s">
        <v>1967</v>
      </c>
      <c r="AJ7" s="57"/>
      <c r="AK7" s="57"/>
      <c r="AL7" s="54"/>
      <c r="AM7" s="58"/>
      <c r="AN7" s="54">
        <v>29</v>
      </c>
      <c r="AO7" s="54">
        <v>2</v>
      </c>
      <c r="AP7" s="54">
        <v>2012</v>
      </c>
      <c r="AQ7" s="52"/>
      <c r="AR7" s="59">
        <v>29</v>
      </c>
      <c r="AS7" s="52" t="s">
        <v>53</v>
      </c>
      <c r="AT7" s="60">
        <v>381.64</v>
      </c>
      <c r="AU7" s="60">
        <v>259.84000000000003</v>
      </c>
      <c r="AV7" s="60">
        <v>6.55</v>
      </c>
      <c r="AW7" s="61">
        <v>53</v>
      </c>
      <c r="AX7" s="60"/>
      <c r="AY7" s="60">
        <v>40.6</v>
      </c>
      <c r="AZ7" s="60">
        <v>741.63</v>
      </c>
      <c r="BA7" s="60"/>
      <c r="BB7" s="60">
        <v>741.63</v>
      </c>
    </row>
    <row r="8" spans="1:54" s="62" customFormat="1" ht="12">
      <c r="A8" s="63" t="s">
        <v>46</v>
      </c>
      <c r="B8" s="50">
        <v>2</v>
      </c>
      <c r="C8" s="52" t="s">
        <v>136</v>
      </c>
      <c r="D8" s="51" t="s">
        <v>137</v>
      </c>
      <c r="E8" s="51" t="s">
        <v>138</v>
      </c>
      <c r="F8" s="52" t="s">
        <v>139</v>
      </c>
      <c r="G8" s="53"/>
      <c r="H8" s="54">
        <v>14</v>
      </c>
      <c r="I8" s="54">
        <v>1</v>
      </c>
      <c r="J8" s="54">
        <v>1960</v>
      </c>
      <c r="K8" s="52">
        <f t="shared" ref="K8:K71" si="0">2011-J8</f>
        <v>51</v>
      </c>
      <c r="L8" s="52" t="s">
        <v>1964</v>
      </c>
      <c r="M8" s="1"/>
      <c r="N8" s="1"/>
      <c r="O8" s="1"/>
      <c r="P8" s="53"/>
      <c r="Q8" s="54">
        <v>1442</v>
      </c>
      <c r="R8" s="53"/>
      <c r="S8" s="54" t="s">
        <v>58</v>
      </c>
      <c r="T8" s="54">
        <v>11030020</v>
      </c>
      <c r="U8" s="64" t="s">
        <v>1968</v>
      </c>
      <c r="V8" s="64"/>
      <c r="W8" s="56"/>
      <c r="X8" s="56"/>
      <c r="Y8" s="64"/>
      <c r="Z8" s="56"/>
      <c r="AA8" s="56"/>
      <c r="AB8" s="56"/>
      <c r="AC8" s="56"/>
      <c r="AD8" s="56"/>
      <c r="AE8" s="56"/>
      <c r="AF8" s="54">
        <v>18</v>
      </c>
      <c r="AG8" s="54">
        <v>10</v>
      </c>
      <c r="AH8" s="54">
        <v>2011</v>
      </c>
      <c r="AI8" s="52" t="s">
        <v>1969</v>
      </c>
      <c r="AJ8" s="57"/>
      <c r="AK8" s="57"/>
      <c r="AL8" s="54"/>
      <c r="AM8" s="58"/>
      <c r="AN8" s="54">
        <v>29</v>
      </c>
      <c r="AO8" s="54">
        <v>2</v>
      </c>
      <c r="AP8" s="54">
        <v>2012</v>
      </c>
      <c r="AQ8" s="52"/>
      <c r="AR8" s="59">
        <v>29</v>
      </c>
      <c r="AS8" s="52" t="s">
        <v>53</v>
      </c>
      <c r="AT8" s="60">
        <v>381.64</v>
      </c>
      <c r="AU8" s="60">
        <v>259.84000000000003</v>
      </c>
      <c r="AV8" s="60">
        <v>26.98</v>
      </c>
      <c r="AW8" s="61">
        <v>19</v>
      </c>
      <c r="AX8" s="60"/>
      <c r="AY8" s="60">
        <v>40.6</v>
      </c>
      <c r="AZ8" s="60">
        <v>728.06000000000006</v>
      </c>
      <c r="BA8" s="60"/>
      <c r="BB8" s="60">
        <v>728.06</v>
      </c>
    </row>
    <row r="9" spans="1:54" s="62" customFormat="1" ht="12">
      <c r="A9" s="63" t="s">
        <v>46</v>
      </c>
      <c r="B9" s="50">
        <v>3</v>
      </c>
      <c r="C9" s="52" t="s">
        <v>141</v>
      </c>
      <c r="D9" s="51" t="s">
        <v>142</v>
      </c>
      <c r="E9" s="51" t="s">
        <v>143</v>
      </c>
      <c r="F9" s="52" t="s">
        <v>144</v>
      </c>
      <c r="G9" s="53"/>
      <c r="H9" s="54">
        <v>21</v>
      </c>
      <c r="I9" s="54">
        <v>10</v>
      </c>
      <c r="J9" s="54">
        <v>1989</v>
      </c>
      <c r="K9" s="52">
        <f t="shared" si="0"/>
        <v>22</v>
      </c>
      <c r="L9" s="52" t="s">
        <v>100</v>
      </c>
      <c r="M9" s="1"/>
      <c r="N9" s="1"/>
      <c r="O9" s="1"/>
      <c r="P9" s="53"/>
      <c r="Q9" s="54">
        <v>1445</v>
      </c>
      <c r="R9" s="53"/>
      <c r="S9" s="54" t="s">
        <v>69</v>
      </c>
      <c r="T9" s="54">
        <v>11030020</v>
      </c>
      <c r="U9" s="64" t="s">
        <v>135</v>
      </c>
      <c r="V9" s="64"/>
      <c r="W9" s="56"/>
      <c r="X9" s="56"/>
      <c r="Y9" s="64"/>
      <c r="Z9" s="56"/>
      <c r="AA9" s="56"/>
      <c r="AB9" s="56"/>
      <c r="AC9" s="56"/>
      <c r="AD9" s="56"/>
      <c r="AE9" s="56"/>
      <c r="AF9" s="54">
        <v>18</v>
      </c>
      <c r="AG9" s="54">
        <v>10</v>
      </c>
      <c r="AH9" s="54">
        <v>2011</v>
      </c>
      <c r="AI9" s="52" t="s">
        <v>1970</v>
      </c>
      <c r="AJ9" s="57"/>
      <c r="AK9" s="57"/>
      <c r="AL9" s="54"/>
      <c r="AM9" s="58"/>
      <c r="AN9" s="54">
        <v>3</v>
      </c>
      <c r="AO9" s="54">
        <v>2</v>
      </c>
      <c r="AP9" s="54">
        <v>2012</v>
      </c>
      <c r="AQ9" s="52"/>
      <c r="AR9" s="59">
        <v>2</v>
      </c>
      <c r="AS9" s="52" t="s">
        <v>71</v>
      </c>
      <c r="AT9" s="60">
        <v>26.32</v>
      </c>
      <c r="AU9" s="60">
        <v>17.920000000000002</v>
      </c>
      <c r="AV9" s="60">
        <v>0.56000000000000005</v>
      </c>
      <c r="AW9" s="61">
        <v>34</v>
      </c>
      <c r="AX9" s="60"/>
      <c r="AY9" s="60">
        <v>2.8000000000000003</v>
      </c>
      <c r="AZ9" s="60">
        <v>81.599999999999994</v>
      </c>
      <c r="BA9" s="60"/>
      <c r="BB9" s="60">
        <v>56</v>
      </c>
    </row>
    <row r="10" spans="1:54" s="62" customFormat="1" ht="12">
      <c r="A10" s="63" t="s">
        <v>46</v>
      </c>
      <c r="B10" s="50">
        <v>4</v>
      </c>
      <c r="C10" s="52" t="s">
        <v>330</v>
      </c>
      <c r="D10" s="51" t="s">
        <v>161</v>
      </c>
      <c r="E10" s="51" t="s">
        <v>331</v>
      </c>
      <c r="F10" s="52" t="s">
        <v>332</v>
      </c>
      <c r="G10" s="53"/>
      <c r="H10" s="54">
        <v>20</v>
      </c>
      <c r="I10" s="54">
        <v>3</v>
      </c>
      <c r="J10" s="54">
        <v>1960</v>
      </c>
      <c r="K10" s="52">
        <f t="shared" si="0"/>
        <v>51</v>
      </c>
      <c r="L10" s="52" t="s">
        <v>1964</v>
      </c>
      <c r="M10" s="1"/>
      <c r="N10" s="1"/>
      <c r="O10" s="1"/>
      <c r="P10" s="53"/>
      <c r="Q10" s="54">
        <v>1610</v>
      </c>
      <c r="R10" s="53"/>
      <c r="S10" s="54" t="s">
        <v>69</v>
      </c>
      <c r="T10" s="54">
        <v>11030020</v>
      </c>
      <c r="U10" s="64" t="s">
        <v>211</v>
      </c>
      <c r="V10" s="64"/>
      <c r="W10" s="56"/>
      <c r="X10" s="56"/>
      <c r="Y10" s="64"/>
      <c r="Z10" s="56"/>
      <c r="AA10" s="56"/>
      <c r="AB10" s="56"/>
      <c r="AC10" s="56"/>
      <c r="AD10" s="56"/>
      <c r="AE10" s="56"/>
      <c r="AF10" s="54">
        <v>22</v>
      </c>
      <c r="AG10" s="54">
        <v>11</v>
      </c>
      <c r="AH10" s="54">
        <v>2011</v>
      </c>
      <c r="AI10" s="52" t="s">
        <v>1969</v>
      </c>
      <c r="AJ10" s="57"/>
      <c r="AK10" s="57"/>
      <c r="AL10" s="54"/>
      <c r="AM10" s="58"/>
      <c r="AN10" s="54">
        <v>29</v>
      </c>
      <c r="AO10" s="54">
        <v>2</v>
      </c>
      <c r="AP10" s="54">
        <v>2012</v>
      </c>
      <c r="AQ10" s="52"/>
      <c r="AR10" s="59">
        <v>29</v>
      </c>
      <c r="AS10" s="52" t="s">
        <v>53</v>
      </c>
      <c r="AT10" s="60">
        <v>381.64</v>
      </c>
      <c r="AU10" s="60">
        <v>259.84000000000003</v>
      </c>
      <c r="AV10" s="60">
        <v>47.27</v>
      </c>
      <c r="AW10" s="61">
        <v>19</v>
      </c>
      <c r="AX10" s="60"/>
      <c r="AY10" s="60">
        <v>40.6</v>
      </c>
      <c r="AZ10" s="60">
        <v>748.35</v>
      </c>
      <c r="BA10" s="60"/>
      <c r="BB10" s="60">
        <v>748.35</v>
      </c>
    </row>
    <row r="11" spans="1:54" s="62" customFormat="1" ht="12">
      <c r="A11" s="63" t="s">
        <v>46</v>
      </c>
      <c r="B11" s="50">
        <v>5</v>
      </c>
      <c r="C11" s="52" t="s">
        <v>339</v>
      </c>
      <c r="D11" s="51" t="s">
        <v>340</v>
      </c>
      <c r="E11" s="51" t="s">
        <v>341</v>
      </c>
      <c r="F11" s="52" t="s">
        <v>342</v>
      </c>
      <c r="G11" s="53"/>
      <c r="H11" s="54">
        <v>13</v>
      </c>
      <c r="I11" s="54">
        <v>10</v>
      </c>
      <c r="J11" s="54">
        <v>1929</v>
      </c>
      <c r="K11" s="52">
        <f t="shared" si="0"/>
        <v>82</v>
      </c>
      <c r="L11" s="52" t="s">
        <v>1964</v>
      </c>
      <c r="M11" s="1"/>
      <c r="N11" s="1"/>
      <c r="O11" s="1"/>
      <c r="P11" s="53"/>
      <c r="Q11" s="54">
        <v>1618</v>
      </c>
      <c r="R11" s="53"/>
      <c r="S11" s="54" t="s">
        <v>58</v>
      </c>
      <c r="T11" s="54">
        <v>11030020</v>
      </c>
      <c r="U11" s="64" t="s">
        <v>1971</v>
      </c>
      <c r="V11" s="64"/>
      <c r="W11" s="56"/>
      <c r="X11" s="56"/>
      <c r="Y11" s="64"/>
      <c r="Z11" s="56"/>
      <c r="AA11" s="56"/>
      <c r="AB11" s="56"/>
      <c r="AC11" s="56"/>
      <c r="AD11" s="56"/>
      <c r="AE11" s="56"/>
      <c r="AF11" s="54">
        <v>24</v>
      </c>
      <c r="AG11" s="54">
        <v>11</v>
      </c>
      <c r="AH11" s="54">
        <v>2011</v>
      </c>
      <c r="AI11" s="52" t="s">
        <v>1972</v>
      </c>
      <c r="AJ11" s="57"/>
      <c r="AK11" s="57"/>
      <c r="AL11" s="54"/>
      <c r="AM11" s="58"/>
      <c r="AN11" s="54">
        <v>29</v>
      </c>
      <c r="AO11" s="54">
        <v>2</v>
      </c>
      <c r="AP11" s="54">
        <v>2012</v>
      </c>
      <c r="AQ11" s="52"/>
      <c r="AR11" s="59">
        <v>29</v>
      </c>
      <c r="AS11" s="52" t="s">
        <v>53</v>
      </c>
      <c r="AT11" s="60">
        <v>381.64</v>
      </c>
      <c r="AU11" s="60">
        <v>259.84000000000003</v>
      </c>
      <c r="AV11" s="60">
        <v>45.52</v>
      </c>
      <c r="AW11" s="61">
        <v>28</v>
      </c>
      <c r="AX11" s="60"/>
      <c r="AY11" s="60">
        <v>40.6</v>
      </c>
      <c r="AZ11" s="60">
        <v>755.6</v>
      </c>
      <c r="BA11" s="60"/>
      <c r="BB11" s="60">
        <v>755.6</v>
      </c>
    </row>
    <row r="12" spans="1:54" s="62" customFormat="1" ht="12">
      <c r="A12" s="63" t="s">
        <v>46</v>
      </c>
      <c r="B12" s="50">
        <v>6</v>
      </c>
      <c r="C12" s="52" t="s">
        <v>355</v>
      </c>
      <c r="D12" s="51" t="s">
        <v>356</v>
      </c>
      <c r="E12" s="51" t="s">
        <v>357</v>
      </c>
      <c r="F12" s="52" t="s">
        <v>358</v>
      </c>
      <c r="G12" s="53"/>
      <c r="H12" s="54">
        <v>3</v>
      </c>
      <c r="I12" s="54">
        <v>8</v>
      </c>
      <c r="J12" s="54">
        <v>1973</v>
      </c>
      <c r="K12" s="52">
        <f t="shared" si="0"/>
        <v>38</v>
      </c>
      <c r="L12" s="52" t="s">
        <v>1964</v>
      </c>
      <c r="M12" s="1"/>
      <c r="N12" s="1"/>
      <c r="O12" s="1"/>
      <c r="P12" s="53"/>
      <c r="Q12" s="54">
        <v>1627</v>
      </c>
      <c r="R12" s="53"/>
      <c r="S12" s="54" t="s">
        <v>58</v>
      </c>
      <c r="T12" s="54">
        <v>11030020</v>
      </c>
      <c r="U12" s="64" t="s">
        <v>1973</v>
      </c>
      <c r="V12" s="64"/>
      <c r="W12" s="56"/>
      <c r="X12" s="56"/>
      <c r="Y12" s="64"/>
      <c r="Z12" s="56"/>
      <c r="AA12" s="56"/>
      <c r="AB12" s="56"/>
      <c r="AC12" s="56"/>
      <c r="AD12" s="56"/>
      <c r="AE12" s="56"/>
      <c r="AF12" s="54">
        <v>25</v>
      </c>
      <c r="AG12" s="54">
        <v>11</v>
      </c>
      <c r="AH12" s="54">
        <v>2011</v>
      </c>
      <c r="AI12" s="52" t="s">
        <v>1974</v>
      </c>
      <c r="AJ12" s="57"/>
      <c r="AK12" s="57"/>
      <c r="AL12" s="54">
        <v>2011</v>
      </c>
      <c r="AM12" s="58"/>
      <c r="AN12" s="54">
        <v>29</v>
      </c>
      <c r="AO12" s="54">
        <v>2</v>
      </c>
      <c r="AP12" s="54">
        <v>2012</v>
      </c>
      <c r="AQ12" s="52"/>
      <c r="AR12" s="59">
        <v>29</v>
      </c>
      <c r="AS12" s="52" t="s">
        <v>53</v>
      </c>
      <c r="AT12" s="60">
        <v>381.64</v>
      </c>
      <c r="AU12" s="60">
        <v>259.84000000000003</v>
      </c>
      <c r="AV12" s="60">
        <v>69.05</v>
      </c>
      <c r="AW12" s="61">
        <v>112</v>
      </c>
      <c r="AX12" s="60"/>
      <c r="AY12" s="60">
        <v>40.6</v>
      </c>
      <c r="AZ12" s="60">
        <v>863.13</v>
      </c>
      <c r="BA12" s="60"/>
      <c r="BB12" s="60">
        <v>812</v>
      </c>
    </row>
    <row r="13" spans="1:54" s="62" customFormat="1" ht="12">
      <c r="A13" s="63" t="s">
        <v>46</v>
      </c>
      <c r="B13" s="50">
        <v>7</v>
      </c>
      <c r="C13" s="52" t="s">
        <v>476</v>
      </c>
      <c r="D13" s="51" t="s">
        <v>307</v>
      </c>
      <c r="E13" s="51" t="s">
        <v>477</v>
      </c>
      <c r="F13" s="52" t="s">
        <v>478</v>
      </c>
      <c r="G13" s="53"/>
      <c r="H13" s="54">
        <v>27</v>
      </c>
      <c r="I13" s="54">
        <v>5</v>
      </c>
      <c r="J13" s="54">
        <v>1978</v>
      </c>
      <c r="K13" s="52">
        <f t="shared" si="0"/>
        <v>33</v>
      </c>
      <c r="L13" s="52" t="s">
        <v>1964</v>
      </c>
      <c r="M13" s="1"/>
      <c r="N13" s="1"/>
      <c r="O13" s="1"/>
      <c r="P13" s="53"/>
      <c r="Q13" s="54">
        <v>1663</v>
      </c>
      <c r="R13" s="53"/>
      <c r="S13" s="54" t="s">
        <v>58</v>
      </c>
      <c r="T13" s="54">
        <v>11030020</v>
      </c>
      <c r="U13" s="64" t="s">
        <v>1975</v>
      </c>
      <c r="V13" s="64"/>
      <c r="W13" s="56"/>
      <c r="X13" s="56"/>
      <c r="Y13" s="64"/>
      <c r="Z13" s="56"/>
      <c r="AA13" s="56"/>
      <c r="AB13" s="56"/>
      <c r="AC13" s="56"/>
      <c r="AD13" s="56"/>
      <c r="AE13" s="56"/>
      <c r="AF13" s="54">
        <v>5</v>
      </c>
      <c r="AG13" s="54">
        <v>12</v>
      </c>
      <c r="AH13" s="54">
        <v>2011</v>
      </c>
      <c r="AI13" s="52" t="s">
        <v>1976</v>
      </c>
      <c r="AJ13" s="57"/>
      <c r="AK13" s="57"/>
      <c r="AL13" s="54"/>
      <c r="AM13" s="58"/>
      <c r="AN13" s="54">
        <v>29</v>
      </c>
      <c r="AO13" s="54">
        <v>2</v>
      </c>
      <c r="AP13" s="54">
        <v>2012</v>
      </c>
      <c r="AQ13" s="52"/>
      <c r="AR13" s="59">
        <v>29</v>
      </c>
      <c r="AS13" s="52" t="s">
        <v>53</v>
      </c>
      <c r="AT13" s="60">
        <v>381.64</v>
      </c>
      <c r="AU13" s="60">
        <v>259.84000000000003</v>
      </c>
      <c r="AV13" s="60">
        <v>5.87</v>
      </c>
      <c r="AW13" s="61">
        <v>39</v>
      </c>
      <c r="AX13" s="60"/>
      <c r="AY13" s="60">
        <v>40.6</v>
      </c>
      <c r="AZ13" s="60">
        <v>726.95</v>
      </c>
      <c r="BA13" s="60"/>
      <c r="BB13" s="60">
        <v>726.95</v>
      </c>
    </row>
    <row r="14" spans="1:54" s="62" customFormat="1" ht="12">
      <c r="A14" s="63" t="s">
        <v>46</v>
      </c>
      <c r="B14" s="50">
        <v>8</v>
      </c>
      <c r="C14" s="52" t="s">
        <v>507</v>
      </c>
      <c r="D14" s="51" t="s">
        <v>508</v>
      </c>
      <c r="E14" s="51" t="s">
        <v>509</v>
      </c>
      <c r="F14" s="52" t="s">
        <v>510</v>
      </c>
      <c r="G14" s="53"/>
      <c r="H14" s="54">
        <v>20</v>
      </c>
      <c r="I14" s="54">
        <v>12</v>
      </c>
      <c r="J14" s="54">
        <v>1986</v>
      </c>
      <c r="K14" s="52">
        <f t="shared" si="0"/>
        <v>25</v>
      </c>
      <c r="L14" s="52" t="s">
        <v>1964</v>
      </c>
      <c r="M14" s="1"/>
      <c r="N14" s="1"/>
      <c r="O14" s="1"/>
      <c r="P14" s="53"/>
      <c r="Q14" s="54">
        <v>1673</v>
      </c>
      <c r="R14" s="53"/>
      <c r="S14" s="52" t="s">
        <v>69</v>
      </c>
      <c r="T14" s="54">
        <v>11030020</v>
      </c>
      <c r="U14" s="64" t="s">
        <v>1977</v>
      </c>
      <c r="V14" s="64"/>
      <c r="W14" s="56"/>
      <c r="X14" s="56"/>
      <c r="Y14" s="64"/>
      <c r="Z14" s="56"/>
      <c r="AA14" s="56"/>
      <c r="AB14" s="56"/>
      <c r="AC14" s="56"/>
      <c r="AD14" s="56"/>
      <c r="AE14" s="56"/>
      <c r="AF14" s="54">
        <v>6</v>
      </c>
      <c r="AG14" s="54">
        <v>12</v>
      </c>
      <c r="AH14" s="54">
        <v>2011</v>
      </c>
      <c r="AI14" s="52" t="s">
        <v>1978</v>
      </c>
      <c r="AJ14" s="57"/>
      <c r="AK14" s="57"/>
      <c r="AL14" s="54"/>
      <c r="AM14" s="58"/>
      <c r="AN14" s="54">
        <v>17</v>
      </c>
      <c r="AO14" s="54">
        <v>2</v>
      </c>
      <c r="AP14" s="54">
        <v>2012</v>
      </c>
      <c r="AQ14" s="52"/>
      <c r="AR14" s="59">
        <v>16</v>
      </c>
      <c r="AS14" s="52" t="s">
        <v>71</v>
      </c>
      <c r="AT14" s="60">
        <v>210.56</v>
      </c>
      <c r="AU14" s="60">
        <v>143.36000000000001</v>
      </c>
      <c r="AV14" s="60">
        <v>34.630000000000003</v>
      </c>
      <c r="AW14" s="61">
        <v>56</v>
      </c>
      <c r="AX14" s="60"/>
      <c r="AY14" s="60">
        <v>22.400000000000002</v>
      </c>
      <c r="AZ14" s="60">
        <v>466.95</v>
      </c>
      <c r="BA14" s="60"/>
      <c r="BB14" s="60">
        <v>448</v>
      </c>
    </row>
    <row r="15" spans="1:54" s="62" customFormat="1" ht="12">
      <c r="A15" s="63" t="s">
        <v>46</v>
      </c>
      <c r="B15" s="50">
        <v>9</v>
      </c>
      <c r="C15" s="52" t="s">
        <v>512</v>
      </c>
      <c r="D15" s="51" t="s">
        <v>513</v>
      </c>
      <c r="E15" s="51" t="s">
        <v>514</v>
      </c>
      <c r="F15" s="52" t="s">
        <v>515</v>
      </c>
      <c r="G15" s="53"/>
      <c r="H15" s="54">
        <v>10</v>
      </c>
      <c r="I15" s="54">
        <v>3</v>
      </c>
      <c r="J15" s="54">
        <v>1962</v>
      </c>
      <c r="K15" s="52">
        <f t="shared" si="0"/>
        <v>49</v>
      </c>
      <c r="L15" s="52" t="s">
        <v>1964</v>
      </c>
      <c r="M15" s="1"/>
      <c r="N15" s="1"/>
      <c r="O15" s="1"/>
      <c r="P15" s="53"/>
      <c r="Q15" s="54">
        <v>1675</v>
      </c>
      <c r="R15" s="53"/>
      <c r="S15" s="54" t="s">
        <v>69</v>
      </c>
      <c r="T15" s="54">
        <v>11030020</v>
      </c>
      <c r="U15" s="64" t="s">
        <v>1979</v>
      </c>
      <c r="V15" s="64"/>
      <c r="W15" s="56"/>
      <c r="X15" s="56"/>
      <c r="Y15" s="64"/>
      <c r="Z15" s="56"/>
      <c r="AA15" s="56"/>
      <c r="AB15" s="56"/>
      <c r="AC15" s="56"/>
      <c r="AD15" s="56"/>
      <c r="AE15" s="56"/>
      <c r="AF15" s="54">
        <v>6</v>
      </c>
      <c r="AG15" s="54">
        <v>12</v>
      </c>
      <c r="AH15" s="54">
        <v>2011</v>
      </c>
      <c r="AI15" s="52" t="s">
        <v>1980</v>
      </c>
      <c r="AJ15" s="57"/>
      <c r="AK15" s="57"/>
      <c r="AL15" s="54"/>
      <c r="AM15" s="58"/>
      <c r="AN15" s="54">
        <v>21</v>
      </c>
      <c r="AO15" s="54">
        <v>2</v>
      </c>
      <c r="AP15" s="54">
        <v>2012</v>
      </c>
      <c r="AQ15" s="52"/>
      <c r="AR15" s="59">
        <v>20</v>
      </c>
      <c r="AS15" s="52" t="s">
        <v>71</v>
      </c>
      <c r="AT15" s="60">
        <v>263.2</v>
      </c>
      <c r="AU15" s="60">
        <v>179.20000000000002</v>
      </c>
      <c r="AV15" s="60">
        <v>35.659999999999997</v>
      </c>
      <c r="AW15" s="61">
        <v>7</v>
      </c>
      <c r="AX15" s="60"/>
      <c r="AY15" s="60">
        <v>28</v>
      </c>
      <c r="AZ15" s="60">
        <v>513.05999999999995</v>
      </c>
      <c r="BA15" s="60"/>
      <c r="BB15" s="60">
        <v>513.05999999999995</v>
      </c>
    </row>
    <row r="16" spans="1:54" s="62" customFormat="1" ht="12">
      <c r="A16" s="63" t="s">
        <v>46</v>
      </c>
      <c r="B16" s="50">
        <v>10</v>
      </c>
      <c r="C16" s="52" t="s">
        <v>567</v>
      </c>
      <c r="D16" s="51" t="s">
        <v>568</v>
      </c>
      <c r="E16" s="51" t="s">
        <v>569</v>
      </c>
      <c r="F16" s="52" t="s">
        <v>570</v>
      </c>
      <c r="G16" s="53"/>
      <c r="H16" s="54">
        <v>18</v>
      </c>
      <c r="I16" s="54">
        <v>6</v>
      </c>
      <c r="J16" s="54">
        <v>1990</v>
      </c>
      <c r="K16" s="52">
        <f t="shared" si="0"/>
        <v>21</v>
      </c>
      <c r="L16" s="52" t="s">
        <v>1964</v>
      </c>
      <c r="M16" s="1"/>
      <c r="N16" s="1"/>
      <c r="O16" s="1"/>
      <c r="P16" s="53"/>
      <c r="Q16" s="54">
        <v>1692</v>
      </c>
      <c r="R16" s="53"/>
      <c r="S16" s="54" t="s">
        <v>69</v>
      </c>
      <c r="T16" s="54">
        <v>11030020</v>
      </c>
      <c r="U16" s="64" t="s">
        <v>135</v>
      </c>
      <c r="V16" s="64"/>
      <c r="W16" s="56"/>
      <c r="X16" s="56"/>
      <c r="Y16" s="64"/>
      <c r="Z16" s="56"/>
      <c r="AA16" s="56"/>
      <c r="AB16" s="56"/>
      <c r="AC16" s="56"/>
      <c r="AD16" s="56"/>
      <c r="AE16" s="56"/>
      <c r="AF16" s="54">
        <v>9</v>
      </c>
      <c r="AG16" s="54">
        <v>12</v>
      </c>
      <c r="AH16" s="54">
        <v>2011</v>
      </c>
      <c r="AI16" s="52" t="s">
        <v>1981</v>
      </c>
      <c r="AJ16" s="57"/>
      <c r="AK16" s="57"/>
      <c r="AL16" s="54"/>
      <c r="AM16" s="58"/>
      <c r="AN16" s="54">
        <v>4</v>
      </c>
      <c r="AO16" s="54">
        <v>2</v>
      </c>
      <c r="AP16" s="54">
        <v>2012</v>
      </c>
      <c r="AQ16" s="52"/>
      <c r="AR16" s="59">
        <v>3</v>
      </c>
      <c r="AS16" s="52" t="s">
        <v>71</v>
      </c>
      <c r="AT16" s="60">
        <v>39.479999999999997</v>
      </c>
      <c r="AU16" s="60">
        <v>26.88</v>
      </c>
      <c r="AV16" s="60">
        <v>6.41</v>
      </c>
      <c r="AW16" s="61">
        <v>34</v>
      </c>
      <c r="AX16" s="60"/>
      <c r="AY16" s="60">
        <v>4.2</v>
      </c>
      <c r="AZ16" s="60">
        <v>110.97</v>
      </c>
      <c r="BA16" s="60"/>
      <c r="BB16" s="60">
        <v>84</v>
      </c>
    </row>
    <row r="17" spans="1:54" s="62" customFormat="1" ht="12">
      <c r="A17" s="63" t="s">
        <v>46</v>
      </c>
      <c r="B17" s="50">
        <v>11</v>
      </c>
      <c r="C17" s="52" t="s">
        <v>580</v>
      </c>
      <c r="D17" s="51" t="s">
        <v>161</v>
      </c>
      <c r="E17" s="51" t="s">
        <v>581</v>
      </c>
      <c r="F17" s="52" t="s">
        <v>582</v>
      </c>
      <c r="G17" s="53"/>
      <c r="H17" s="54">
        <v>22</v>
      </c>
      <c r="I17" s="54">
        <v>11</v>
      </c>
      <c r="J17" s="54">
        <v>1987</v>
      </c>
      <c r="K17" s="52">
        <f t="shared" si="0"/>
        <v>24</v>
      </c>
      <c r="L17" s="52" t="s">
        <v>1964</v>
      </c>
      <c r="M17" s="1"/>
      <c r="N17" s="1"/>
      <c r="O17" s="1"/>
      <c r="P17" s="53"/>
      <c r="Q17" s="54">
        <v>1701</v>
      </c>
      <c r="R17" s="53"/>
      <c r="S17" s="52" t="s">
        <v>69</v>
      </c>
      <c r="T17" s="54">
        <v>11030020</v>
      </c>
      <c r="U17" s="55" t="s">
        <v>240</v>
      </c>
      <c r="V17" s="64"/>
      <c r="W17" s="56"/>
      <c r="X17" s="56"/>
      <c r="Y17" s="64"/>
      <c r="Z17" s="56"/>
      <c r="AA17" s="56"/>
      <c r="AB17" s="56"/>
      <c r="AC17" s="56"/>
      <c r="AD17" s="56"/>
      <c r="AE17" s="56"/>
      <c r="AF17" s="54">
        <v>12</v>
      </c>
      <c r="AG17" s="54">
        <v>12</v>
      </c>
      <c r="AH17" s="54">
        <v>2011</v>
      </c>
      <c r="AI17" s="52" t="s">
        <v>1982</v>
      </c>
      <c r="AJ17" s="57"/>
      <c r="AK17" s="57"/>
      <c r="AL17" s="54"/>
      <c r="AM17" s="58"/>
      <c r="AN17" s="54">
        <v>10</v>
      </c>
      <c r="AO17" s="54">
        <v>2</v>
      </c>
      <c r="AP17" s="54">
        <v>2012</v>
      </c>
      <c r="AQ17" s="52"/>
      <c r="AR17" s="59">
        <v>9</v>
      </c>
      <c r="AS17" s="52" t="s">
        <v>71</v>
      </c>
      <c r="AT17" s="60">
        <v>118.44</v>
      </c>
      <c r="AU17" s="60">
        <v>80.64</v>
      </c>
      <c r="AV17" s="60">
        <v>1.41</v>
      </c>
      <c r="AW17" s="61">
        <v>41</v>
      </c>
      <c r="AX17" s="60"/>
      <c r="AY17" s="60">
        <v>12.600000000000001</v>
      </c>
      <c r="AZ17" s="60">
        <v>254.08999999999997</v>
      </c>
      <c r="BA17" s="60"/>
      <c r="BB17" s="60">
        <v>252</v>
      </c>
    </row>
    <row r="18" spans="1:54" s="62" customFormat="1" ht="12">
      <c r="A18" s="63" t="s">
        <v>46</v>
      </c>
      <c r="B18" s="50">
        <v>12</v>
      </c>
      <c r="C18" s="52" t="s">
        <v>604</v>
      </c>
      <c r="D18" s="51" t="s">
        <v>605</v>
      </c>
      <c r="E18" s="51" t="s">
        <v>606</v>
      </c>
      <c r="F18" s="52" t="s">
        <v>607</v>
      </c>
      <c r="G18" s="53"/>
      <c r="H18" s="54">
        <v>5</v>
      </c>
      <c r="I18" s="54">
        <v>3</v>
      </c>
      <c r="J18" s="54">
        <v>1965</v>
      </c>
      <c r="K18" s="52">
        <f t="shared" si="0"/>
        <v>46</v>
      </c>
      <c r="L18" s="52" t="s">
        <v>1964</v>
      </c>
      <c r="M18" s="1"/>
      <c r="N18" s="1"/>
      <c r="O18" s="1"/>
      <c r="P18" s="53"/>
      <c r="Q18" s="54">
        <v>1712</v>
      </c>
      <c r="R18" s="53"/>
      <c r="S18" s="54" t="s">
        <v>58</v>
      </c>
      <c r="T18" s="54">
        <v>11030020</v>
      </c>
      <c r="U18" s="55" t="s">
        <v>1975</v>
      </c>
      <c r="V18" s="64"/>
      <c r="W18" s="56"/>
      <c r="X18" s="56"/>
      <c r="Y18" s="64"/>
      <c r="Z18" s="56"/>
      <c r="AA18" s="56"/>
      <c r="AB18" s="56"/>
      <c r="AC18" s="56"/>
      <c r="AD18" s="56"/>
      <c r="AE18" s="56"/>
      <c r="AF18" s="54">
        <v>13</v>
      </c>
      <c r="AG18" s="54">
        <v>12</v>
      </c>
      <c r="AH18" s="54">
        <v>2011</v>
      </c>
      <c r="AI18" s="52" t="s">
        <v>1983</v>
      </c>
      <c r="AJ18" s="57"/>
      <c r="AK18" s="57"/>
      <c r="AL18" s="54"/>
      <c r="AM18" s="58"/>
      <c r="AN18" s="54">
        <v>29</v>
      </c>
      <c r="AO18" s="54">
        <v>2</v>
      </c>
      <c r="AP18" s="54">
        <v>2012</v>
      </c>
      <c r="AQ18" s="52"/>
      <c r="AR18" s="59">
        <v>29</v>
      </c>
      <c r="AS18" s="52" t="s">
        <v>53</v>
      </c>
      <c r="AT18" s="60">
        <v>381.64</v>
      </c>
      <c r="AU18" s="60">
        <v>259.84000000000003</v>
      </c>
      <c r="AV18" s="60">
        <v>6.06</v>
      </c>
      <c r="AW18" s="61">
        <v>39</v>
      </c>
      <c r="AX18" s="60"/>
      <c r="AY18" s="60">
        <v>40.6</v>
      </c>
      <c r="AZ18" s="60">
        <v>727.14</v>
      </c>
      <c r="BA18" s="60"/>
      <c r="BB18" s="60">
        <v>727.14</v>
      </c>
    </row>
    <row r="19" spans="1:54" s="62" customFormat="1" ht="12">
      <c r="A19" s="63" t="s">
        <v>46</v>
      </c>
      <c r="B19" s="50">
        <v>13</v>
      </c>
      <c r="C19" s="52" t="s">
        <v>618</v>
      </c>
      <c r="D19" s="51" t="s">
        <v>619</v>
      </c>
      <c r="E19" s="51" t="s">
        <v>620</v>
      </c>
      <c r="F19" s="52" t="s">
        <v>621</v>
      </c>
      <c r="G19" s="53"/>
      <c r="H19" s="54">
        <v>10</v>
      </c>
      <c r="I19" s="54">
        <v>1</v>
      </c>
      <c r="J19" s="54">
        <v>1940</v>
      </c>
      <c r="K19" s="52">
        <f t="shared" si="0"/>
        <v>71</v>
      </c>
      <c r="L19" s="52" t="s">
        <v>100</v>
      </c>
      <c r="M19" s="1"/>
      <c r="N19" s="1"/>
      <c r="O19" s="1"/>
      <c r="P19" s="53"/>
      <c r="Q19" s="54">
        <v>1716</v>
      </c>
      <c r="R19" s="53"/>
      <c r="S19" s="54" t="s">
        <v>94</v>
      </c>
      <c r="T19" s="54">
        <v>11030020</v>
      </c>
      <c r="U19" s="64" t="s">
        <v>1984</v>
      </c>
      <c r="V19" s="64"/>
      <c r="W19" s="56"/>
      <c r="X19" s="56"/>
      <c r="Y19" s="64"/>
      <c r="Z19" s="56"/>
      <c r="AA19" s="56"/>
      <c r="AB19" s="56"/>
      <c r="AC19" s="56"/>
      <c r="AD19" s="56"/>
      <c r="AE19" s="56"/>
      <c r="AF19" s="54">
        <v>14</v>
      </c>
      <c r="AG19" s="54">
        <v>12</v>
      </c>
      <c r="AH19" s="54">
        <v>2011</v>
      </c>
      <c r="AI19" s="52" t="s">
        <v>1985</v>
      </c>
      <c r="AJ19" s="57"/>
      <c r="AK19" s="57"/>
      <c r="AL19" s="54"/>
      <c r="AM19" s="58"/>
      <c r="AN19" s="54">
        <v>20</v>
      </c>
      <c r="AO19" s="54">
        <v>2</v>
      </c>
      <c r="AP19" s="54">
        <v>2012</v>
      </c>
      <c r="AQ19" s="52"/>
      <c r="AR19" s="59">
        <v>19</v>
      </c>
      <c r="AS19" s="52" t="s">
        <v>71</v>
      </c>
      <c r="AT19" s="60">
        <v>250.04</v>
      </c>
      <c r="AU19" s="60">
        <v>170.24</v>
      </c>
      <c r="AV19" s="60">
        <v>9.7200000000000006</v>
      </c>
      <c r="AW19" s="61">
        <v>58</v>
      </c>
      <c r="AX19" s="60"/>
      <c r="AY19" s="60">
        <v>26.6</v>
      </c>
      <c r="AZ19" s="60">
        <v>514.6</v>
      </c>
      <c r="BA19" s="60"/>
      <c r="BB19" s="60">
        <v>514.6</v>
      </c>
    </row>
    <row r="20" spans="1:54" s="62" customFormat="1" ht="12">
      <c r="A20" s="63" t="s">
        <v>46</v>
      </c>
      <c r="B20" s="50">
        <v>14</v>
      </c>
      <c r="C20" s="52" t="s">
        <v>657</v>
      </c>
      <c r="D20" s="51" t="s">
        <v>107</v>
      </c>
      <c r="E20" s="51" t="s">
        <v>658</v>
      </c>
      <c r="F20" s="52" t="s">
        <v>659</v>
      </c>
      <c r="G20" s="53"/>
      <c r="H20" s="54">
        <v>1</v>
      </c>
      <c r="I20" s="54">
        <v>11</v>
      </c>
      <c r="J20" s="54">
        <v>1981</v>
      </c>
      <c r="K20" s="52">
        <f t="shared" si="0"/>
        <v>30</v>
      </c>
      <c r="L20" s="52" t="s">
        <v>1964</v>
      </c>
      <c r="M20" s="1"/>
      <c r="N20" s="1"/>
      <c r="O20" s="1"/>
      <c r="P20" s="53"/>
      <c r="Q20" s="54">
        <v>1729</v>
      </c>
      <c r="R20" s="53"/>
      <c r="S20" s="54" t="s">
        <v>58</v>
      </c>
      <c r="T20" s="54">
        <v>11030020</v>
      </c>
      <c r="U20" s="64" t="s">
        <v>1986</v>
      </c>
      <c r="V20" s="64"/>
      <c r="W20" s="56"/>
      <c r="X20" s="56"/>
      <c r="Y20" s="64"/>
      <c r="Z20" s="56"/>
      <c r="AA20" s="56"/>
      <c r="AB20" s="56"/>
      <c r="AC20" s="56"/>
      <c r="AD20" s="56"/>
      <c r="AE20" s="56"/>
      <c r="AF20" s="54">
        <v>15</v>
      </c>
      <c r="AG20" s="54">
        <v>12</v>
      </c>
      <c r="AH20" s="54">
        <v>2011</v>
      </c>
      <c r="AI20" s="52" t="s">
        <v>1987</v>
      </c>
      <c r="AJ20" s="57"/>
      <c r="AK20" s="57"/>
      <c r="AL20" s="54"/>
      <c r="AM20" s="58"/>
      <c r="AN20" s="54">
        <v>29</v>
      </c>
      <c r="AO20" s="54">
        <v>2</v>
      </c>
      <c r="AP20" s="54">
        <v>2012</v>
      </c>
      <c r="AQ20" s="52"/>
      <c r="AR20" s="59">
        <v>29</v>
      </c>
      <c r="AS20" s="52" t="s">
        <v>53</v>
      </c>
      <c r="AT20" s="60">
        <v>381.64</v>
      </c>
      <c r="AU20" s="60">
        <v>259.84000000000003</v>
      </c>
      <c r="AV20" s="60">
        <v>13.43</v>
      </c>
      <c r="AW20" s="61">
        <v>48</v>
      </c>
      <c r="AX20" s="60"/>
      <c r="AY20" s="60">
        <v>40.6</v>
      </c>
      <c r="AZ20" s="60">
        <v>743.51</v>
      </c>
      <c r="BA20" s="60"/>
      <c r="BB20" s="60">
        <v>743.51</v>
      </c>
    </row>
    <row r="21" spans="1:54" s="62" customFormat="1" ht="12">
      <c r="A21" s="63" t="s">
        <v>46</v>
      </c>
      <c r="B21" s="50">
        <v>15</v>
      </c>
      <c r="C21" s="52" t="s">
        <v>668</v>
      </c>
      <c r="D21" s="51" t="s">
        <v>55</v>
      </c>
      <c r="E21" s="51" t="s">
        <v>669</v>
      </c>
      <c r="F21" s="52" t="s">
        <v>670</v>
      </c>
      <c r="G21" s="53"/>
      <c r="H21" s="54">
        <v>28</v>
      </c>
      <c r="I21" s="54">
        <v>10</v>
      </c>
      <c r="J21" s="54">
        <v>2008</v>
      </c>
      <c r="K21" s="52">
        <f t="shared" si="0"/>
        <v>3</v>
      </c>
      <c r="L21" s="52" t="s">
        <v>1964</v>
      </c>
      <c r="M21" s="1"/>
      <c r="N21" s="1"/>
      <c r="O21" s="1"/>
      <c r="P21" s="53"/>
      <c r="Q21" s="54">
        <v>1734</v>
      </c>
      <c r="R21" s="53"/>
      <c r="S21" s="54" t="s">
        <v>117</v>
      </c>
      <c r="T21" s="54">
        <v>11030020</v>
      </c>
      <c r="U21" s="55" t="s">
        <v>135</v>
      </c>
      <c r="V21" s="64" t="s">
        <v>528</v>
      </c>
      <c r="W21" s="56"/>
      <c r="X21" s="56"/>
      <c r="Y21" s="64"/>
      <c r="Z21" s="56"/>
      <c r="AA21" s="56"/>
      <c r="AB21" s="56"/>
      <c r="AC21" s="56"/>
      <c r="AD21" s="56"/>
      <c r="AE21" s="56"/>
      <c r="AF21" s="54">
        <v>16</v>
      </c>
      <c r="AG21" s="54">
        <v>12</v>
      </c>
      <c r="AH21" s="54">
        <v>2011</v>
      </c>
      <c r="AI21" s="52" t="s">
        <v>1988</v>
      </c>
      <c r="AJ21" s="57"/>
      <c r="AK21" s="57"/>
      <c r="AL21" s="54"/>
      <c r="AM21" s="58"/>
      <c r="AN21" s="54">
        <v>17</v>
      </c>
      <c r="AO21" s="54">
        <v>2</v>
      </c>
      <c r="AP21" s="54">
        <v>2012</v>
      </c>
      <c r="AQ21" s="52"/>
      <c r="AR21" s="59">
        <v>16</v>
      </c>
      <c r="AS21" s="52" t="s">
        <v>71</v>
      </c>
      <c r="AT21" s="60">
        <v>210.56</v>
      </c>
      <c r="AU21" s="60">
        <v>143.36000000000001</v>
      </c>
      <c r="AV21" s="60">
        <v>46.52</v>
      </c>
      <c r="AW21" s="61">
        <v>34</v>
      </c>
      <c r="AX21" s="60"/>
      <c r="AY21" s="60">
        <v>22.400000000000002</v>
      </c>
      <c r="AZ21" s="60">
        <v>456.84</v>
      </c>
      <c r="BA21" s="60"/>
      <c r="BB21" s="60">
        <v>448</v>
      </c>
    </row>
    <row r="22" spans="1:54" s="62" customFormat="1" ht="12">
      <c r="A22" s="63" t="s">
        <v>46</v>
      </c>
      <c r="B22" s="50">
        <v>16</v>
      </c>
      <c r="C22" s="52" t="s">
        <v>672</v>
      </c>
      <c r="D22" s="51" t="s">
        <v>673</v>
      </c>
      <c r="E22" s="51" t="s">
        <v>674</v>
      </c>
      <c r="F22" s="52" t="s">
        <v>675</v>
      </c>
      <c r="G22" s="53"/>
      <c r="H22" s="54">
        <v>7</v>
      </c>
      <c r="I22" s="54">
        <v>6</v>
      </c>
      <c r="J22" s="54">
        <v>1983</v>
      </c>
      <c r="K22" s="52">
        <f t="shared" si="0"/>
        <v>28</v>
      </c>
      <c r="L22" s="52" t="s">
        <v>1964</v>
      </c>
      <c r="M22" s="1"/>
      <c r="N22" s="1"/>
      <c r="O22" s="1"/>
      <c r="P22" s="53"/>
      <c r="Q22" s="54">
        <v>1735</v>
      </c>
      <c r="R22" s="53"/>
      <c r="S22" s="54" t="s">
        <v>58</v>
      </c>
      <c r="T22" s="54">
        <v>11030020</v>
      </c>
      <c r="U22" s="64" t="s">
        <v>1989</v>
      </c>
      <c r="V22" s="64"/>
      <c r="W22" s="56"/>
      <c r="X22" s="56"/>
      <c r="Y22" s="64"/>
      <c r="Z22" s="56"/>
      <c r="AA22" s="56"/>
      <c r="AB22" s="56"/>
      <c r="AC22" s="56"/>
      <c r="AD22" s="56"/>
      <c r="AE22" s="56"/>
      <c r="AF22" s="54">
        <v>16</v>
      </c>
      <c r="AG22" s="54">
        <v>12</v>
      </c>
      <c r="AH22" s="54">
        <v>2011</v>
      </c>
      <c r="AI22" s="52" t="s">
        <v>1990</v>
      </c>
      <c r="AJ22" s="57"/>
      <c r="AK22" s="57"/>
      <c r="AL22" s="54"/>
      <c r="AM22" s="58"/>
      <c r="AN22" s="54">
        <v>11</v>
      </c>
      <c r="AO22" s="54">
        <v>2</v>
      </c>
      <c r="AP22" s="54">
        <v>2012</v>
      </c>
      <c r="AQ22" s="52"/>
      <c r="AR22" s="59">
        <v>10</v>
      </c>
      <c r="AS22" s="52" t="s">
        <v>71</v>
      </c>
      <c r="AT22" s="60">
        <v>131.6</v>
      </c>
      <c r="AU22" s="60">
        <v>89.600000000000009</v>
      </c>
      <c r="AV22" s="60">
        <v>3.3</v>
      </c>
      <c r="AW22" s="61">
        <v>49</v>
      </c>
      <c r="AX22" s="60"/>
      <c r="AY22" s="60">
        <v>14</v>
      </c>
      <c r="AZ22" s="60">
        <v>287.5</v>
      </c>
      <c r="BA22" s="60"/>
      <c r="BB22" s="60">
        <v>280</v>
      </c>
    </row>
    <row r="23" spans="1:54" s="62" customFormat="1" ht="12">
      <c r="A23" s="63" t="s">
        <v>46</v>
      </c>
      <c r="B23" s="50">
        <v>17</v>
      </c>
      <c r="C23" s="52" t="s">
        <v>677</v>
      </c>
      <c r="D23" s="51" t="s">
        <v>678</v>
      </c>
      <c r="E23" s="51" t="s">
        <v>679</v>
      </c>
      <c r="F23" s="52" t="s">
        <v>680</v>
      </c>
      <c r="G23" s="53"/>
      <c r="H23" s="54">
        <v>15</v>
      </c>
      <c r="I23" s="54">
        <v>9</v>
      </c>
      <c r="J23" s="54">
        <v>2008</v>
      </c>
      <c r="K23" s="52">
        <f t="shared" si="0"/>
        <v>3</v>
      </c>
      <c r="L23" s="52" t="s">
        <v>100</v>
      </c>
      <c r="M23" s="1"/>
      <c r="N23" s="1"/>
      <c r="O23" s="1"/>
      <c r="P23" s="53"/>
      <c r="Q23" s="54">
        <v>1736</v>
      </c>
      <c r="R23" s="53"/>
      <c r="S23" s="54" t="s">
        <v>115</v>
      </c>
      <c r="T23" s="54">
        <v>11030020</v>
      </c>
      <c r="U23" s="64" t="s">
        <v>1991</v>
      </c>
      <c r="V23" s="64"/>
      <c r="W23" s="56"/>
      <c r="X23" s="56"/>
      <c r="Y23" s="64"/>
      <c r="Z23" s="56"/>
      <c r="AA23" s="56"/>
      <c r="AB23" s="56"/>
      <c r="AC23" s="56"/>
      <c r="AD23" s="56"/>
      <c r="AE23" s="56"/>
      <c r="AF23" s="54">
        <v>16</v>
      </c>
      <c r="AG23" s="54">
        <v>12</v>
      </c>
      <c r="AH23" s="54">
        <v>2011</v>
      </c>
      <c r="AI23" s="52" t="s">
        <v>1992</v>
      </c>
      <c r="AJ23" s="57"/>
      <c r="AK23" s="57"/>
      <c r="AL23" s="54"/>
      <c r="AM23" s="58"/>
      <c r="AN23" s="54">
        <v>29</v>
      </c>
      <c r="AO23" s="54">
        <v>2</v>
      </c>
      <c r="AP23" s="54">
        <v>2012</v>
      </c>
      <c r="AQ23" s="52"/>
      <c r="AR23" s="59">
        <v>29</v>
      </c>
      <c r="AS23" s="52" t="s">
        <v>53</v>
      </c>
      <c r="AT23" s="60">
        <v>381.64</v>
      </c>
      <c r="AU23" s="60">
        <v>259.84000000000003</v>
      </c>
      <c r="AV23" s="60">
        <v>12.26</v>
      </c>
      <c r="AW23" s="61">
        <v>71</v>
      </c>
      <c r="AX23" s="60"/>
      <c r="AY23" s="60">
        <v>40.6</v>
      </c>
      <c r="AZ23" s="60">
        <v>765.34</v>
      </c>
      <c r="BA23" s="60"/>
      <c r="BB23" s="60">
        <v>765.34</v>
      </c>
    </row>
    <row r="24" spans="1:54" s="62" customFormat="1" ht="12">
      <c r="A24" s="63" t="s">
        <v>46</v>
      </c>
      <c r="B24" s="50">
        <v>18</v>
      </c>
      <c r="C24" s="52" t="s">
        <v>710</v>
      </c>
      <c r="D24" s="51" t="s">
        <v>132</v>
      </c>
      <c r="E24" s="51" t="s">
        <v>711</v>
      </c>
      <c r="F24" s="52" t="s">
        <v>712</v>
      </c>
      <c r="G24" s="53"/>
      <c r="H24" s="54">
        <v>15</v>
      </c>
      <c r="I24" s="54">
        <v>5</v>
      </c>
      <c r="J24" s="54">
        <v>1929</v>
      </c>
      <c r="K24" s="52">
        <f t="shared" si="0"/>
        <v>82</v>
      </c>
      <c r="L24" s="52" t="s">
        <v>1964</v>
      </c>
      <c r="M24" s="65"/>
      <c r="N24" s="65"/>
      <c r="O24" s="65"/>
      <c r="P24" s="53"/>
      <c r="Q24" s="54">
        <v>1746</v>
      </c>
      <c r="R24" s="53"/>
      <c r="S24" s="54" t="s">
        <v>368</v>
      </c>
      <c r="T24" s="54">
        <v>11030020</v>
      </c>
      <c r="U24" s="64" t="s">
        <v>1993</v>
      </c>
      <c r="V24" s="64" t="s">
        <v>714</v>
      </c>
      <c r="W24" s="66"/>
      <c r="X24" s="66"/>
      <c r="Y24" s="64"/>
      <c r="Z24" s="66"/>
      <c r="AA24" s="66"/>
      <c r="AB24" s="66"/>
      <c r="AC24" s="66"/>
      <c r="AD24" s="66"/>
      <c r="AE24" s="66"/>
      <c r="AF24" s="54">
        <v>19</v>
      </c>
      <c r="AG24" s="54">
        <v>12</v>
      </c>
      <c r="AH24" s="54">
        <v>2011</v>
      </c>
      <c r="AI24" s="52" t="s">
        <v>1994</v>
      </c>
      <c r="AJ24" s="57"/>
      <c r="AK24" s="57"/>
      <c r="AL24" s="54"/>
      <c r="AM24" s="67"/>
      <c r="AN24" s="54">
        <v>29</v>
      </c>
      <c r="AO24" s="54">
        <v>2</v>
      </c>
      <c r="AP24" s="54">
        <v>2012</v>
      </c>
      <c r="AQ24" s="52"/>
      <c r="AR24" s="59">
        <v>29</v>
      </c>
      <c r="AS24" s="52" t="s">
        <v>53</v>
      </c>
      <c r="AT24" s="68">
        <v>381.64</v>
      </c>
      <c r="AU24" s="68">
        <v>259.84000000000003</v>
      </c>
      <c r="AV24" s="68">
        <v>151.85</v>
      </c>
      <c r="AW24" s="61">
        <v>69</v>
      </c>
      <c r="AX24" s="68"/>
      <c r="AY24" s="68">
        <v>40.6</v>
      </c>
      <c r="AZ24" s="69">
        <v>902.93000000000006</v>
      </c>
      <c r="BA24" s="70"/>
      <c r="BB24" s="69">
        <v>812</v>
      </c>
    </row>
    <row r="25" spans="1:54" s="62" customFormat="1" ht="12">
      <c r="A25" s="63" t="s">
        <v>46</v>
      </c>
      <c r="B25" s="50">
        <v>19</v>
      </c>
      <c r="C25" s="52" t="s">
        <v>745</v>
      </c>
      <c r="D25" s="51" t="s">
        <v>733</v>
      </c>
      <c r="E25" s="51" t="s">
        <v>746</v>
      </c>
      <c r="F25" s="52" t="s">
        <v>747</v>
      </c>
      <c r="G25" s="53"/>
      <c r="H25" s="54">
        <v>18</v>
      </c>
      <c r="I25" s="54">
        <v>2</v>
      </c>
      <c r="J25" s="54">
        <v>1976</v>
      </c>
      <c r="K25" s="52">
        <f t="shared" si="0"/>
        <v>35</v>
      </c>
      <c r="L25" s="52" t="s">
        <v>1964</v>
      </c>
      <c r="M25" s="1"/>
      <c r="N25" s="1"/>
      <c r="O25" s="1"/>
      <c r="P25" s="71"/>
      <c r="Q25" s="54">
        <v>1756</v>
      </c>
      <c r="R25" s="53"/>
      <c r="S25" s="54" t="s">
        <v>58</v>
      </c>
      <c r="T25" s="54">
        <v>11030020</v>
      </c>
      <c r="U25" s="64" t="s">
        <v>1995</v>
      </c>
      <c r="V25" s="64"/>
      <c r="W25" s="66"/>
      <c r="X25" s="66"/>
      <c r="Y25" s="64"/>
      <c r="Z25" s="66"/>
      <c r="AA25" s="66"/>
      <c r="AB25" s="66"/>
      <c r="AC25" s="66"/>
      <c r="AD25" s="66"/>
      <c r="AE25" s="66"/>
      <c r="AF25" s="54">
        <v>21</v>
      </c>
      <c r="AG25" s="54">
        <v>12</v>
      </c>
      <c r="AH25" s="54">
        <v>2011</v>
      </c>
      <c r="AI25" s="52" t="s">
        <v>1996</v>
      </c>
      <c r="AJ25" s="57"/>
      <c r="AK25" s="57"/>
      <c r="AL25" s="54"/>
      <c r="AM25" s="72"/>
      <c r="AN25" s="54">
        <v>29</v>
      </c>
      <c r="AO25" s="54">
        <v>2</v>
      </c>
      <c r="AP25" s="54">
        <v>2012</v>
      </c>
      <c r="AQ25" s="52"/>
      <c r="AR25" s="59">
        <v>29</v>
      </c>
      <c r="AS25" s="52" t="s">
        <v>53</v>
      </c>
      <c r="AT25" s="60">
        <v>381.64</v>
      </c>
      <c r="AU25" s="60">
        <v>259.84000000000003</v>
      </c>
      <c r="AV25" s="60">
        <v>11.84</v>
      </c>
      <c r="AW25" s="61">
        <v>85</v>
      </c>
      <c r="AX25" s="60"/>
      <c r="AY25" s="60">
        <v>40.6</v>
      </c>
      <c r="AZ25" s="60">
        <v>778.92000000000007</v>
      </c>
      <c r="BA25" s="60"/>
      <c r="BB25" s="60">
        <v>778.92</v>
      </c>
    </row>
    <row r="26" spans="1:54" s="62" customFormat="1" ht="12">
      <c r="A26" s="63" t="s">
        <v>46</v>
      </c>
      <c r="B26" s="50">
        <v>20</v>
      </c>
      <c r="C26" s="52" t="s">
        <v>755</v>
      </c>
      <c r="D26" s="51" t="s">
        <v>227</v>
      </c>
      <c r="E26" s="51" t="s">
        <v>756</v>
      </c>
      <c r="F26" s="52" t="s">
        <v>757</v>
      </c>
      <c r="G26" s="53"/>
      <c r="H26" s="54">
        <v>27</v>
      </c>
      <c r="I26" s="54">
        <v>2</v>
      </c>
      <c r="J26" s="54">
        <v>1995</v>
      </c>
      <c r="K26" s="52">
        <f t="shared" si="0"/>
        <v>16</v>
      </c>
      <c r="L26" s="52" t="s">
        <v>100</v>
      </c>
      <c r="M26" s="1"/>
      <c r="N26" s="1"/>
      <c r="O26" s="1"/>
      <c r="P26" s="71"/>
      <c r="Q26" s="54">
        <v>1758</v>
      </c>
      <c r="R26" s="53"/>
      <c r="S26" s="54" t="s">
        <v>169</v>
      </c>
      <c r="T26" s="54">
        <v>11030020</v>
      </c>
      <c r="U26" s="64" t="s">
        <v>627</v>
      </c>
      <c r="V26" s="64"/>
      <c r="W26" s="66"/>
      <c r="X26" s="66"/>
      <c r="Y26" s="64"/>
      <c r="Z26" s="66"/>
      <c r="AA26" s="66"/>
      <c r="AB26" s="66"/>
      <c r="AC26" s="66"/>
      <c r="AD26" s="66"/>
      <c r="AE26" s="66"/>
      <c r="AF26" s="54">
        <v>21</v>
      </c>
      <c r="AG26" s="54">
        <v>12</v>
      </c>
      <c r="AH26" s="54">
        <v>2011</v>
      </c>
      <c r="AI26" s="52" t="s">
        <v>1997</v>
      </c>
      <c r="AJ26" s="57"/>
      <c r="AK26" s="57"/>
      <c r="AL26" s="54"/>
      <c r="AM26" s="72"/>
      <c r="AN26" s="54">
        <v>17</v>
      </c>
      <c r="AO26" s="54">
        <v>2</v>
      </c>
      <c r="AP26" s="54">
        <v>2012</v>
      </c>
      <c r="AQ26" s="52"/>
      <c r="AR26" s="59">
        <v>16</v>
      </c>
      <c r="AS26" s="52" t="s">
        <v>71</v>
      </c>
      <c r="AT26" s="60">
        <v>210.56</v>
      </c>
      <c r="AU26" s="60">
        <v>143.36000000000001</v>
      </c>
      <c r="AV26" s="60">
        <v>3.07</v>
      </c>
      <c r="AW26" s="61">
        <v>78</v>
      </c>
      <c r="AX26" s="60"/>
      <c r="AY26" s="60">
        <v>22.400000000000002</v>
      </c>
      <c r="AZ26" s="60">
        <v>457.39</v>
      </c>
      <c r="BA26" s="60"/>
      <c r="BB26" s="60">
        <v>448</v>
      </c>
    </row>
    <row r="27" spans="1:54" s="62" customFormat="1" ht="12">
      <c r="A27" s="63" t="s">
        <v>46</v>
      </c>
      <c r="B27" s="50">
        <v>21</v>
      </c>
      <c r="C27" s="52" t="s">
        <v>803</v>
      </c>
      <c r="D27" s="51" t="s">
        <v>804</v>
      </c>
      <c r="E27" s="51" t="s">
        <v>805</v>
      </c>
      <c r="F27" s="52" t="s">
        <v>806</v>
      </c>
      <c r="G27" s="53"/>
      <c r="H27" s="54">
        <v>23</v>
      </c>
      <c r="I27" s="54">
        <v>2</v>
      </c>
      <c r="J27" s="54">
        <v>1926</v>
      </c>
      <c r="K27" s="52">
        <f t="shared" si="0"/>
        <v>85</v>
      </c>
      <c r="L27" s="52" t="s">
        <v>100</v>
      </c>
      <c r="M27" s="1"/>
      <c r="N27" s="1"/>
      <c r="O27" s="1"/>
      <c r="P27" s="71"/>
      <c r="Q27" s="54">
        <v>1771</v>
      </c>
      <c r="R27" s="53"/>
      <c r="S27" s="54" t="s">
        <v>69</v>
      </c>
      <c r="T27" s="54">
        <v>11030020</v>
      </c>
      <c r="U27" s="64" t="s">
        <v>1998</v>
      </c>
      <c r="V27" s="64"/>
      <c r="W27" s="66"/>
      <c r="X27" s="66"/>
      <c r="Y27" s="64"/>
      <c r="Z27" s="66"/>
      <c r="AA27" s="66"/>
      <c r="AB27" s="66"/>
      <c r="AC27" s="66"/>
      <c r="AD27" s="66"/>
      <c r="AE27" s="66"/>
      <c r="AF27" s="54">
        <v>22</v>
      </c>
      <c r="AG27" s="54">
        <v>12</v>
      </c>
      <c r="AH27" s="54">
        <v>2011</v>
      </c>
      <c r="AI27" s="52" t="s">
        <v>1999</v>
      </c>
      <c r="AJ27" s="57"/>
      <c r="AK27" s="57"/>
      <c r="AL27" s="54"/>
      <c r="AM27" s="72"/>
      <c r="AN27" s="54">
        <v>23</v>
      </c>
      <c r="AO27" s="54">
        <v>2</v>
      </c>
      <c r="AP27" s="54">
        <v>2012</v>
      </c>
      <c r="AQ27" s="52"/>
      <c r="AR27" s="59">
        <v>22</v>
      </c>
      <c r="AS27" s="52" t="s">
        <v>71</v>
      </c>
      <c r="AT27" s="60">
        <v>289.52</v>
      </c>
      <c r="AU27" s="60">
        <v>197.12</v>
      </c>
      <c r="AV27" s="60">
        <v>42.22</v>
      </c>
      <c r="AW27" s="61">
        <v>30</v>
      </c>
      <c r="AX27" s="60"/>
      <c r="AY27" s="60">
        <v>30.8</v>
      </c>
      <c r="AZ27" s="60">
        <v>589.66</v>
      </c>
      <c r="BA27" s="60"/>
      <c r="BB27" s="60">
        <v>589.66</v>
      </c>
    </row>
    <row r="28" spans="1:54" s="62" customFormat="1" ht="12">
      <c r="A28" s="63" t="s">
        <v>46</v>
      </c>
      <c r="B28" s="50">
        <v>22</v>
      </c>
      <c r="C28" s="52" t="s">
        <v>808</v>
      </c>
      <c r="D28" s="51" t="s">
        <v>678</v>
      </c>
      <c r="E28" s="51" t="s">
        <v>809</v>
      </c>
      <c r="F28" s="52" t="s">
        <v>810</v>
      </c>
      <c r="G28" s="53"/>
      <c r="H28" s="54">
        <v>2</v>
      </c>
      <c r="I28" s="54">
        <v>11</v>
      </c>
      <c r="J28" s="54">
        <v>1992</v>
      </c>
      <c r="K28" s="52">
        <f t="shared" si="0"/>
        <v>19</v>
      </c>
      <c r="L28" s="52" t="s">
        <v>100</v>
      </c>
      <c r="M28" s="1"/>
      <c r="N28" s="1"/>
      <c r="O28" s="1"/>
      <c r="P28" s="71"/>
      <c r="Q28" s="54">
        <v>1772</v>
      </c>
      <c r="R28" s="53"/>
      <c r="S28" s="52" t="s">
        <v>69</v>
      </c>
      <c r="T28" s="54">
        <v>11030020</v>
      </c>
      <c r="U28" s="64" t="s">
        <v>207</v>
      </c>
      <c r="V28" s="64"/>
      <c r="W28" s="66"/>
      <c r="X28" s="66"/>
      <c r="Y28" s="64"/>
      <c r="Z28" s="66"/>
      <c r="AA28" s="66"/>
      <c r="AB28" s="66"/>
      <c r="AC28" s="66"/>
      <c r="AD28" s="66"/>
      <c r="AE28" s="66"/>
      <c r="AF28" s="54">
        <v>22</v>
      </c>
      <c r="AG28" s="54">
        <v>12</v>
      </c>
      <c r="AH28" s="54">
        <v>2011</v>
      </c>
      <c r="AI28" s="52" t="s">
        <v>1969</v>
      </c>
      <c r="AJ28" s="57"/>
      <c r="AK28" s="57"/>
      <c r="AL28" s="54"/>
      <c r="AM28" s="72"/>
      <c r="AN28" s="54">
        <v>6</v>
      </c>
      <c r="AO28" s="54">
        <v>2</v>
      </c>
      <c r="AP28" s="54">
        <v>2012</v>
      </c>
      <c r="AQ28" s="52"/>
      <c r="AR28" s="59">
        <v>5</v>
      </c>
      <c r="AS28" s="52" t="s">
        <v>71</v>
      </c>
      <c r="AT28" s="60">
        <v>65.8</v>
      </c>
      <c r="AU28" s="60">
        <v>44.800000000000004</v>
      </c>
      <c r="AV28" s="60">
        <v>7.68</v>
      </c>
      <c r="AW28" s="61">
        <v>9</v>
      </c>
      <c r="AX28" s="60"/>
      <c r="AY28" s="60">
        <v>7</v>
      </c>
      <c r="AZ28" s="60">
        <v>134.28</v>
      </c>
      <c r="BA28" s="60"/>
      <c r="BB28" s="60">
        <v>134.28</v>
      </c>
    </row>
    <row r="29" spans="1:54" s="62" customFormat="1" ht="12">
      <c r="A29" s="63" t="s">
        <v>46</v>
      </c>
      <c r="B29" s="50">
        <v>23</v>
      </c>
      <c r="C29" s="52" t="s">
        <v>812</v>
      </c>
      <c r="D29" s="51" t="s">
        <v>407</v>
      </c>
      <c r="E29" s="51" t="s">
        <v>813</v>
      </c>
      <c r="F29" s="52" t="s">
        <v>814</v>
      </c>
      <c r="G29" s="53"/>
      <c r="H29" s="54">
        <v>1</v>
      </c>
      <c r="I29" s="54">
        <v>7</v>
      </c>
      <c r="J29" s="54">
        <v>1969</v>
      </c>
      <c r="K29" s="52">
        <f t="shared" si="0"/>
        <v>42</v>
      </c>
      <c r="L29" s="52" t="s">
        <v>1964</v>
      </c>
      <c r="M29" s="1"/>
      <c r="N29" s="1"/>
      <c r="O29" s="1"/>
      <c r="P29" s="71"/>
      <c r="Q29" s="54">
        <v>1775</v>
      </c>
      <c r="R29" s="53"/>
      <c r="S29" s="54" t="s">
        <v>69</v>
      </c>
      <c r="T29" s="54">
        <v>11030020</v>
      </c>
      <c r="U29" s="64" t="s">
        <v>207</v>
      </c>
      <c r="V29" s="64"/>
      <c r="W29" s="66"/>
      <c r="X29" s="66"/>
      <c r="Y29" s="64"/>
      <c r="Z29" s="66"/>
      <c r="AA29" s="66"/>
      <c r="AB29" s="66"/>
      <c r="AC29" s="66"/>
      <c r="AD29" s="66"/>
      <c r="AE29" s="66"/>
      <c r="AF29" s="54">
        <v>24</v>
      </c>
      <c r="AG29" s="54">
        <v>12</v>
      </c>
      <c r="AH29" s="54">
        <v>2011</v>
      </c>
      <c r="AI29" s="52" t="s">
        <v>1972</v>
      </c>
      <c r="AJ29" s="57"/>
      <c r="AK29" s="57"/>
      <c r="AL29" s="54"/>
      <c r="AM29" s="72"/>
      <c r="AN29" s="54">
        <v>8</v>
      </c>
      <c r="AO29" s="54">
        <v>2</v>
      </c>
      <c r="AP29" s="54">
        <v>2012</v>
      </c>
      <c r="AQ29" s="52"/>
      <c r="AR29" s="59">
        <v>7</v>
      </c>
      <c r="AS29" s="52" t="s">
        <v>71</v>
      </c>
      <c r="AT29" s="60">
        <v>92.11999999999999</v>
      </c>
      <c r="AU29" s="60">
        <v>62.72</v>
      </c>
      <c r="AV29" s="60">
        <v>14.57</v>
      </c>
      <c r="AW29" s="61">
        <v>9</v>
      </c>
      <c r="AX29" s="60"/>
      <c r="AY29" s="60">
        <v>9.8000000000000007</v>
      </c>
      <c r="AZ29" s="60">
        <v>188.20999999999998</v>
      </c>
      <c r="BA29" s="60"/>
      <c r="BB29" s="60">
        <v>188.21</v>
      </c>
    </row>
    <row r="30" spans="1:54" s="62" customFormat="1" ht="12">
      <c r="A30" s="63" t="s">
        <v>46</v>
      </c>
      <c r="B30" s="50">
        <v>24</v>
      </c>
      <c r="C30" s="52" t="s">
        <v>816</v>
      </c>
      <c r="D30" s="51" t="s">
        <v>817</v>
      </c>
      <c r="E30" s="51" t="s">
        <v>658</v>
      </c>
      <c r="F30" s="52" t="s">
        <v>818</v>
      </c>
      <c r="G30" s="53"/>
      <c r="H30" s="54">
        <v>30</v>
      </c>
      <c r="I30" s="54">
        <v>6</v>
      </c>
      <c r="J30" s="54">
        <v>1985</v>
      </c>
      <c r="K30" s="52">
        <f t="shared" si="0"/>
        <v>26</v>
      </c>
      <c r="L30" s="52" t="s">
        <v>100</v>
      </c>
      <c r="M30" s="1"/>
      <c r="N30" s="1"/>
      <c r="O30" s="1"/>
      <c r="P30" s="71"/>
      <c r="Q30" s="54">
        <v>1776</v>
      </c>
      <c r="R30" s="53"/>
      <c r="S30" s="54" t="s">
        <v>58</v>
      </c>
      <c r="T30" s="54">
        <v>11030020</v>
      </c>
      <c r="U30" s="64" t="s">
        <v>1975</v>
      </c>
      <c r="V30" s="64"/>
      <c r="W30" s="66"/>
      <c r="X30" s="66"/>
      <c r="Y30" s="64"/>
      <c r="Z30" s="66"/>
      <c r="AA30" s="66"/>
      <c r="AB30" s="66"/>
      <c r="AC30" s="66"/>
      <c r="AD30" s="66"/>
      <c r="AE30" s="66"/>
      <c r="AF30" s="54">
        <v>25</v>
      </c>
      <c r="AG30" s="54">
        <v>12</v>
      </c>
      <c r="AH30" s="54">
        <v>2011</v>
      </c>
      <c r="AI30" s="52" t="s">
        <v>2000</v>
      </c>
      <c r="AJ30" s="57"/>
      <c r="AK30" s="57"/>
      <c r="AL30" s="54"/>
      <c r="AM30" s="72"/>
      <c r="AN30" s="54">
        <v>7</v>
      </c>
      <c r="AO30" s="54">
        <v>2</v>
      </c>
      <c r="AP30" s="54">
        <v>2012</v>
      </c>
      <c r="AQ30" s="52"/>
      <c r="AR30" s="59">
        <v>6</v>
      </c>
      <c r="AS30" s="52" t="s">
        <v>71</v>
      </c>
      <c r="AT30" s="60">
        <v>78.959999999999994</v>
      </c>
      <c r="AU30" s="60">
        <v>53.76</v>
      </c>
      <c r="AV30" s="60">
        <v>1.92</v>
      </c>
      <c r="AW30" s="61">
        <v>39</v>
      </c>
      <c r="AX30" s="60"/>
      <c r="AY30" s="60">
        <v>8.4</v>
      </c>
      <c r="AZ30" s="60">
        <v>182.04</v>
      </c>
      <c r="BA30" s="60"/>
      <c r="BB30" s="60">
        <v>168</v>
      </c>
    </row>
    <row r="31" spans="1:54" s="62" customFormat="1" ht="12">
      <c r="A31" s="63" t="s">
        <v>46</v>
      </c>
      <c r="B31" s="50">
        <v>25</v>
      </c>
      <c r="C31" s="52" t="s">
        <v>867</v>
      </c>
      <c r="D31" s="51" t="s">
        <v>868</v>
      </c>
      <c r="E31" s="51" t="s">
        <v>869</v>
      </c>
      <c r="F31" s="52" t="s">
        <v>870</v>
      </c>
      <c r="G31" s="53"/>
      <c r="H31" s="54">
        <v>3</v>
      </c>
      <c r="I31" s="54">
        <v>1</v>
      </c>
      <c r="J31" s="54">
        <v>1973</v>
      </c>
      <c r="K31" s="52">
        <f t="shared" si="0"/>
        <v>38</v>
      </c>
      <c r="L31" s="52" t="s">
        <v>1964</v>
      </c>
      <c r="M31" s="1"/>
      <c r="N31" s="1"/>
      <c r="O31" s="1"/>
      <c r="P31" s="71"/>
      <c r="Q31" s="52">
        <v>1795</v>
      </c>
      <c r="R31" s="53"/>
      <c r="S31" s="54" t="s">
        <v>69</v>
      </c>
      <c r="T31" s="54">
        <v>11030020</v>
      </c>
      <c r="U31" s="55" t="s">
        <v>333</v>
      </c>
      <c r="V31" s="64"/>
      <c r="W31" s="66"/>
      <c r="X31" s="66"/>
      <c r="Y31" s="64"/>
      <c r="Z31" s="66"/>
      <c r="AA31" s="66"/>
      <c r="AB31" s="66"/>
      <c r="AC31" s="66"/>
      <c r="AD31" s="66"/>
      <c r="AE31" s="66"/>
      <c r="AF31" s="54">
        <v>28</v>
      </c>
      <c r="AG31" s="54">
        <v>12</v>
      </c>
      <c r="AH31" s="54">
        <v>2011</v>
      </c>
      <c r="AI31" s="52" t="s">
        <v>2001</v>
      </c>
      <c r="AJ31" s="57"/>
      <c r="AK31" s="57"/>
      <c r="AL31" s="54"/>
      <c r="AM31" s="72"/>
      <c r="AN31" s="54">
        <v>8</v>
      </c>
      <c r="AO31" s="54">
        <v>2</v>
      </c>
      <c r="AP31" s="54">
        <v>2012</v>
      </c>
      <c r="AQ31" s="52"/>
      <c r="AR31" s="59">
        <v>7</v>
      </c>
      <c r="AS31" s="52" t="s">
        <v>71</v>
      </c>
      <c r="AT31" s="60">
        <v>92.11999999999999</v>
      </c>
      <c r="AU31" s="60">
        <v>62.72</v>
      </c>
      <c r="AV31" s="60">
        <v>6.95</v>
      </c>
      <c r="AW31" s="61">
        <v>15</v>
      </c>
      <c r="AX31" s="60"/>
      <c r="AY31" s="60">
        <v>9.8000000000000007</v>
      </c>
      <c r="AZ31" s="60">
        <v>186.58999999999997</v>
      </c>
      <c r="BA31" s="60"/>
      <c r="BB31" s="60">
        <v>186.59</v>
      </c>
    </row>
    <row r="32" spans="1:54" s="62" customFormat="1" ht="12">
      <c r="A32" s="63" t="s">
        <v>46</v>
      </c>
      <c r="B32" s="50">
        <v>26</v>
      </c>
      <c r="C32" s="52" t="s">
        <v>871</v>
      </c>
      <c r="D32" s="51" t="s">
        <v>872</v>
      </c>
      <c r="E32" s="51" t="s">
        <v>873</v>
      </c>
      <c r="F32" s="52" t="s">
        <v>874</v>
      </c>
      <c r="G32" s="53"/>
      <c r="H32" s="54">
        <v>25</v>
      </c>
      <c r="I32" s="54">
        <v>4</v>
      </c>
      <c r="J32" s="54">
        <v>1983</v>
      </c>
      <c r="K32" s="52">
        <f t="shared" si="0"/>
        <v>28</v>
      </c>
      <c r="L32" s="52" t="s">
        <v>100</v>
      </c>
      <c r="M32" s="1"/>
      <c r="N32" s="1"/>
      <c r="O32" s="1"/>
      <c r="P32" s="71"/>
      <c r="Q32" s="52">
        <v>1796</v>
      </c>
      <c r="R32" s="53"/>
      <c r="S32" s="54" t="s">
        <v>58</v>
      </c>
      <c r="T32" s="54">
        <v>11030020</v>
      </c>
      <c r="U32" s="64" t="s">
        <v>2002</v>
      </c>
      <c r="V32" s="64"/>
      <c r="W32" s="66"/>
      <c r="X32" s="66"/>
      <c r="Y32" s="64"/>
      <c r="Z32" s="66"/>
      <c r="AA32" s="66"/>
      <c r="AB32" s="66"/>
      <c r="AC32" s="66"/>
      <c r="AD32" s="66"/>
      <c r="AE32" s="66"/>
      <c r="AF32" s="54">
        <v>28</v>
      </c>
      <c r="AG32" s="54">
        <v>12</v>
      </c>
      <c r="AH32" s="54">
        <v>2011</v>
      </c>
      <c r="AI32" s="52" t="s">
        <v>2003</v>
      </c>
      <c r="AJ32" s="57"/>
      <c r="AK32" s="57"/>
      <c r="AL32" s="54"/>
      <c r="AM32" s="72"/>
      <c r="AN32" s="54">
        <v>28</v>
      </c>
      <c r="AO32" s="54">
        <v>2</v>
      </c>
      <c r="AP32" s="54">
        <v>2012</v>
      </c>
      <c r="AQ32" s="52"/>
      <c r="AR32" s="59">
        <v>27</v>
      </c>
      <c r="AS32" s="52" t="s">
        <v>71</v>
      </c>
      <c r="AT32" s="60">
        <v>355.32</v>
      </c>
      <c r="AU32" s="60">
        <v>241.92000000000002</v>
      </c>
      <c r="AV32" s="60">
        <v>13.87</v>
      </c>
      <c r="AW32" s="61">
        <v>85</v>
      </c>
      <c r="AX32" s="60"/>
      <c r="AY32" s="60">
        <v>37.800000000000004</v>
      </c>
      <c r="AZ32" s="60">
        <v>733.91</v>
      </c>
      <c r="BA32" s="60"/>
      <c r="BB32" s="60">
        <v>733.91</v>
      </c>
    </row>
    <row r="33" spans="1:54" s="62" customFormat="1" ht="12">
      <c r="A33" s="63" t="s">
        <v>46</v>
      </c>
      <c r="B33" s="50">
        <v>27</v>
      </c>
      <c r="C33" s="52" t="s">
        <v>884</v>
      </c>
      <c r="D33" s="51" t="s">
        <v>885</v>
      </c>
      <c r="E33" s="51" t="s">
        <v>756</v>
      </c>
      <c r="F33" s="52" t="s">
        <v>886</v>
      </c>
      <c r="G33" s="53"/>
      <c r="H33" s="54">
        <v>30</v>
      </c>
      <c r="I33" s="54">
        <v>11</v>
      </c>
      <c r="J33" s="54">
        <v>1998</v>
      </c>
      <c r="K33" s="52">
        <f t="shared" si="0"/>
        <v>13</v>
      </c>
      <c r="L33" s="52" t="s">
        <v>1964</v>
      </c>
      <c r="M33" s="1"/>
      <c r="N33" s="1"/>
      <c r="O33" s="1"/>
      <c r="P33" s="71"/>
      <c r="Q33" s="52">
        <v>1799</v>
      </c>
      <c r="R33" s="53"/>
      <c r="S33" s="54" t="s">
        <v>117</v>
      </c>
      <c r="T33" s="54">
        <v>11030020</v>
      </c>
      <c r="U33" s="55" t="s">
        <v>135</v>
      </c>
      <c r="V33" s="64"/>
      <c r="W33" s="66"/>
      <c r="X33" s="66"/>
      <c r="Y33" s="64"/>
      <c r="Z33" s="66"/>
      <c r="AA33" s="66"/>
      <c r="AB33" s="66"/>
      <c r="AC33" s="66"/>
      <c r="AD33" s="66"/>
      <c r="AE33" s="66"/>
      <c r="AF33" s="54">
        <v>30</v>
      </c>
      <c r="AG33" s="54">
        <v>12</v>
      </c>
      <c r="AH33" s="54">
        <v>2011</v>
      </c>
      <c r="AI33" s="52" t="s">
        <v>2004</v>
      </c>
      <c r="AJ33" s="57"/>
      <c r="AK33" s="57"/>
      <c r="AL33" s="54"/>
      <c r="AM33" s="72"/>
      <c r="AN33" s="54">
        <v>17</v>
      </c>
      <c r="AO33" s="54">
        <v>2</v>
      </c>
      <c r="AP33" s="54">
        <v>2012</v>
      </c>
      <c r="AQ33" s="52"/>
      <c r="AR33" s="59">
        <v>16</v>
      </c>
      <c r="AS33" s="52" t="s">
        <v>71</v>
      </c>
      <c r="AT33" s="60">
        <v>210.56</v>
      </c>
      <c r="AU33" s="60">
        <v>143.36000000000001</v>
      </c>
      <c r="AV33" s="60">
        <v>2.0699999999999998</v>
      </c>
      <c r="AW33" s="61">
        <v>34</v>
      </c>
      <c r="AX33" s="60"/>
      <c r="AY33" s="60">
        <v>22.400000000000002</v>
      </c>
      <c r="AZ33" s="60">
        <v>412.39</v>
      </c>
      <c r="BA33" s="60"/>
      <c r="BB33" s="60">
        <v>412.39</v>
      </c>
    </row>
    <row r="34" spans="1:54" s="62" customFormat="1" ht="12">
      <c r="A34" s="63" t="s">
        <v>46</v>
      </c>
      <c r="B34" s="50">
        <v>28</v>
      </c>
      <c r="C34" s="52" t="s">
        <v>2005</v>
      </c>
      <c r="D34" s="51" t="s">
        <v>2006</v>
      </c>
      <c r="E34" s="51" t="s">
        <v>1389</v>
      </c>
      <c r="F34" s="52" t="s">
        <v>2007</v>
      </c>
      <c r="G34" s="53"/>
      <c r="H34" s="54">
        <v>8</v>
      </c>
      <c r="I34" s="54">
        <v>7</v>
      </c>
      <c r="J34" s="54">
        <v>1980</v>
      </c>
      <c r="K34" s="52">
        <f t="shared" si="0"/>
        <v>31</v>
      </c>
      <c r="L34" s="52" t="s">
        <v>1964</v>
      </c>
      <c r="M34" s="1"/>
      <c r="N34" s="1"/>
      <c r="O34" s="1"/>
      <c r="P34" s="71"/>
      <c r="Q34" s="52" t="s">
        <v>2008</v>
      </c>
      <c r="R34" s="53"/>
      <c r="S34" s="54" t="s">
        <v>169</v>
      </c>
      <c r="T34" s="54">
        <v>11030020</v>
      </c>
      <c r="U34" s="64" t="s">
        <v>135</v>
      </c>
      <c r="V34" s="64" t="s">
        <v>388</v>
      </c>
      <c r="W34" s="66"/>
      <c r="X34" s="66"/>
      <c r="Y34" s="64"/>
      <c r="Z34" s="66"/>
      <c r="AA34" s="66"/>
      <c r="AB34" s="66"/>
      <c r="AC34" s="66"/>
      <c r="AD34" s="66"/>
      <c r="AE34" s="66"/>
      <c r="AF34" s="54">
        <v>3</v>
      </c>
      <c r="AG34" s="54">
        <v>1</v>
      </c>
      <c r="AH34" s="54">
        <v>2012</v>
      </c>
      <c r="AI34" s="52" t="s">
        <v>2009</v>
      </c>
      <c r="AJ34" s="57"/>
      <c r="AK34" s="57"/>
      <c r="AL34" s="54"/>
      <c r="AM34" s="72"/>
      <c r="AN34" s="54">
        <v>3</v>
      </c>
      <c r="AO34" s="54">
        <v>2</v>
      </c>
      <c r="AP34" s="54">
        <v>2012</v>
      </c>
      <c r="AQ34" s="52"/>
      <c r="AR34" s="59">
        <v>2</v>
      </c>
      <c r="AS34" s="52" t="s">
        <v>71</v>
      </c>
      <c r="AT34" s="60">
        <v>26.32</v>
      </c>
      <c r="AU34" s="60">
        <v>17.920000000000002</v>
      </c>
      <c r="AV34" s="60">
        <v>1.41</v>
      </c>
      <c r="AW34" s="61">
        <v>34</v>
      </c>
      <c r="AX34" s="60"/>
      <c r="AY34" s="60">
        <v>2.8000000000000003</v>
      </c>
      <c r="AZ34" s="60">
        <v>82.449999999999989</v>
      </c>
      <c r="BA34" s="60"/>
      <c r="BB34" s="60">
        <v>56</v>
      </c>
    </row>
    <row r="35" spans="1:54" s="62" customFormat="1" ht="12">
      <c r="A35" s="63" t="s">
        <v>46</v>
      </c>
      <c r="B35" s="50">
        <v>29</v>
      </c>
      <c r="C35" s="52" t="s">
        <v>2010</v>
      </c>
      <c r="D35" s="51" t="s">
        <v>2011</v>
      </c>
      <c r="E35" s="51" t="s">
        <v>2012</v>
      </c>
      <c r="F35" s="52" t="s">
        <v>2013</v>
      </c>
      <c r="G35" s="53"/>
      <c r="H35" s="54">
        <v>31</v>
      </c>
      <c r="I35" s="54">
        <v>1</v>
      </c>
      <c r="J35" s="54">
        <v>1961</v>
      </c>
      <c r="K35" s="52">
        <f t="shared" si="0"/>
        <v>50</v>
      </c>
      <c r="L35" s="52" t="s">
        <v>1964</v>
      </c>
      <c r="M35" s="1"/>
      <c r="N35" s="1"/>
      <c r="O35" s="1"/>
      <c r="P35" s="71"/>
      <c r="Q35" s="52" t="s">
        <v>2014</v>
      </c>
      <c r="R35" s="53"/>
      <c r="S35" s="54" t="s">
        <v>58</v>
      </c>
      <c r="T35" s="54">
        <v>11030020</v>
      </c>
      <c r="U35" s="64" t="s">
        <v>2015</v>
      </c>
      <c r="V35" s="64"/>
      <c r="W35" s="66"/>
      <c r="X35" s="66"/>
      <c r="Y35" s="64"/>
      <c r="Z35" s="66"/>
      <c r="AA35" s="66"/>
      <c r="AB35" s="66"/>
      <c r="AC35" s="66"/>
      <c r="AD35" s="66"/>
      <c r="AE35" s="66"/>
      <c r="AF35" s="54">
        <v>3</v>
      </c>
      <c r="AG35" s="54">
        <v>1</v>
      </c>
      <c r="AH35" s="54">
        <v>2012</v>
      </c>
      <c r="AI35" s="52" t="s">
        <v>2016</v>
      </c>
      <c r="AJ35" s="57"/>
      <c r="AK35" s="57"/>
      <c r="AL35" s="54"/>
      <c r="AM35" s="72"/>
      <c r="AN35" s="54">
        <v>20</v>
      </c>
      <c r="AO35" s="54">
        <v>2</v>
      </c>
      <c r="AP35" s="54">
        <v>2012</v>
      </c>
      <c r="AQ35" s="52"/>
      <c r="AR35" s="59">
        <v>19</v>
      </c>
      <c r="AS35" s="52" t="s">
        <v>71</v>
      </c>
      <c r="AT35" s="60">
        <v>250.04</v>
      </c>
      <c r="AU35" s="60">
        <v>170.24</v>
      </c>
      <c r="AV35" s="60">
        <v>14.97</v>
      </c>
      <c r="AW35" s="61">
        <v>39</v>
      </c>
      <c r="AX35" s="60"/>
      <c r="AY35" s="60">
        <v>26.6</v>
      </c>
      <c r="AZ35" s="60">
        <v>500.85</v>
      </c>
      <c r="BA35" s="60"/>
      <c r="BB35" s="60">
        <v>500.85</v>
      </c>
    </row>
    <row r="36" spans="1:54" s="62" customFormat="1" ht="12">
      <c r="A36" s="63" t="s">
        <v>46</v>
      </c>
      <c r="B36" s="50">
        <v>30</v>
      </c>
      <c r="C36" s="52" t="s">
        <v>2017</v>
      </c>
      <c r="D36" s="51" t="s">
        <v>2018</v>
      </c>
      <c r="E36" s="51" t="s">
        <v>2019</v>
      </c>
      <c r="F36" s="52" t="s">
        <v>2020</v>
      </c>
      <c r="G36" s="53"/>
      <c r="H36" s="54">
        <v>28</v>
      </c>
      <c r="I36" s="54">
        <v>8</v>
      </c>
      <c r="J36" s="54">
        <v>1987</v>
      </c>
      <c r="K36" s="52">
        <f t="shared" si="0"/>
        <v>24</v>
      </c>
      <c r="L36" s="52" t="s">
        <v>1964</v>
      </c>
      <c r="M36" s="1"/>
      <c r="N36" s="1"/>
      <c r="O36" s="1"/>
      <c r="P36" s="71"/>
      <c r="Q36" s="52" t="s">
        <v>2021</v>
      </c>
      <c r="R36" s="53"/>
      <c r="S36" s="54" t="s">
        <v>69</v>
      </c>
      <c r="T36" s="54">
        <v>11030020</v>
      </c>
      <c r="U36" s="64" t="s">
        <v>2022</v>
      </c>
      <c r="V36" s="64" t="s">
        <v>69</v>
      </c>
      <c r="W36" s="66"/>
      <c r="X36" s="66"/>
      <c r="Y36" s="64"/>
      <c r="Z36" s="66"/>
      <c r="AA36" s="66"/>
      <c r="AB36" s="66"/>
      <c r="AC36" s="66"/>
      <c r="AD36" s="66"/>
      <c r="AE36" s="66"/>
      <c r="AF36" s="54">
        <v>3</v>
      </c>
      <c r="AG36" s="54">
        <v>1</v>
      </c>
      <c r="AH36" s="54">
        <v>2012</v>
      </c>
      <c r="AI36" s="52" t="s">
        <v>1983</v>
      </c>
      <c r="AJ36" s="57"/>
      <c r="AK36" s="57"/>
      <c r="AL36" s="54"/>
      <c r="AM36" s="72"/>
      <c r="AN36" s="54">
        <v>15</v>
      </c>
      <c r="AO36" s="54">
        <v>2</v>
      </c>
      <c r="AP36" s="54">
        <v>2012</v>
      </c>
      <c r="AQ36" s="52"/>
      <c r="AR36" s="59">
        <v>14</v>
      </c>
      <c r="AS36" s="52" t="s">
        <v>71</v>
      </c>
      <c r="AT36" s="60">
        <v>184.23999999999998</v>
      </c>
      <c r="AU36" s="60">
        <v>125.44</v>
      </c>
      <c r="AV36" s="60">
        <v>9.7899999999999991</v>
      </c>
      <c r="AW36" s="61">
        <v>24</v>
      </c>
      <c r="AX36" s="60"/>
      <c r="AY36" s="60">
        <v>19.600000000000001</v>
      </c>
      <c r="AZ36" s="60">
        <v>363.07</v>
      </c>
      <c r="BA36" s="60"/>
      <c r="BB36" s="60">
        <v>363.07</v>
      </c>
    </row>
    <row r="37" spans="1:54" s="62" customFormat="1" ht="12">
      <c r="A37" s="63" t="s">
        <v>46</v>
      </c>
      <c r="B37" s="50">
        <v>31</v>
      </c>
      <c r="C37" s="52" t="s">
        <v>2023</v>
      </c>
      <c r="D37" s="51" t="s">
        <v>232</v>
      </c>
      <c r="E37" s="51" t="s">
        <v>611</v>
      </c>
      <c r="F37" s="52" t="s">
        <v>2024</v>
      </c>
      <c r="G37" s="53"/>
      <c r="H37" s="54">
        <v>24</v>
      </c>
      <c r="I37" s="54">
        <v>11</v>
      </c>
      <c r="J37" s="54">
        <v>1974</v>
      </c>
      <c r="K37" s="52">
        <f t="shared" si="0"/>
        <v>37</v>
      </c>
      <c r="L37" s="52" t="s">
        <v>1964</v>
      </c>
      <c r="M37" s="1"/>
      <c r="N37" s="1"/>
      <c r="O37" s="1"/>
      <c r="P37" s="71"/>
      <c r="Q37" s="52" t="s">
        <v>2025</v>
      </c>
      <c r="R37" s="53"/>
      <c r="S37" s="54" t="s">
        <v>69</v>
      </c>
      <c r="T37" s="54">
        <v>11030020</v>
      </c>
      <c r="U37" s="64" t="s">
        <v>1089</v>
      </c>
      <c r="V37" s="64"/>
      <c r="W37" s="66"/>
      <c r="X37" s="66"/>
      <c r="Y37" s="64"/>
      <c r="Z37" s="66"/>
      <c r="AA37" s="66"/>
      <c r="AB37" s="66"/>
      <c r="AC37" s="66"/>
      <c r="AD37" s="66"/>
      <c r="AE37" s="66"/>
      <c r="AF37" s="54">
        <v>5</v>
      </c>
      <c r="AG37" s="54">
        <v>1</v>
      </c>
      <c r="AH37" s="54">
        <v>2012</v>
      </c>
      <c r="AI37" s="52" t="s">
        <v>2026</v>
      </c>
      <c r="AJ37" s="57"/>
      <c r="AK37" s="57"/>
      <c r="AL37" s="54"/>
      <c r="AM37" s="72"/>
      <c r="AN37" s="54">
        <v>8</v>
      </c>
      <c r="AO37" s="54">
        <v>2</v>
      </c>
      <c r="AP37" s="54">
        <v>2012</v>
      </c>
      <c r="AQ37" s="52"/>
      <c r="AR37" s="59">
        <v>7</v>
      </c>
      <c r="AS37" s="52" t="s">
        <v>71</v>
      </c>
      <c r="AT37" s="60">
        <v>92.11999999999999</v>
      </c>
      <c r="AU37" s="60">
        <v>62.72</v>
      </c>
      <c r="AV37" s="60">
        <v>14.57</v>
      </c>
      <c r="AW37" s="61">
        <v>34</v>
      </c>
      <c r="AX37" s="60"/>
      <c r="AY37" s="60">
        <v>9.8000000000000007</v>
      </c>
      <c r="AZ37" s="60">
        <v>213.20999999999998</v>
      </c>
      <c r="BA37" s="60"/>
      <c r="BB37" s="60">
        <v>196</v>
      </c>
    </row>
    <row r="38" spans="1:54" s="62" customFormat="1" ht="12">
      <c r="A38" s="63" t="s">
        <v>46</v>
      </c>
      <c r="B38" s="50">
        <v>32</v>
      </c>
      <c r="C38" s="52" t="s">
        <v>2027</v>
      </c>
      <c r="D38" s="51" t="s">
        <v>307</v>
      </c>
      <c r="E38" s="51" t="s">
        <v>2028</v>
      </c>
      <c r="F38" s="52" t="s">
        <v>2029</v>
      </c>
      <c r="G38" s="53"/>
      <c r="H38" s="54">
        <v>6</v>
      </c>
      <c r="I38" s="54">
        <v>6</v>
      </c>
      <c r="J38" s="54">
        <v>1950</v>
      </c>
      <c r="K38" s="52">
        <f t="shared" si="0"/>
        <v>61</v>
      </c>
      <c r="L38" s="52" t="s">
        <v>1964</v>
      </c>
      <c r="M38" s="1"/>
      <c r="N38" s="1"/>
      <c r="O38" s="1"/>
      <c r="P38" s="71"/>
      <c r="Q38" s="52" t="s">
        <v>2030</v>
      </c>
      <c r="R38" s="53"/>
      <c r="S38" s="54" t="s">
        <v>58</v>
      </c>
      <c r="T38" s="54">
        <v>11030020</v>
      </c>
      <c r="U38" s="64" t="s">
        <v>1975</v>
      </c>
      <c r="V38" s="64"/>
      <c r="W38" s="66"/>
      <c r="X38" s="66"/>
      <c r="Y38" s="64"/>
      <c r="Z38" s="66"/>
      <c r="AA38" s="66"/>
      <c r="AB38" s="66"/>
      <c r="AC38" s="66"/>
      <c r="AD38" s="66"/>
      <c r="AE38" s="66"/>
      <c r="AF38" s="54">
        <v>6</v>
      </c>
      <c r="AG38" s="54">
        <v>1</v>
      </c>
      <c r="AH38" s="54">
        <v>2012</v>
      </c>
      <c r="AI38" s="52" t="s">
        <v>2031</v>
      </c>
      <c r="AJ38" s="57"/>
      <c r="AK38" s="57"/>
      <c r="AL38" s="54"/>
      <c r="AM38" s="72"/>
      <c r="AN38" s="54">
        <v>29</v>
      </c>
      <c r="AO38" s="54">
        <v>2</v>
      </c>
      <c r="AP38" s="54">
        <v>2012</v>
      </c>
      <c r="AQ38" s="52"/>
      <c r="AR38" s="59">
        <v>29</v>
      </c>
      <c r="AS38" s="52" t="s">
        <v>53</v>
      </c>
      <c r="AT38" s="60">
        <v>381.64</v>
      </c>
      <c r="AU38" s="60">
        <v>259.84000000000003</v>
      </c>
      <c r="AV38" s="60">
        <v>128.19</v>
      </c>
      <c r="AW38" s="61">
        <v>61</v>
      </c>
      <c r="AX38" s="60"/>
      <c r="AY38" s="60">
        <v>40.6</v>
      </c>
      <c r="AZ38" s="60">
        <v>871.27</v>
      </c>
      <c r="BA38" s="60"/>
      <c r="BB38" s="60">
        <v>812</v>
      </c>
    </row>
    <row r="39" spans="1:54" s="62" customFormat="1" ht="12">
      <c r="A39" s="63" t="s">
        <v>46</v>
      </c>
      <c r="B39" s="50">
        <v>33</v>
      </c>
      <c r="C39" s="52" t="s">
        <v>2032</v>
      </c>
      <c r="D39" s="51" t="s">
        <v>2033</v>
      </c>
      <c r="E39" s="51" t="s">
        <v>2034</v>
      </c>
      <c r="F39" s="52" t="s">
        <v>2035</v>
      </c>
      <c r="G39" s="53"/>
      <c r="H39" s="54">
        <v>27</v>
      </c>
      <c r="I39" s="54">
        <v>1</v>
      </c>
      <c r="J39" s="54">
        <v>1951</v>
      </c>
      <c r="K39" s="52">
        <f t="shared" si="0"/>
        <v>60</v>
      </c>
      <c r="L39" s="52" t="s">
        <v>1964</v>
      </c>
      <c r="M39" s="1"/>
      <c r="N39" s="1"/>
      <c r="O39" s="1"/>
      <c r="P39" s="71"/>
      <c r="Q39" s="52" t="s">
        <v>2036</v>
      </c>
      <c r="R39" s="53"/>
      <c r="S39" s="54" t="s">
        <v>58</v>
      </c>
      <c r="T39" s="54">
        <v>11030020</v>
      </c>
      <c r="U39" s="64" t="s">
        <v>2037</v>
      </c>
      <c r="V39" s="64"/>
      <c r="W39" s="66"/>
      <c r="X39" s="66"/>
      <c r="Y39" s="64"/>
      <c r="Z39" s="66"/>
      <c r="AA39" s="66"/>
      <c r="AB39" s="66"/>
      <c r="AC39" s="66"/>
      <c r="AD39" s="66"/>
      <c r="AE39" s="66"/>
      <c r="AF39" s="54">
        <v>9</v>
      </c>
      <c r="AG39" s="54">
        <v>1</v>
      </c>
      <c r="AH39" s="54">
        <v>2012</v>
      </c>
      <c r="AI39" s="52" t="s">
        <v>1997</v>
      </c>
      <c r="AJ39" s="57"/>
      <c r="AK39" s="57"/>
      <c r="AL39" s="54"/>
      <c r="AM39" s="72"/>
      <c r="AN39" s="54">
        <v>29</v>
      </c>
      <c r="AO39" s="54">
        <v>2</v>
      </c>
      <c r="AP39" s="54">
        <v>2012</v>
      </c>
      <c r="AQ39" s="52"/>
      <c r="AR39" s="59">
        <v>29</v>
      </c>
      <c r="AS39" s="52" t="s">
        <v>53</v>
      </c>
      <c r="AT39" s="60">
        <v>381.64</v>
      </c>
      <c r="AU39" s="60">
        <v>259.84000000000003</v>
      </c>
      <c r="AV39" s="60">
        <v>17.68</v>
      </c>
      <c r="AW39" s="61">
        <v>30</v>
      </c>
      <c r="AX39" s="60"/>
      <c r="AY39" s="60">
        <v>40.6</v>
      </c>
      <c r="AZ39" s="60">
        <v>729.76</v>
      </c>
      <c r="BA39" s="60"/>
      <c r="BB39" s="60">
        <v>729.76</v>
      </c>
    </row>
    <row r="40" spans="1:54" s="62" customFormat="1" ht="12">
      <c r="A40" s="63" t="s">
        <v>46</v>
      </c>
      <c r="B40" s="50">
        <v>34</v>
      </c>
      <c r="C40" s="52" t="s">
        <v>2038</v>
      </c>
      <c r="D40" s="51" t="s">
        <v>2039</v>
      </c>
      <c r="E40" s="51" t="s">
        <v>2040</v>
      </c>
      <c r="F40" s="52" t="s">
        <v>2041</v>
      </c>
      <c r="G40" s="53"/>
      <c r="H40" s="54">
        <v>25</v>
      </c>
      <c r="I40" s="54">
        <v>4</v>
      </c>
      <c r="J40" s="54">
        <v>1975</v>
      </c>
      <c r="K40" s="52">
        <f t="shared" si="0"/>
        <v>36</v>
      </c>
      <c r="L40" s="52" t="s">
        <v>1964</v>
      </c>
      <c r="M40" s="1"/>
      <c r="N40" s="1"/>
      <c r="O40" s="1"/>
      <c r="P40" s="71"/>
      <c r="Q40" s="52" t="s">
        <v>2042</v>
      </c>
      <c r="R40" s="53"/>
      <c r="S40" s="54" t="s">
        <v>69</v>
      </c>
      <c r="T40" s="54">
        <v>11030020</v>
      </c>
      <c r="U40" s="64" t="s">
        <v>2043</v>
      </c>
      <c r="V40" s="64"/>
      <c r="W40" s="66"/>
      <c r="X40" s="66"/>
      <c r="Y40" s="64"/>
      <c r="Z40" s="66"/>
      <c r="AA40" s="66"/>
      <c r="AB40" s="66"/>
      <c r="AC40" s="66"/>
      <c r="AD40" s="66"/>
      <c r="AE40" s="66"/>
      <c r="AF40" s="54">
        <v>9</v>
      </c>
      <c r="AG40" s="54">
        <v>1</v>
      </c>
      <c r="AH40" s="54">
        <v>2012</v>
      </c>
      <c r="AI40" s="52" t="s">
        <v>2031</v>
      </c>
      <c r="AJ40" s="57"/>
      <c r="AK40" s="57"/>
      <c r="AL40" s="54"/>
      <c r="AM40" s="72"/>
      <c r="AN40" s="54">
        <v>29</v>
      </c>
      <c r="AO40" s="54">
        <v>2</v>
      </c>
      <c r="AP40" s="54">
        <v>2012</v>
      </c>
      <c r="AQ40" s="52"/>
      <c r="AR40" s="59">
        <v>29</v>
      </c>
      <c r="AS40" s="52" t="s">
        <v>53</v>
      </c>
      <c r="AT40" s="60">
        <v>381.64</v>
      </c>
      <c r="AU40" s="60">
        <v>259.84000000000003</v>
      </c>
      <c r="AV40" s="60">
        <v>64.14</v>
      </c>
      <c r="AW40" s="61">
        <v>25</v>
      </c>
      <c r="AX40" s="60"/>
      <c r="AY40" s="60">
        <v>40.6</v>
      </c>
      <c r="AZ40" s="60">
        <v>771.22</v>
      </c>
      <c r="BA40" s="60"/>
      <c r="BB40" s="60">
        <v>771.22</v>
      </c>
    </row>
    <row r="41" spans="1:54" s="62" customFormat="1" ht="12">
      <c r="A41" s="63" t="s">
        <v>46</v>
      </c>
      <c r="B41" s="50">
        <v>35</v>
      </c>
      <c r="C41" s="52" t="s">
        <v>2044</v>
      </c>
      <c r="D41" s="51" t="s">
        <v>307</v>
      </c>
      <c r="E41" s="51" t="s">
        <v>2045</v>
      </c>
      <c r="F41" s="52" t="s">
        <v>2046</v>
      </c>
      <c r="G41" s="53"/>
      <c r="H41" s="54">
        <v>18</v>
      </c>
      <c r="I41" s="54">
        <v>10</v>
      </c>
      <c r="J41" s="54">
        <v>1960</v>
      </c>
      <c r="K41" s="52">
        <f t="shared" si="0"/>
        <v>51</v>
      </c>
      <c r="L41" s="52" t="s">
        <v>1964</v>
      </c>
      <c r="M41" s="1"/>
      <c r="N41" s="1"/>
      <c r="O41" s="1"/>
      <c r="P41" s="71"/>
      <c r="Q41" s="52" t="s">
        <v>2047</v>
      </c>
      <c r="R41" s="53"/>
      <c r="S41" s="54" t="s">
        <v>69</v>
      </c>
      <c r="T41" s="54">
        <v>11030020</v>
      </c>
      <c r="U41" s="64" t="s">
        <v>2048</v>
      </c>
      <c r="V41" s="64"/>
      <c r="W41" s="66"/>
      <c r="X41" s="66"/>
      <c r="Y41" s="64"/>
      <c r="Z41" s="66"/>
      <c r="AA41" s="66"/>
      <c r="AB41" s="66"/>
      <c r="AC41" s="66"/>
      <c r="AD41" s="66"/>
      <c r="AE41" s="66"/>
      <c r="AF41" s="54">
        <v>10</v>
      </c>
      <c r="AG41" s="54">
        <v>1</v>
      </c>
      <c r="AH41" s="54">
        <v>2012</v>
      </c>
      <c r="AI41" s="52" t="s">
        <v>2049</v>
      </c>
      <c r="AJ41" s="57"/>
      <c r="AK41" s="57"/>
      <c r="AL41" s="54"/>
      <c r="AM41" s="72"/>
      <c r="AN41" s="54">
        <v>29</v>
      </c>
      <c r="AO41" s="54">
        <v>2</v>
      </c>
      <c r="AP41" s="54">
        <v>2012</v>
      </c>
      <c r="AQ41" s="52"/>
      <c r="AR41" s="59">
        <v>29</v>
      </c>
      <c r="AS41" s="52" t="s">
        <v>53</v>
      </c>
      <c r="AT41" s="60">
        <v>381.64</v>
      </c>
      <c r="AU41" s="60">
        <v>259.84000000000003</v>
      </c>
      <c r="AV41" s="60">
        <v>58.3</v>
      </c>
      <c r="AW41" s="61">
        <v>32</v>
      </c>
      <c r="AX41" s="60"/>
      <c r="AY41" s="60">
        <v>40.6</v>
      </c>
      <c r="AZ41" s="60">
        <v>772.38</v>
      </c>
      <c r="BA41" s="60"/>
      <c r="BB41" s="60">
        <v>772.38</v>
      </c>
    </row>
    <row r="42" spans="1:54" s="62" customFormat="1" ht="12">
      <c r="A42" s="63" t="s">
        <v>46</v>
      </c>
      <c r="B42" s="50">
        <v>36</v>
      </c>
      <c r="C42" s="52" t="s">
        <v>2050</v>
      </c>
      <c r="D42" s="51" t="s">
        <v>2051</v>
      </c>
      <c r="E42" s="51" t="s">
        <v>2052</v>
      </c>
      <c r="F42" s="52" t="s">
        <v>2053</v>
      </c>
      <c r="G42" s="53"/>
      <c r="H42" s="54">
        <v>3</v>
      </c>
      <c r="I42" s="54">
        <v>9</v>
      </c>
      <c r="J42" s="54">
        <v>1955</v>
      </c>
      <c r="K42" s="52">
        <f t="shared" si="0"/>
        <v>56</v>
      </c>
      <c r="L42" s="52" t="s">
        <v>1964</v>
      </c>
      <c r="M42" s="1"/>
      <c r="N42" s="1"/>
      <c r="O42" s="1"/>
      <c r="P42" s="71"/>
      <c r="Q42" s="52" t="s">
        <v>2054</v>
      </c>
      <c r="R42" s="53"/>
      <c r="S42" s="54" t="s">
        <v>69</v>
      </c>
      <c r="T42" s="54">
        <v>11030020</v>
      </c>
      <c r="U42" s="64" t="s">
        <v>2055</v>
      </c>
      <c r="V42" s="64"/>
      <c r="W42" s="66"/>
      <c r="X42" s="66"/>
      <c r="Y42" s="64"/>
      <c r="Z42" s="66"/>
      <c r="AA42" s="66"/>
      <c r="AB42" s="66"/>
      <c r="AC42" s="66"/>
      <c r="AD42" s="66"/>
      <c r="AE42" s="66"/>
      <c r="AF42" s="54">
        <v>12</v>
      </c>
      <c r="AG42" s="54">
        <v>1</v>
      </c>
      <c r="AH42" s="54">
        <v>2012</v>
      </c>
      <c r="AI42" s="52" t="s">
        <v>2056</v>
      </c>
      <c r="AJ42" s="57"/>
      <c r="AK42" s="57"/>
      <c r="AL42" s="54"/>
      <c r="AM42" s="72"/>
      <c r="AN42" s="54">
        <v>18</v>
      </c>
      <c r="AO42" s="54">
        <v>2</v>
      </c>
      <c r="AP42" s="54">
        <v>2012</v>
      </c>
      <c r="AQ42" s="52"/>
      <c r="AR42" s="59">
        <v>17</v>
      </c>
      <c r="AS42" s="52" t="s">
        <v>71</v>
      </c>
      <c r="AT42" s="60">
        <v>223.72</v>
      </c>
      <c r="AU42" s="60">
        <v>152.32</v>
      </c>
      <c r="AV42" s="60">
        <v>146.34</v>
      </c>
      <c r="AW42" s="61">
        <v>53</v>
      </c>
      <c r="AX42" s="60"/>
      <c r="AY42" s="60">
        <v>23.8</v>
      </c>
      <c r="AZ42" s="60">
        <v>599.17999999999995</v>
      </c>
      <c r="BA42" s="60"/>
      <c r="BB42" s="60">
        <v>476</v>
      </c>
    </row>
    <row r="43" spans="1:54" s="62" customFormat="1" ht="12">
      <c r="A43" s="63" t="s">
        <v>46</v>
      </c>
      <c r="B43" s="50">
        <v>37</v>
      </c>
      <c r="C43" s="52" t="s">
        <v>2057</v>
      </c>
      <c r="D43" s="51" t="s">
        <v>436</v>
      </c>
      <c r="E43" s="51" t="s">
        <v>2058</v>
      </c>
      <c r="F43" s="52" t="s">
        <v>2059</v>
      </c>
      <c r="G43" s="53"/>
      <c r="H43" s="54">
        <v>13</v>
      </c>
      <c r="I43" s="54">
        <v>2</v>
      </c>
      <c r="J43" s="54">
        <v>1959</v>
      </c>
      <c r="K43" s="52">
        <f t="shared" si="0"/>
        <v>52</v>
      </c>
      <c r="L43" s="52" t="s">
        <v>1964</v>
      </c>
      <c r="M43" s="1"/>
      <c r="N43" s="1"/>
      <c r="O43" s="1"/>
      <c r="P43" s="71"/>
      <c r="Q43" s="52" t="s">
        <v>2060</v>
      </c>
      <c r="R43" s="53"/>
      <c r="S43" s="54" t="s">
        <v>169</v>
      </c>
      <c r="T43" s="54">
        <v>11030020</v>
      </c>
      <c r="U43" s="64" t="s">
        <v>2061</v>
      </c>
      <c r="V43" s="64"/>
      <c r="W43" s="66"/>
      <c r="X43" s="66"/>
      <c r="Y43" s="64"/>
      <c r="Z43" s="66"/>
      <c r="AA43" s="66"/>
      <c r="AB43" s="66"/>
      <c r="AC43" s="66"/>
      <c r="AD43" s="66"/>
      <c r="AE43" s="66"/>
      <c r="AF43" s="54">
        <v>13</v>
      </c>
      <c r="AG43" s="54">
        <v>1</v>
      </c>
      <c r="AH43" s="54">
        <v>2012</v>
      </c>
      <c r="AI43" s="52" t="s">
        <v>2062</v>
      </c>
      <c r="AJ43" s="57"/>
      <c r="AK43" s="57"/>
      <c r="AL43" s="54"/>
      <c r="AM43" s="72"/>
      <c r="AN43" s="54">
        <v>15</v>
      </c>
      <c r="AO43" s="54">
        <v>2</v>
      </c>
      <c r="AP43" s="54">
        <v>2012</v>
      </c>
      <c r="AQ43" s="52"/>
      <c r="AR43" s="59">
        <v>14</v>
      </c>
      <c r="AS43" s="52" t="s">
        <v>71</v>
      </c>
      <c r="AT43" s="60">
        <v>184.23999999999998</v>
      </c>
      <c r="AU43" s="60">
        <v>125.44</v>
      </c>
      <c r="AV43" s="60">
        <v>24.65</v>
      </c>
      <c r="AW43" s="61">
        <v>65</v>
      </c>
      <c r="AX43" s="60"/>
      <c r="AY43" s="60">
        <v>19.600000000000001</v>
      </c>
      <c r="AZ43" s="60">
        <v>418.92999999999995</v>
      </c>
      <c r="BA43" s="60"/>
      <c r="BB43" s="60">
        <v>392</v>
      </c>
    </row>
    <row r="44" spans="1:54" s="62" customFormat="1" ht="12">
      <c r="A44" s="63" t="s">
        <v>46</v>
      </c>
      <c r="B44" s="50">
        <v>38</v>
      </c>
      <c r="C44" s="52" t="s">
        <v>2063</v>
      </c>
      <c r="D44" s="51" t="s">
        <v>2064</v>
      </c>
      <c r="E44" s="51" t="s">
        <v>2065</v>
      </c>
      <c r="F44" s="52" t="s">
        <v>2066</v>
      </c>
      <c r="G44" s="53"/>
      <c r="H44" s="54">
        <v>26</v>
      </c>
      <c r="I44" s="54">
        <v>1</v>
      </c>
      <c r="J44" s="54">
        <v>2009</v>
      </c>
      <c r="K44" s="52">
        <f t="shared" si="0"/>
        <v>2</v>
      </c>
      <c r="L44" s="52" t="s">
        <v>1964</v>
      </c>
      <c r="M44" s="1"/>
      <c r="N44" s="1"/>
      <c r="O44" s="1"/>
      <c r="P44" s="71"/>
      <c r="Q44" s="52" t="s">
        <v>2067</v>
      </c>
      <c r="R44" s="53"/>
      <c r="S44" s="54" t="s">
        <v>117</v>
      </c>
      <c r="T44" s="54">
        <v>11030020</v>
      </c>
      <c r="U44" s="64" t="s">
        <v>338</v>
      </c>
      <c r="V44" s="64"/>
      <c r="W44" s="66"/>
      <c r="X44" s="66"/>
      <c r="Y44" s="64"/>
      <c r="Z44" s="66"/>
      <c r="AA44" s="66"/>
      <c r="AB44" s="66"/>
      <c r="AC44" s="66"/>
      <c r="AD44" s="66"/>
      <c r="AE44" s="66"/>
      <c r="AF44" s="54">
        <v>16</v>
      </c>
      <c r="AG44" s="54">
        <v>1</v>
      </c>
      <c r="AH44" s="54">
        <v>2012</v>
      </c>
      <c r="AI44" s="52" t="s">
        <v>2004</v>
      </c>
      <c r="AJ44" s="57"/>
      <c r="AK44" s="57"/>
      <c r="AL44" s="54"/>
      <c r="AM44" s="72"/>
      <c r="AN44" s="54">
        <v>9</v>
      </c>
      <c r="AO44" s="54">
        <v>2</v>
      </c>
      <c r="AP44" s="54">
        <v>2012</v>
      </c>
      <c r="AQ44" s="52"/>
      <c r="AR44" s="59">
        <v>8</v>
      </c>
      <c r="AS44" s="52" t="s">
        <v>71</v>
      </c>
      <c r="AT44" s="60">
        <v>105.28</v>
      </c>
      <c r="AU44" s="60">
        <v>71.680000000000007</v>
      </c>
      <c r="AV44" s="60">
        <v>0.61</v>
      </c>
      <c r="AW44" s="61">
        <v>44</v>
      </c>
      <c r="AX44" s="60"/>
      <c r="AY44" s="60">
        <v>11.200000000000001</v>
      </c>
      <c r="AZ44" s="60">
        <v>232.77</v>
      </c>
      <c r="BA44" s="60"/>
      <c r="BB44" s="60">
        <v>224</v>
      </c>
    </row>
    <row r="45" spans="1:54" s="62" customFormat="1" ht="12">
      <c r="A45" s="63" t="s">
        <v>46</v>
      </c>
      <c r="B45" s="50">
        <v>39</v>
      </c>
      <c r="C45" s="52" t="s">
        <v>2068</v>
      </c>
      <c r="D45" s="51" t="s">
        <v>132</v>
      </c>
      <c r="E45" s="51" t="s">
        <v>2069</v>
      </c>
      <c r="F45" s="52" t="s">
        <v>2070</v>
      </c>
      <c r="G45" s="53"/>
      <c r="H45" s="54">
        <v>14</v>
      </c>
      <c r="I45" s="54">
        <v>1</v>
      </c>
      <c r="J45" s="54">
        <v>1972</v>
      </c>
      <c r="K45" s="52">
        <f t="shared" si="0"/>
        <v>39</v>
      </c>
      <c r="L45" s="52" t="s">
        <v>1964</v>
      </c>
      <c r="M45" s="1"/>
      <c r="N45" s="1"/>
      <c r="O45" s="1"/>
      <c r="P45" s="71"/>
      <c r="Q45" s="52" t="s">
        <v>2071</v>
      </c>
      <c r="R45" s="53"/>
      <c r="S45" s="54" t="s">
        <v>69</v>
      </c>
      <c r="T45" s="54">
        <v>11030020</v>
      </c>
      <c r="U45" s="64" t="s">
        <v>135</v>
      </c>
      <c r="V45" s="64"/>
      <c r="W45" s="66"/>
      <c r="X45" s="66"/>
      <c r="Y45" s="64"/>
      <c r="Z45" s="66"/>
      <c r="AA45" s="66"/>
      <c r="AB45" s="66"/>
      <c r="AC45" s="66"/>
      <c r="AD45" s="66"/>
      <c r="AE45" s="66"/>
      <c r="AF45" s="54">
        <v>16</v>
      </c>
      <c r="AG45" s="54">
        <v>1</v>
      </c>
      <c r="AH45" s="54">
        <v>2012</v>
      </c>
      <c r="AI45" s="52" t="s">
        <v>2072</v>
      </c>
      <c r="AJ45" s="57"/>
      <c r="AK45" s="57"/>
      <c r="AL45" s="54"/>
      <c r="AM45" s="72"/>
      <c r="AN45" s="54">
        <v>29</v>
      </c>
      <c r="AO45" s="54">
        <v>2</v>
      </c>
      <c r="AP45" s="54">
        <v>2012</v>
      </c>
      <c r="AQ45" s="52"/>
      <c r="AR45" s="59">
        <v>29</v>
      </c>
      <c r="AS45" s="52" t="s">
        <v>53</v>
      </c>
      <c r="AT45" s="60">
        <v>381.64</v>
      </c>
      <c r="AU45" s="60">
        <v>259.84000000000003</v>
      </c>
      <c r="AV45" s="60">
        <v>169.04</v>
      </c>
      <c r="AW45" s="61">
        <v>34</v>
      </c>
      <c r="AX45" s="60"/>
      <c r="AY45" s="60">
        <v>40.6</v>
      </c>
      <c r="AZ45" s="60">
        <v>885.12</v>
      </c>
      <c r="BA45" s="60"/>
      <c r="BB45" s="60">
        <v>812</v>
      </c>
    </row>
    <row r="46" spans="1:54" s="62" customFormat="1" ht="12">
      <c r="A46" s="63" t="s">
        <v>46</v>
      </c>
      <c r="B46" s="50">
        <v>40</v>
      </c>
      <c r="C46" s="52" t="s">
        <v>2073</v>
      </c>
      <c r="D46" s="51" t="s">
        <v>1025</v>
      </c>
      <c r="E46" s="51" t="s">
        <v>2074</v>
      </c>
      <c r="F46" s="52" t="s">
        <v>2075</v>
      </c>
      <c r="G46" s="53"/>
      <c r="H46" s="54">
        <v>22</v>
      </c>
      <c r="I46" s="54">
        <v>9</v>
      </c>
      <c r="J46" s="54">
        <v>1984</v>
      </c>
      <c r="K46" s="52">
        <f t="shared" si="0"/>
        <v>27</v>
      </c>
      <c r="L46" s="52" t="s">
        <v>1964</v>
      </c>
      <c r="M46" s="1"/>
      <c r="N46" s="1"/>
      <c r="O46" s="1"/>
      <c r="P46" s="71"/>
      <c r="Q46" s="52" t="s">
        <v>2076</v>
      </c>
      <c r="R46" s="53"/>
      <c r="S46" s="54" t="s">
        <v>58</v>
      </c>
      <c r="T46" s="54">
        <v>11030020</v>
      </c>
      <c r="U46" s="64" t="s">
        <v>135</v>
      </c>
      <c r="V46" s="64"/>
      <c r="W46" s="66"/>
      <c r="X46" s="66"/>
      <c r="Y46" s="64"/>
      <c r="Z46" s="66"/>
      <c r="AA46" s="66"/>
      <c r="AB46" s="66"/>
      <c r="AC46" s="66"/>
      <c r="AD46" s="66"/>
      <c r="AE46" s="66"/>
      <c r="AF46" s="54">
        <v>17</v>
      </c>
      <c r="AG46" s="54">
        <v>1</v>
      </c>
      <c r="AH46" s="54">
        <v>2012</v>
      </c>
      <c r="AI46" s="52" t="s">
        <v>2077</v>
      </c>
      <c r="AJ46" s="57"/>
      <c r="AK46" s="57"/>
      <c r="AL46" s="54"/>
      <c r="AM46" s="72"/>
      <c r="AN46" s="54">
        <v>29</v>
      </c>
      <c r="AO46" s="54">
        <v>2</v>
      </c>
      <c r="AP46" s="54">
        <v>2012</v>
      </c>
      <c r="AQ46" s="52"/>
      <c r="AR46" s="59">
        <v>29</v>
      </c>
      <c r="AS46" s="52" t="s">
        <v>53</v>
      </c>
      <c r="AT46" s="60">
        <v>381.64</v>
      </c>
      <c r="AU46" s="60">
        <v>259.84000000000003</v>
      </c>
      <c r="AV46" s="60">
        <v>13.71</v>
      </c>
      <c r="AW46" s="61">
        <v>34</v>
      </c>
      <c r="AX46" s="60"/>
      <c r="AY46" s="60">
        <v>40.6</v>
      </c>
      <c r="AZ46" s="60">
        <v>729.79000000000008</v>
      </c>
      <c r="BA46" s="60"/>
      <c r="BB46" s="60">
        <v>729.79</v>
      </c>
    </row>
    <row r="47" spans="1:54" s="62" customFormat="1" ht="12">
      <c r="A47" s="63" t="s">
        <v>46</v>
      </c>
      <c r="B47" s="50">
        <v>41</v>
      </c>
      <c r="C47" s="52" t="s">
        <v>2078</v>
      </c>
      <c r="D47" s="51" t="s">
        <v>2079</v>
      </c>
      <c r="E47" s="51" t="s">
        <v>2080</v>
      </c>
      <c r="F47" s="52" t="s">
        <v>2081</v>
      </c>
      <c r="G47" s="53"/>
      <c r="H47" s="54">
        <v>3</v>
      </c>
      <c r="I47" s="54">
        <v>6</v>
      </c>
      <c r="J47" s="54">
        <v>1953</v>
      </c>
      <c r="K47" s="52">
        <f t="shared" si="0"/>
        <v>58</v>
      </c>
      <c r="L47" s="52" t="s">
        <v>1964</v>
      </c>
      <c r="M47" s="1"/>
      <c r="N47" s="1"/>
      <c r="O47" s="1"/>
      <c r="P47" s="71"/>
      <c r="Q47" s="52" t="s">
        <v>2082</v>
      </c>
      <c r="R47" s="53"/>
      <c r="S47" s="54" t="s">
        <v>169</v>
      </c>
      <c r="T47" s="54">
        <v>11030020</v>
      </c>
      <c r="U47" s="64" t="s">
        <v>2083</v>
      </c>
      <c r="V47" s="64"/>
      <c r="W47" s="66"/>
      <c r="X47" s="66"/>
      <c r="Y47" s="64"/>
      <c r="Z47" s="66"/>
      <c r="AA47" s="66"/>
      <c r="AB47" s="66"/>
      <c r="AC47" s="66"/>
      <c r="AD47" s="66"/>
      <c r="AE47" s="66"/>
      <c r="AF47" s="54">
        <v>18</v>
      </c>
      <c r="AG47" s="54">
        <v>1</v>
      </c>
      <c r="AH47" s="54">
        <v>2012</v>
      </c>
      <c r="AI47" s="52" t="s">
        <v>2084</v>
      </c>
      <c r="AJ47" s="57"/>
      <c r="AK47" s="57"/>
      <c r="AL47" s="54"/>
      <c r="AM47" s="72"/>
      <c r="AN47" s="54">
        <v>29</v>
      </c>
      <c r="AO47" s="54">
        <v>2</v>
      </c>
      <c r="AP47" s="54">
        <v>2012</v>
      </c>
      <c r="AQ47" s="52"/>
      <c r="AR47" s="59">
        <v>29</v>
      </c>
      <c r="AS47" s="52" t="s">
        <v>53</v>
      </c>
      <c r="AT47" s="60">
        <v>381.64</v>
      </c>
      <c r="AU47" s="60">
        <v>259.84000000000003</v>
      </c>
      <c r="AV47" s="60">
        <v>73.83</v>
      </c>
      <c r="AW47" s="61">
        <v>139</v>
      </c>
      <c r="AX47" s="60"/>
      <c r="AY47" s="60">
        <v>40.6</v>
      </c>
      <c r="AZ47" s="60">
        <v>894.91000000000008</v>
      </c>
      <c r="BA47" s="60"/>
      <c r="BB47" s="60">
        <v>812</v>
      </c>
    </row>
    <row r="48" spans="1:54" s="73" customFormat="1" ht="12">
      <c r="A48" s="63" t="s">
        <v>46</v>
      </c>
      <c r="B48" s="50">
        <v>42</v>
      </c>
      <c r="C48" s="52" t="s">
        <v>2085</v>
      </c>
      <c r="D48" s="51" t="s">
        <v>55</v>
      </c>
      <c r="E48" s="51" t="s">
        <v>2086</v>
      </c>
      <c r="F48" s="52" t="s">
        <v>2087</v>
      </c>
      <c r="G48" s="53"/>
      <c r="H48" s="54">
        <v>28</v>
      </c>
      <c r="I48" s="54">
        <v>1</v>
      </c>
      <c r="J48" s="54">
        <v>1961</v>
      </c>
      <c r="K48" s="52">
        <f t="shared" si="0"/>
        <v>50</v>
      </c>
      <c r="L48" s="52" t="s">
        <v>1964</v>
      </c>
      <c r="M48" s="1"/>
      <c r="N48" s="1"/>
      <c r="O48" s="1"/>
      <c r="P48" s="71"/>
      <c r="Q48" s="52" t="s">
        <v>2088</v>
      </c>
      <c r="R48" s="53"/>
      <c r="S48" s="54" t="s">
        <v>404</v>
      </c>
      <c r="T48" s="54">
        <v>11030020</v>
      </c>
      <c r="U48" s="64" t="s">
        <v>1475</v>
      </c>
      <c r="V48" s="64"/>
      <c r="W48" s="66"/>
      <c r="X48" s="66"/>
      <c r="Y48" s="64"/>
      <c r="Z48" s="66"/>
      <c r="AA48" s="66"/>
      <c r="AB48" s="66"/>
      <c r="AC48" s="66"/>
      <c r="AD48" s="66"/>
      <c r="AE48" s="66"/>
      <c r="AF48" s="54">
        <v>18</v>
      </c>
      <c r="AG48" s="54">
        <v>1</v>
      </c>
      <c r="AH48" s="54">
        <v>2012</v>
      </c>
      <c r="AI48" s="52" t="s">
        <v>2016</v>
      </c>
      <c r="AJ48" s="57"/>
      <c r="AK48" s="57"/>
      <c r="AL48" s="54"/>
      <c r="AM48" s="72"/>
      <c r="AN48" s="54">
        <v>6</v>
      </c>
      <c r="AO48" s="54">
        <v>2</v>
      </c>
      <c r="AP48" s="54">
        <v>2012</v>
      </c>
      <c r="AQ48" s="52"/>
      <c r="AR48" s="59">
        <v>5</v>
      </c>
      <c r="AS48" s="52" t="s">
        <v>71</v>
      </c>
      <c r="AT48" s="60">
        <v>65.8</v>
      </c>
      <c r="AU48" s="60">
        <v>44.800000000000004</v>
      </c>
      <c r="AV48" s="60">
        <v>125.98</v>
      </c>
      <c r="AW48" s="61">
        <v>18</v>
      </c>
      <c r="AX48" s="60"/>
      <c r="AY48" s="60">
        <v>7</v>
      </c>
      <c r="AZ48" s="60">
        <v>261.58</v>
      </c>
      <c r="BA48" s="60"/>
      <c r="BB48" s="60">
        <v>125.98</v>
      </c>
    </row>
    <row r="49" spans="1:54" s="73" customFormat="1" ht="12">
      <c r="A49" s="63" t="s">
        <v>46</v>
      </c>
      <c r="B49" s="50">
        <v>43</v>
      </c>
      <c r="C49" s="52" t="s">
        <v>2089</v>
      </c>
      <c r="D49" s="51" t="s">
        <v>142</v>
      </c>
      <c r="E49" s="51" t="s">
        <v>2090</v>
      </c>
      <c r="F49" s="52" t="s">
        <v>2091</v>
      </c>
      <c r="G49" s="53"/>
      <c r="H49" s="54">
        <v>20</v>
      </c>
      <c r="I49" s="54">
        <v>5</v>
      </c>
      <c r="J49" s="54">
        <v>2000</v>
      </c>
      <c r="K49" s="52">
        <f t="shared" si="0"/>
        <v>11</v>
      </c>
      <c r="L49" s="52" t="s">
        <v>100</v>
      </c>
      <c r="M49" s="1"/>
      <c r="N49" s="1"/>
      <c r="O49" s="1"/>
      <c r="P49" s="71"/>
      <c r="Q49" s="52" t="s">
        <v>2092</v>
      </c>
      <c r="R49" s="53"/>
      <c r="S49" s="54" t="s">
        <v>159</v>
      </c>
      <c r="T49" s="54">
        <v>11030020</v>
      </c>
      <c r="U49" s="64" t="s">
        <v>289</v>
      </c>
      <c r="V49" s="64"/>
      <c r="W49" s="66"/>
      <c r="X49" s="66"/>
      <c r="Y49" s="64"/>
      <c r="Z49" s="66"/>
      <c r="AA49" s="66"/>
      <c r="AB49" s="66"/>
      <c r="AC49" s="66"/>
      <c r="AD49" s="66"/>
      <c r="AE49" s="66"/>
      <c r="AF49" s="54">
        <v>18</v>
      </c>
      <c r="AG49" s="54">
        <v>1</v>
      </c>
      <c r="AH49" s="54">
        <v>2012</v>
      </c>
      <c r="AI49" s="52" t="s">
        <v>2093</v>
      </c>
      <c r="AJ49" s="57"/>
      <c r="AK49" s="57"/>
      <c r="AL49" s="54"/>
      <c r="AM49" s="72"/>
      <c r="AN49" s="54">
        <v>29</v>
      </c>
      <c r="AO49" s="54">
        <v>2</v>
      </c>
      <c r="AP49" s="54">
        <v>2012</v>
      </c>
      <c r="AQ49" s="52"/>
      <c r="AR49" s="59">
        <v>27</v>
      </c>
      <c r="AS49" s="52" t="s">
        <v>53</v>
      </c>
      <c r="AT49" s="60">
        <v>355.32</v>
      </c>
      <c r="AU49" s="60">
        <v>241.92000000000002</v>
      </c>
      <c r="AV49" s="60">
        <v>160.36000000000001</v>
      </c>
      <c r="AW49" s="61">
        <v>10</v>
      </c>
      <c r="AX49" s="60"/>
      <c r="AY49" s="60">
        <v>37.800000000000004</v>
      </c>
      <c r="AZ49" s="60">
        <v>805.4</v>
      </c>
      <c r="BA49" s="60"/>
      <c r="BB49" s="60">
        <v>756</v>
      </c>
    </row>
    <row r="50" spans="1:54" s="73" customFormat="1" ht="12">
      <c r="A50" s="63" t="s">
        <v>46</v>
      </c>
      <c r="B50" s="50">
        <v>44</v>
      </c>
      <c r="C50" s="52" t="s">
        <v>2094</v>
      </c>
      <c r="D50" s="51" t="s">
        <v>2095</v>
      </c>
      <c r="E50" s="51" t="s">
        <v>2096</v>
      </c>
      <c r="F50" s="52" t="s">
        <v>2097</v>
      </c>
      <c r="G50" s="53"/>
      <c r="H50" s="54">
        <v>9</v>
      </c>
      <c r="I50" s="54">
        <v>7</v>
      </c>
      <c r="J50" s="54">
        <v>2004</v>
      </c>
      <c r="K50" s="52">
        <f t="shared" si="0"/>
        <v>7</v>
      </c>
      <c r="L50" s="52" t="s">
        <v>1964</v>
      </c>
      <c r="M50" s="1"/>
      <c r="N50" s="1"/>
      <c r="O50" s="1"/>
      <c r="P50" s="71"/>
      <c r="Q50" s="52" t="s">
        <v>2098</v>
      </c>
      <c r="R50" s="53"/>
      <c r="S50" s="54" t="s">
        <v>117</v>
      </c>
      <c r="T50" s="54">
        <v>11030020</v>
      </c>
      <c r="U50" s="64" t="s">
        <v>135</v>
      </c>
      <c r="V50" s="64"/>
      <c r="W50" s="66"/>
      <c r="X50" s="66"/>
      <c r="Y50" s="64"/>
      <c r="Z50" s="66"/>
      <c r="AA50" s="66"/>
      <c r="AB50" s="66"/>
      <c r="AC50" s="66"/>
      <c r="AD50" s="66"/>
      <c r="AE50" s="66"/>
      <c r="AF50" s="54">
        <v>18</v>
      </c>
      <c r="AG50" s="54">
        <v>1</v>
      </c>
      <c r="AH50" s="54">
        <v>2012</v>
      </c>
      <c r="AI50" s="52" t="s">
        <v>2062</v>
      </c>
      <c r="AJ50" s="57"/>
      <c r="AK50" s="57"/>
      <c r="AL50" s="54"/>
      <c r="AM50" s="72"/>
      <c r="AN50" s="54">
        <v>29</v>
      </c>
      <c r="AO50" s="54">
        <v>2</v>
      </c>
      <c r="AP50" s="54">
        <v>2012</v>
      </c>
      <c r="AQ50" s="52"/>
      <c r="AR50" s="59">
        <v>29</v>
      </c>
      <c r="AS50" s="52" t="s">
        <v>53</v>
      </c>
      <c r="AT50" s="60">
        <v>381.64</v>
      </c>
      <c r="AU50" s="60">
        <v>259.84000000000003</v>
      </c>
      <c r="AV50" s="60">
        <v>13.18</v>
      </c>
      <c r="AW50" s="61">
        <v>34</v>
      </c>
      <c r="AX50" s="60"/>
      <c r="AY50" s="60">
        <v>40.6</v>
      </c>
      <c r="AZ50" s="60">
        <v>729.26</v>
      </c>
      <c r="BA50" s="60"/>
      <c r="BB50" s="60">
        <v>729.26</v>
      </c>
    </row>
    <row r="51" spans="1:54" s="73" customFormat="1" ht="12">
      <c r="A51" s="63" t="s">
        <v>46</v>
      </c>
      <c r="B51" s="50">
        <v>45</v>
      </c>
      <c r="C51" s="52" t="s">
        <v>2099</v>
      </c>
      <c r="D51" s="51" t="s">
        <v>161</v>
      </c>
      <c r="E51" s="51" t="s">
        <v>2100</v>
      </c>
      <c r="F51" s="52" t="s">
        <v>2101</v>
      </c>
      <c r="G51" s="53"/>
      <c r="H51" s="54">
        <v>23</v>
      </c>
      <c r="I51" s="54">
        <v>3</v>
      </c>
      <c r="J51" s="54">
        <v>1962</v>
      </c>
      <c r="K51" s="52">
        <f t="shared" si="0"/>
        <v>49</v>
      </c>
      <c r="L51" s="52" t="s">
        <v>1964</v>
      </c>
      <c r="M51" s="1"/>
      <c r="N51" s="1"/>
      <c r="O51" s="1"/>
      <c r="P51" s="71"/>
      <c r="Q51" s="52" t="s">
        <v>2102</v>
      </c>
      <c r="R51" s="53"/>
      <c r="S51" s="54" t="s">
        <v>58</v>
      </c>
      <c r="T51" s="54">
        <v>11030020</v>
      </c>
      <c r="U51" s="64" t="s">
        <v>2103</v>
      </c>
      <c r="V51" s="64"/>
      <c r="W51" s="66"/>
      <c r="X51" s="66"/>
      <c r="Y51" s="64"/>
      <c r="Z51" s="66"/>
      <c r="AA51" s="66"/>
      <c r="AB51" s="66"/>
      <c r="AC51" s="66"/>
      <c r="AD51" s="66"/>
      <c r="AE51" s="66"/>
      <c r="AF51" s="54">
        <v>18</v>
      </c>
      <c r="AG51" s="54">
        <v>1</v>
      </c>
      <c r="AH51" s="54">
        <v>2012</v>
      </c>
      <c r="AI51" s="52" t="s">
        <v>2104</v>
      </c>
      <c r="AJ51" s="57"/>
      <c r="AK51" s="57"/>
      <c r="AL51" s="54"/>
      <c r="AM51" s="72"/>
      <c r="AN51" s="54">
        <v>10</v>
      </c>
      <c r="AO51" s="54">
        <v>2</v>
      </c>
      <c r="AP51" s="54">
        <v>2012</v>
      </c>
      <c r="AQ51" s="52"/>
      <c r="AR51" s="59">
        <v>9</v>
      </c>
      <c r="AS51" s="52" t="s">
        <v>71</v>
      </c>
      <c r="AT51" s="60">
        <v>118.44</v>
      </c>
      <c r="AU51" s="60">
        <v>80.64</v>
      </c>
      <c r="AV51" s="60">
        <v>300.16000000000003</v>
      </c>
      <c r="AW51" s="61">
        <v>151</v>
      </c>
      <c r="AX51" s="60"/>
      <c r="AY51" s="60">
        <v>12.600000000000001</v>
      </c>
      <c r="AZ51" s="60">
        <v>662.84</v>
      </c>
      <c r="BA51" s="60"/>
      <c r="BB51" s="60">
        <v>252</v>
      </c>
    </row>
    <row r="52" spans="1:54" s="73" customFormat="1" ht="12">
      <c r="A52" s="63" t="s">
        <v>46</v>
      </c>
      <c r="B52" s="50">
        <v>46</v>
      </c>
      <c r="C52" s="52" t="s">
        <v>2105</v>
      </c>
      <c r="D52" s="51" t="s">
        <v>1375</v>
      </c>
      <c r="E52" s="51" t="s">
        <v>2106</v>
      </c>
      <c r="F52" s="52" t="s">
        <v>2107</v>
      </c>
      <c r="G52" s="53"/>
      <c r="H52" s="54">
        <v>13</v>
      </c>
      <c r="I52" s="54">
        <v>4</v>
      </c>
      <c r="J52" s="54">
        <v>1976</v>
      </c>
      <c r="K52" s="52">
        <f t="shared" si="0"/>
        <v>35</v>
      </c>
      <c r="L52" s="52" t="s">
        <v>1964</v>
      </c>
      <c r="M52" s="1"/>
      <c r="N52" s="1"/>
      <c r="O52" s="1"/>
      <c r="P52" s="71"/>
      <c r="Q52" s="52" t="s">
        <v>2108</v>
      </c>
      <c r="R52" s="53"/>
      <c r="S52" s="54" t="s">
        <v>69</v>
      </c>
      <c r="T52" s="54">
        <v>11030020</v>
      </c>
      <c r="U52" s="64" t="s">
        <v>583</v>
      </c>
      <c r="V52" s="64"/>
      <c r="W52" s="66"/>
      <c r="X52" s="66"/>
      <c r="Y52" s="64"/>
      <c r="Z52" s="66"/>
      <c r="AA52" s="66"/>
      <c r="AB52" s="66"/>
      <c r="AC52" s="66"/>
      <c r="AD52" s="66"/>
      <c r="AE52" s="66"/>
      <c r="AF52" s="54">
        <v>20</v>
      </c>
      <c r="AG52" s="54">
        <v>1</v>
      </c>
      <c r="AH52" s="54">
        <v>2012</v>
      </c>
      <c r="AI52" s="52" t="s">
        <v>2109</v>
      </c>
      <c r="AJ52" s="57"/>
      <c r="AK52" s="57"/>
      <c r="AL52" s="54"/>
      <c r="AM52" s="72"/>
      <c r="AN52" s="54">
        <v>29</v>
      </c>
      <c r="AO52" s="54">
        <v>2</v>
      </c>
      <c r="AP52" s="54">
        <v>2012</v>
      </c>
      <c r="AQ52" s="52"/>
      <c r="AR52" s="59">
        <v>29</v>
      </c>
      <c r="AS52" s="52" t="s">
        <v>53</v>
      </c>
      <c r="AT52" s="60">
        <v>381.64</v>
      </c>
      <c r="AU52" s="60">
        <v>259.84000000000003</v>
      </c>
      <c r="AV52" s="60">
        <v>13.2</v>
      </c>
      <c r="AW52" s="61">
        <v>24</v>
      </c>
      <c r="AX52" s="60"/>
      <c r="AY52" s="60">
        <v>40.6</v>
      </c>
      <c r="AZ52" s="60">
        <v>719.28000000000009</v>
      </c>
      <c r="BA52" s="60"/>
      <c r="BB52" s="60">
        <v>719.28</v>
      </c>
    </row>
    <row r="53" spans="1:54" s="73" customFormat="1" ht="12">
      <c r="A53" s="63" t="s">
        <v>46</v>
      </c>
      <c r="B53" s="50">
        <v>47</v>
      </c>
      <c r="C53" s="52" t="s">
        <v>2110</v>
      </c>
      <c r="D53" s="51" t="s">
        <v>1594</v>
      </c>
      <c r="E53" s="51" t="s">
        <v>2111</v>
      </c>
      <c r="F53" s="52" t="s">
        <v>2112</v>
      </c>
      <c r="G53" s="53"/>
      <c r="H53" s="54">
        <v>16</v>
      </c>
      <c r="I53" s="54">
        <v>8</v>
      </c>
      <c r="J53" s="54">
        <v>1960</v>
      </c>
      <c r="K53" s="52">
        <f t="shared" si="0"/>
        <v>51</v>
      </c>
      <c r="L53" s="52" t="s">
        <v>1964</v>
      </c>
      <c r="M53" s="1"/>
      <c r="N53" s="1"/>
      <c r="O53" s="1"/>
      <c r="P53" s="71"/>
      <c r="Q53" s="52" t="s">
        <v>2113</v>
      </c>
      <c r="R53" s="53"/>
      <c r="S53" s="54" t="s">
        <v>58</v>
      </c>
      <c r="T53" s="54">
        <v>11030020</v>
      </c>
      <c r="U53" s="64" t="s">
        <v>135</v>
      </c>
      <c r="V53" s="64"/>
      <c r="W53" s="66"/>
      <c r="X53" s="66"/>
      <c r="Y53" s="64"/>
      <c r="Z53" s="66"/>
      <c r="AA53" s="66"/>
      <c r="AB53" s="66"/>
      <c r="AC53" s="66"/>
      <c r="AD53" s="66"/>
      <c r="AE53" s="66"/>
      <c r="AF53" s="54">
        <v>20</v>
      </c>
      <c r="AG53" s="54">
        <v>1</v>
      </c>
      <c r="AH53" s="54">
        <v>2012</v>
      </c>
      <c r="AI53" s="52" t="s">
        <v>2016</v>
      </c>
      <c r="AJ53" s="57"/>
      <c r="AK53" s="57"/>
      <c r="AL53" s="54"/>
      <c r="AM53" s="72"/>
      <c r="AN53" s="54">
        <v>29</v>
      </c>
      <c r="AO53" s="54">
        <v>2</v>
      </c>
      <c r="AP53" s="54">
        <v>2012</v>
      </c>
      <c r="AQ53" s="52"/>
      <c r="AR53" s="59">
        <v>29</v>
      </c>
      <c r="AS53" s="52" t="s">
        <v>53</v>
      </c>
      <c r="AT53" s="60">
        <v>381.64</v>
      </c>
      <c r="AU53" s="60">
        <v>259.84000000000003</v>
      </c>
      <c r="AV53" s="60">
        <v>314.60000000000002</v>
      </c>
      <c r="AW53" s="61">
        <v>34</v>
      </c>
      <c r="AX53" s="60"/>
      <c r="AY53" s="60">
        <v>40.6</v>
      </c>
      <c r="AZ53" s="60">
        <v>1030.68</v>
      </c>
      <c r="BA53" s="60"/>
      <c r="BB53" s="60">
        <v>812</v>
      </c>
    </row>
    <row r="54" spans="1:54" s="73" customFormat="1" ht="12">
      <c r="A54" s="63" t="s">
        <v>46</v>
      </c>
      <c r="B54" s="50">
        <v>48</v>
      </c>
      <c r="C54" s="52" t="s">
        <v>2114</v>
      </c>
      <c r="D54" s="51" t="s">
        <v>2115</v>
      </c>
      <c r="E54" s="51" t="s">
        <v>2116</v>
      </c>
      <c r="F54" s="52" t="s">
        <v>2117</v>
      </c>
      <c r="G54" s="53"/>
      <c r="H54" s="54">
        <v>27</v>
      </c>
      <c r="I54" s="54">
        <v>6</v>
      </c>
      <c r="J54" s="54">
        <v>1986</v>
      </c>
      <c r="K54" s="52">
        <f t="shared" si="0"/>
        <v>25</v>
      </c>
      <c r="L54" s="52" t="s">
        <v>100</v>
      </c>
      <c r="M54" s="1"/>
      <c r="N54" s="1"/>
      <c r="O54" s="1"/>
      <c r="P54" s="71"/>
      <c r="Q54" s="52" t="s">
        <v>2118</v>
      </c>
      <c r="R54" s="53"/>
      <c r="S54" s="54" t="s">
        <v>58</v>
      </c>
      <c r="T54" s="54">
        <v>11030020</v>
      </c>
      <c r="U54" s="64" t="s">
        <v>2119</v>
      </c>
      <c r="V54" s="64"/>
      <c r="W54" s="66"/>
      <c r="X54" s="66"/>
      <c r="Y54" s="64"/>
      <c r="Z54" s="66"/>
      <c r="AA54" s="66"/>
      <c r="AB54" s="66"/>
      <c r="AC54" s="66"/>
      <c r="AD54" s="66"/>
      <c r="AE54" s="66"/>
      <c r="AF54" s="54">
        <v>20</v>
      </c>
      <c r="AG54" s="54">
        <v>1</v>
      </c>
      <c r="AH54" s="54">
        <v>2012</v>
      </c>
      <c r="AI54" s="52" t="s">
        <v>2120</v>
      </c>
      <c r="AJ54" s="57"/>
      <c r="AK54" s="57"/>
      <c r="AL54" s="54"/>
      <c r="AM54" s="72"/>
      <c r="AN54" s="54">
        <v>22</v>
      </c>
      <c r="AO54" s="54">
        <v>2</v>
      </c>
      <c r="AP54" s="54">
        <v>2012</v>
      </c>
      <c r="AQ54" s="52"/>
      <c r="AR54" s="59">
        <v>21</v>
      </c>
      <c r="AS54" s="52" t="s">
        <v>71</v>
      </c>
      <c r="AT54" s="60">
        <v>276.35999999999996</v>
      </c>
      <c r="AU54" s="60">
        <v>188.16</v>
      </c>
      <c r="AV54" s="60">
        <v>11.94</v>
      </c>
      <c r="AW54" s="61">
        <v>16</v>
      </c>
      <c r="AX54" s="60"/>
      <c r="AY54" s="60">
        <v>29.400000000000002</v>
      </c>
      <c r="AZ54" s="60">
        <v>521.8599999999999</v>
      </c>
      <c r="BA54" s="60"/>
      <c r="BB54" s="60">
        <v>521.86</v>
      </c>
    </row>
    <row r="55" spans="1:54" s="73" customFormat="1" ht="12">
      <c r="A55" s="63" t="s">
        <v>46</v>
      </c>
      <c r="B55" s="50">
        <v>49</v>
      </c>
      <c r="C55" s="52" t="s">
        <v>2121</v>
      </c>
      <c r="D55" s="51" t="s">
        <v>161</v>
      </c>
      <c r="E55" s="51" t="s">
        <v>2122</v>
      </c>
      <c r="F55" s="52" t="s">
        <v>2123</v>
      </c>
      <c r="G55" s="53"/>
      <c r="H55" s="54">
        <v>20</v>
      </c>
      <c r="I55" s="54">
        <v>10</v>
      </c>
      <c r="J55" s="54">
        <v>1985</v>
      </c>
      <c r="K55" s="52">
        <f t="shared" si="0"/>
        <v>26</v>
      </c>
      <c r="L55" s="52" t="s">
        <v>1964</v>
      </c>
      <c r="M55" s="1"/>
      <c r="N55" s="1"/>
      <c r="O55" s="1"/>
      <c r="P55" s="71"/>
      <c r="Q55" s="52" t="s">
        <v>2124</v>
      </c>
      <c r="R55" s="53"/>
      <c r="S55" s="54" t="s">
        <v>51</v>
      </c>
      <c r="T55" s="54">
        <v>11030020</v>
      </c>
      <c r="U55" s="64" t="s">
        <v>1991</v>
      </c>
      <c r="V55" s="64"/>
      <c r="W55" s="66"/>
      <c r="X55" s="66"/>
      <c r="Y55" s="64"/>
      <c r="Z55" s="66"/>
      <c r="AA55" s="66"/>
      <c r="AB55" s="66"/>
      <c r="AC55" s="66"/>
      <c r="AD55" s="66"/>
      <c r="AE55" s="66"/>
      <c r="AF55" s="54">
        <v>20</v>
      </c>
      <c r="AG55" s="54">
        <v>1</v>
      </c>
      <c r="AH55" s="54">
        <v>2012</v>
      </c>
      <c r="AI55" s="52" t="s">
        <v>2125</v>
      </c>
      <c r="AJ55" s="57"/>
      <c r="AK55" s="57"/>
      <c r="AL55" s="54"/>
      <c r="AM55" s="72"/>
      <c r="AN55" s="54">
        <v>29</v>
      </c>
      <c r="AO55" s="54">
        <v>2</v>
      </c>
      <c r="AP55" s="54">
        <v>2012</v>
      </c>
      <c r="AQ55" s="52"/>
      <c r="AR55" s="59">
        <v>29</v>
      </c>
      <c r="AS55" s="52" t="s">
        <v>53</v>
      </c>
      <c r="AT55" s="60">
        <v>381.64</v>
      </c>
      <c r="AU55" s="60">
        <v>259.84000000000003</v>
      </c>
      <c r="AV55" s="60">
        <v>369.78</v>
      </c>
      <c r="AW55" s="61">
        <v>71</v>
      </c>
      <c r="AX55" s="60"/>
      <c r="AY55" s="60">
        <v>40.6</v>
      </c>
      <c r="AZ55" s="60">
        <v>1122.8600000000001</v>
      </c>
      <c r="BA55" s="60"/>
      <c r="BB55" s="60">
        <v>812</v>
      </c>
    </row>
    <row r="56" spans="1:54" s="73" customFormat="1" ht="12">
      <c r="A56" s="63" t="s">
        <v>46</v>
      </c>
      <c r="B56" s="50">
        <v>50</v>
      </c>
      <c r="C56" s="52" t="s">
        <v>2126</v>
      </c>
      <c r="D56" s="51" t="s">
        <v>422</v>
      </c>
      <c r="E56" s="51" t="s">
        <v>2127</v>
      </c>
      <c r="F56" s="52" t="s">
        <v>2128</v>
      </c>
      <c r="G56" s="53"/>
      <c r="H56" s="54">
        <v>18</v>
      </c>
      <c r="I56" s="54">
        <v>8</v>
      </c>
      <c r="J56" s="54">
        <v>1984</v>
      </c>
      <c r="K56" s="52">
        <f t="shared" si="0"/>
        <v>27</v>
      </c>
      <c r="L56" s="52" t="s">
        <v>100</v>
      </c>
      <c r="M56" s="1"/>
      <c r="N56" s="1"/>
      <c r="O56" s="1"/>
      <c r="P56" s="71"/>
      <c r="Q56" s="52" t="s">
        <v>2129</v>
      </c>
      <c r="R56" s="53"/>
      <c r="S56" s="54" t="s">
        <v>51</v>
      </c>
      <c r="T56" s="54">
        <v>11030020</v>
      </c>
      <c r="U56" s="64" t="s">
        <v>2130</v>
      </c>
      <c r="V56" s="64"/>
      <c r="W56" s="66"/>
      <c r="X56" s="66"/>
      <c r="Y56" s="64"/>
      <c r="Z56" s="66"/>
      <c r="AA56" s="66"/>
      <c r="AB56" s="66"/>
      <c r="AC56" s="66"/>
      <c r="AD56" s="66"/>
      <c r="AE56" s="66"/>
      <c r="AF56" s="54">
        <v>20</v>
      </c>
      <c r="AG56" s="54">
        <v>1</v>
      </c>
      <c r="AH56" s="54">
        <v>2012</v>
      </c>
      <c r="AI56" s="52" t="s">
        <v>2131</v>
      </c>
      <c r="AJ56" s="57"/>
      <c r="AK56" s="57"/>
      <c r="AL56" s="54"/>
      <c r="AM56" s="72"/>
      <c r="AN56" s="54">
        <v>29</v>
      </c>
      <c r="AO56" s="54">
        <v>2</v>
      </c>
      <c r="AP56" s="54">
        <v>2012</v>
      </c>
      <c r="AQ56" s="52"/>
      <c r="AR56" s="59">
        <v>29</v>
      </c>
      <c r="AS56" s="52" t="s">
        <v>53</v>
      </c>
      <c r="AT56" s="60">
        <v>381.64</v>
      </c>
      <c r="AU56" s="60">
        <v>259.84000000000003</v>
      </c>
      <c r="AV56" s="60">
        <v>335.45</v>
      </c>
      <c r="AW56" s="61">
        <v>105</v>
      </c>
      <c r="AX56" s="60"/>
      <c r="AY56" s="60">
        <v>40.6</v>
      </c>
      <c r="AZ56" s="60">
        <v>1122.53</v>
      </c>
      <c r="BA56" s="60"/>
      <c r="BB56" s="60">
        <v>812</v>
      </c>
    </row>
    <row r="57" spans="1:54" s="73" customFormat="1" ht="12">
      <c r="A57" s="63" t="s">
        <v>46</v>
      </c>
      <c r="B57" s="50">
        <v>51</v>
      </c>
      <c r="C57" s="52" t="s">
        <v>2132</v>
      </c>
      <c r="D57" s="51" t="s">
        <v>1108</v>
      </c>
      <c r="E57" s="51" t="s">
        <v>2133</v>
      </c>
      <c r="F57" s="52" t="s">
        <v>2134</v>
      </c>
      <c r="G57" s="53"/>
      <c r="H57" s="54">
        <v>4</v>
      </c>
      <c r="I57" s="54">
        <v>3</v>
      </c>
      <c r="J57" s="54">
        <v>1959</v>
      </c>
      <c r="K57" s="52">
        <f t="shared" si="0"/>
        <v>52</v>
      </c>
      <c r="L57" s="52" t="s">
        <v>1964</v>
      </c>
      <c r="M57" s="1"/>
      <c r="N57" s="1"/>
      <c r="O57" s="1"/>
      <c r="P57" s="71"/>
      <c r="Q57" s="52" t="s">
        <v>2135</v>
      </c>
      <c r="R57" s="53"/>
      <c r="S57" s="54" t="s">
        <v>159</v>
      </c>
      <c r="T57" s="54">
        <v>11030020</v>
      </c>
      <c r="U57" s="64" t="s">
        <v>2136</v>
      </c>
      <c r="V57" s="64"/>
      <c r="W57" s="66"/>
      <c r="X57" s="66"/>
      <c r="Y57" s="64"/>
      <c r="Z57" s="66"/>
      <c r="AA57" s="66"/>
      <c r="AB57" s="66"/>
      <c r="AC57" s="66"/>
      <c r="AD57" s="66"/>
      <c r="AE57" s="66"/>
      <c r="AF57" s="54">
        <v>23</v>
      </c>
      <c r="AG57" s="54">
        <v>1</v>
      </c>
      <c r="AH57" s="54">
        <v>2012</v>
      </c>
      <c r="AI57" s="52" t="s">
        <v>2137</v>
      </c>
      <c r="AJ57" s="57"/>
      <c r="AK57" s="57"/>
      <c r="AL57" s="54"/>
      <c r="AM57" s="72"/>
      <c r="AN57" s="54">
        <v>9</v>
      </c>
      <c r="AO57" s="54">
        <v>2</v>
      </c>
      <c r="AP57" s="54">
        <v>2012</v>
      </c>
      <c r="AQ57" s="52"/>
      <c r="AR57" s="59">
        <v>8</v>
      </c>
      <c r="AS57" s="52" t="s">
        <v>71</v>
      </c>
      <c r="AT57" s="60">
        <v>105.28</v>
      </c>
      <c r="AU57" s="60">
        <v>71.680000000000007</v>
      </c>
      <c r="AV57" s="60">
        <v>182.78</v>
      </c>
      <c r="AW57" s="61">
        <v>30</v>
      </c>
      <c r="AX57" s="60"/>
      <c r="AY57" s="60">
        <v>11.200000000000001</v>
      </c>
      <c r="AZ57" s="60">
        <v>400.94</v>
      </c>
      <c r="BA57" s="60"/>
      <c r="BB57" s="60">
        <v>224</v>
      </c>
    </row>
    <row r="58" spans="1:54" s="73" customFormat="1" ht="12">
      <c r="A58" s="63" t="s">
        <v>46</v>
      </c>
      <c r="B58" s="50">
        <v>52</v>
      </c>
      <c r="C58" s="52" t="s">
        <v>2138</v>
      </c>
      <c r="D58" s="51" t="s">
        <v>2139</v>
      </c>
      <c r="E58" s="51" t="s">
        <v>2140</v>
      </c>
      <c r="F58" s="52" t="s">
        <v>2141</v>
      </c>
      <c r="G58" s="53"/>
      <c r="H58" s="54">
        <v>13</v>
      </c>
      <c r="I58" s="54">
        <v>3</v>
      </c>
      <c r="J58" s="54">
        <v>1995</v>
      </c>
      <c r="K58" s="52">
        <f t="shared" si="0"/>
        <v>16</v>
      </c>
      <c r="L58" s="52" t="s">
        <v>1964</v>
      </c>
      <c r="M58" s="1"/>
      <c r="N58" s="1"/>
      <c r="O58" s="1"/>
      <c r="P58" s="71"/>
      <c r="Q58" s="52" t="s">
        <v>2142</v>
      </c>
      <c r="R58" s="53"/>
      <c r="S58" s="54" t="s">
        <v>117</v>
      </c>
      <c r="T58" s="54">
        <v>11030020</v>
      </c>
      <c r="U58" s="64" t="s">
        <v>2143</v>
      </c>
      <c r="V58" s="64"/>
      <c r="W58" s="66"/>
      <c r="X58" s="66"/>
      <c r="Y58" s="64"/>
      <c r="Z58" s="66"/>
      <c r="AA58" s="66"/>
      <c r="AB58" s="66"/>
      <c r="AC58" s="66"/>
      <c r="AD58" s="66"/>
      <c r="AE58" s="66"/>
      <c r="AF58" s="54">
        <v>23</v>
      </c>
      <c r="AG58" s="54">
        <v>1</v>
      </c>
      <c r="AH58" s="54">
        <v>2012</v>
      </c>
      <c r="AI58" s="52" t="s">
        <v>2144</v>
      </c>
      <c r="AJ58" s="57"/>
      <c r="AK58" s="57"/>
      <c r="AL58" s="54"/>
      <c r="AM58" s="72"/>
      <c r="AN58" s="54">
        <v>29</v>
      </c>
      <c r="AO58" s="54">
        <v>2</v>
      </c>
      <c r="AP58" s="54">
        <v>2012</v>
      </c>
      <c r="AQ58" s="52"/>
      <c r="AR58" s="59">
        <v>28</v>
      </c>
      <c r="AS58" s="52" t="s">
        <v>71</v>
      </c>
      <c r="AT58" s="60">
        <v>368.47999999999996</v>
      </c>
      <c r="AU58" s="60">
        <v>250.88</v>
      </c>
      <c r="AV58" s="60">
        <v>1.08</v>
      </c>
      <c r="AW58" s="61">
        <v>79</v>
      </c>
      <c r="AX58" s="60"/>
      <c r="AY58" s="60">
        <v>39.200000000000003</v>
      </c>
      <c r="AZ58" s="60">
        <v>738.64</v>
      </c>
      <c r="BA58" s="60"/>
      <c r="BB58" s="60">
        <v>738.64</v>
      </c>
    </row>
    <row r="59" spans="1:54" s="73" customFormat="1" ht="12">
      <c r="A59" s="63" t="s">
        <v>46</v>
      </c>
      <c r="B59" s="50">
        <v>53</v>
      </c>
      <c r="C59" s="52" t="s">
        <v>2145</v>
      </c>
      <c r="D59" s="51" t="s">
        <v>2146</v>
      </c>
      <c r="E59" s="51" t="s">
        <v>1513</v>
      </c>
      <c r="F59" s="52" t="s">
        <v>2147</v>
      </c>
      <c r="G59" s="53"/>
      <c r="H59" s="54">
        <v>23</v>
      </c>
      <c r="I59" s="54">
        <v>6</v>
      </c>
      <c r="J59" s="54">
        <v>2010</v>
      </c>
      <c r="K59" s="52">
        <f t="shared" si="0"/>
        <v>1</v>
      </c>
      <c r="L59" s="52" t="s">
        <v>100</v>
      </c>
      <c r="M59" s="1"/>
      <c r="N59" s="1"/>
      <c r="O59" s="1"/>
      <c r="P59" s="71"/>
      <c r="Q59" s="52" t="s">
        <v>2148</v>
      </c>
      <c r="R59" s="53"/>
      <c r="S59" s="54" t="s">
        <v>117</v>
      </c>
      <c r="T59" s="54">
        <v>11030020</v>
      </c>
      <c r="U59" s="64" t="s">
        <v>2149</v>
      </c>
      <c r="V59" s="64"/>
      <c r="W59" s="66"/>
      <c r="X59" s="66"/>
      <c r="Y59" s="64"/>
      <c r="Z59" s="66"/>
      <c r="AA59" s="66"/>
      <c r="AB59" s="66"/>
      <c r="AC59" s="66"/>
      <c r="AD59" s="66"/>
      <c r="AE59" s="66"/>
      <c r="AF59" s="54">
        <v>23</v>
      </c>
      <c r="AG59" s="54">
        <v>1</v>
      </c>
      <c r="AH59" s="54">
        <v>2012</v>
      </c>
      <c r="AI59" s="52" t="s">
        <v>1978</v>
      </c>
      <c r="AJ59" s="57"/>
      <c r="AK59" s="57"/>
      <c r="AL59" s="54"/>
      <c r="AM59" s="72"/>
      <c r="AN59" s="54">
        <v>7</v>
      </c>
      <c r="AO59" s="54">
        <v>2</v>
      </c>
      <c r="AP59" s="54">
        <v>2012</v>
      </c>
      <c r="AQ59" s="52"/>
      <c r="AR59" s="59">
        <v>6</v>
      </c>
      <c r="AS59" s="52" t="s">
        <v>71</v>
      </c>
      <c r="AT59" s="60">
        <v>78.959999999999994</v>
      </c>
      <c r="AU59" s="60">
        <v>53.76</v>
      </c>
      <c r="AV59" s="60">
        <v>2.25</v>
      </c>
      <c r="AW59" s="61">
        <v>97</v>
      </c>
      <c r="AX59" s="60"/>
      <c r="AY59" s="60">
        <v>8.4</v>
      </c>
      <c r="AZ59" s="60">
        <v>240.37</v>
      </c>
      <c r="BA59" s="60"/>
      <c r="BB59" s="60">
        <v>168</v>
      </c>
    </row>
    <row r="60" spans="1:54" s="73" customFormat="1" ht="12">
      <c r="A60" s="63" t="s">
        <v>46</v>
      </c>
      <c r="B60" s="50">
        <v>54</v>
      </c>
      <c r="C60" s="52" t="s">
        <v>2150</v>
      </c>
      <c r="D60" s="51" t="s">
        <v>55</v>
      </c>
      <c r="E60" s="51" t="s">
        <v>2151</v>
      </c>
      <c r="F60" s="52" t="s">
        <v>2152</v>
      </c>
      <c r="G60" s="53"/>
      <c r="H60" s="54">
        <v>11</v>
      </c>
      <c r="I60" s="54">
        <v>1</v>
      </c>
      <c r="J60" s="54">
        <v>1984</v>
      </c>
      <c r="K60" s="52">
        <f t="shared" si="0"/>
        <v>27</v>
      </c>
      <c r="L60" s="52" t="s">
        <v>1964</v>
      </c>
      <c r="M60" s="1"/>
      <c r="N60" s="1"/>
      <c r="O60" s="1"/>
      <c r="P60" s="71"/>
      <c r="Q60" s="52" t="s">
        <v>2153</v>
      </c>
      <c r="R60" s="53"/>
      <c r="S60" s="54" t="s">
        <v>58</v>
      </c>
      <c r="T60" s="54">
        <v>11030020</v>
      </c>
      <c r="U60" s="64" t="s">
        <v>2154</v>
      </c>
      <c r="V60" s="64"/>
      <c r="W60" s="66"/>
      <c r="X60" s="66"/>
      <c r="Y60" s="64"/>
      <c r="Z60" s="66"/>
      <c r="AA60" s="66"/>
      <c r="AB60" s="66"/>
      <c r="AC60" s="66"/>
      <c r="AD60" s="66"/>
      <c r="AE60" s="66"/>
      <c r="AF60" s="54">
        <v>23</v>
      </c>
      <c r="AG60" s="54">
        <v>1</v>
      </c>
      <c r="AH60" s="54">
        <v>2012</v>
      </c>
      <c r="AI60" s="52" t="s">
        <v>2155</v>
      </c>
      <c r="AJ60" s="57"/>
      <c r="AK60" s="57"/>
      <c r="AL60" s="54"/>
      <c r="AM60" s="72"/>
      <c r="AN60" s="54">
        <v>29</v>
      </c>
      <c r="AO60" s="54">
        <v>2</v>
      </c>
      <c r="AP60" s="54">
        <v>2012</v>
      </c>
      <c r="AQ60" s="52"/>
      <c r="AR60" s="59">
        <v>29</v>
      </c>
      <c r="AS60" s="52" t="s">
        <v>53</v>
      </c>
      <c r="AT60" s="60">
        <v>381.64</v>
      </c>
      <c r="AU60" s="60">
        <v>259.84000000000003</v>
      </c>
      <c r="AV60" s="60">
        <v>16.309999999999999</v>
      </c>
      <c r="AW60" s="61">
        <v>127</v>
      </c>
      <c r="AX60" s="60"/>
      <c r="AY60" s="60">
        <v>40.6</v>
      </c>
      <c r="AZ60" s="60">
        <v>825.39</v>
      </c>
      <c r="BA60" s="60"/>
      <c r="BB60" s="60">
        <v>812</v>
      </c>
    </row>
    <row r="61" spans="1:54" s="73" customFormat="1" ht="12">
      <c r="A61" s="63" t="s">
        <v>46</v>
      </c>
      <c r="B61" s="65">
        <v>55</v>
      </c>
      <c r="C61" s="52" t="s">
        <v>2156</v>
      </c>
      <c r="D61" s="51" t="s">
        <v>1322</v>
      </c>
      <c r="E61" s="51" t="s">
        <v>2157</v>
      </c>
      <c r="F61" s="52" t="s">
        <v>2158</v>
      </c>
      <c r="G61" s="53"/>
      <c r="H61" s="54">
        <v>12</v>
      </c>
      <c r="I61" s="54">
        <v>11</v>
      </c>
      <c r="J61" s="54">
        <v>1990</v>
      </c>
      <c r="K61" s="52">
        <f t="shared" si="0"/>
        <v>21</v>
      </c>
      <c r="L61" s="52" t="s">
        <v>100</v>
      </c>
      <c r="M61" s="1"/>
      <c r="N61" s="1"/>
      <c r="O61" s="1"/>
      <c r="P61" s="71"/>
      <c r="Q61" s="52" t="s">
        <v>2159</v>
      </c>
      <c r="R61" s="53"/>
      <c r="S61" s="54" t="s">
        <v>645</v>
      </c>
      <c r="T61" s="54">
        <v>11030020</v>
      </c>
      <c r="U61" s="64" t="s">
        <v>2160</v>
      </c>
      <c r="V61" s="64"/>
      <c r="W61" s="66"/>
      <c r="X61" s="66"/>
      <c r="Y61" s="64"/>
      <c r="Z61" s="66"/>
      <c r="AA61" s="66"/>
      <c r="AB61" s="66"/>
      <c r="AC61" s="66"/>
      <c r="AD61" s="66"/>
      <c r="AE61" s="66"/>
      <c r="AF61" s="54">
        <v>23</v>
      </c>
      <c r="AG61" s="54">
        <v>1</v>
      </c>
      <c r="AH61" s="54">
        <v>2012</v>
      </c>
      <c r="AI61" s="52" t="s">
        <v>1980</v>
      </c>
      <c r="AJ61" s="57"/>
      <c r="AK61" s="57"/>
      <c r="AL61" s="54"/>
      <c r="AM61" s="72"/>
      <c r="AN61" s="54">
        <v>6</v>
      </c>
      <c r="AO61" s="54">
        <v>2</v>
      </c>
      <c r="AP61" s="54">
        <v>2012</v>
      </c>
      <c r="AQ61" s="52"/>
      <c r="AR61" s="59">
        <v>5</v>
      </c>
      <c r="AS61" s="52" t="s">
        <v>71</v>
      </c>
      <c r="AT61" s="60">
        <v>65.8</v>
      </c>
      <c r="AU61" s="60">
        <v>44.800000000000004</v>
      </c>
      <c r="AV61" s="60">
        <v>303.64999999999998</v>
      </c>
      <c r="AW61" s="61">
        <v>45</v>
      </c>
      <c r="AX61" s="60"/>
      <c r="AY61" s="60">
        <v>7</v>
      </c>
      <c r="AZ61" s="60">
        <v>466.25</v>
      </c>
      <c r="BA61" s="60"/>
      <c r="BB61" s="60">
        <v>140</v>
      </c>
    </row>
    <row r="62" spans="1:54" s="73" customFormat="1" ht="12">
      <c r="A62" s="63" t="s">
        <v>46</v>
      </c>
      <c r="B62" s="65">
        <v>56</v>
      </c>
      <c r="C62" s="52" t="s">
        <v>2161</v>
      </c>
      <c r="D62" s="51" t="s">
        <v>2162</v>
      </c>
      <c r="E62" s="51" t="s">
        <v>2163</v>
      </c>
      <c r="F62" s="52" t="s">
        <v>2164</v>
      </c>
      <c r="G62" s="74"/>
      <c r="H62" s="54">
        <v>8</v>
      </c>
      <c r="I62" s="54">
        <v>7</v>
      </c>
      <c r="J62" s="54">
        <v>1991</v>
      </c>
      <c r="K62" s="52">
        <f t="shared" si="0"/>
        <v>20</v>
      </c>
      <c r="L62" s="52" t="s">
        <v>100</v>
      </c>
      <c r="M62" s="74"/>
      <c r="N62" s="74"/>
      <c r="O62" s="74"/>
      <c r="P62" s="74"/>
      <c r="Q62" s="52" t="s">
        <v>2165</v>
      </c>
      <c r="R62" s="74"/>
      <c r="S62" s="54" t="s">
        <v>645</v>
      </c>
      <c r="T62" s="54">
        <v>11030020</v>
      </c>
      <c r="U62" s="64" t="s">
        <v>2166</v>
      </c>
      <c r="V62" s="64"/>
      <c r="W62" s="74"/>
      <c r="X62" s="74"/>
      <c r="Y62" s="64"/>
      <c r="Z62" s="74"/>
      <c r="AA62" s="74"/>
      <c r="AB62" s="74"/>
      <c r="AC62" s="74"/>
      <c r="AD62" s="74"/>
      <c r="AE62" s="74"/>
      <c r="AF62" s="54">
        <v>24</v>
      </c>
      <c r="AG62" s="54">
        <v>1</v>
      </c>
      <c r="AH62" s="54">
        <v>2012</v>
      </c>
      <c r="AI62" s="52" t="s">
        <v>2137</v>
      </c>
      <c r="AJ62" s="74"/>
      <c r="AK62" s="74"/>
      <c r="AL62" s="54"/>
      <c r="AM62" s="74"/>
      <c r="AN62" s="54">
        <v>6</v>
      </c>
      <c r="AO62" s="54">
        <v>2</v>
      </c>
      <c r="AP62" s="54">
        <v>2012</v>
      </c>
      <c r="AQ62" s="52"/>
      <c r="AR62" s="59">
        <v>5</v>
      </c>
      <c r="AS62" s="52" t="s">
        <v>71</v>
      </c>
      <c r="AT62" s="74">
        <v>65.8</v>
      </c>
      <c r="AU62" s="74">
        <v>44.800000000000004</v>
      </c>
      <c r="AV62" s="74">
        <v>218.39</v>
      </c>
      <c r="AW62" s="61">
        <v>30</v>
      </c>
      <c r="AX62" s="74"/>
      <c r="AY62" s="74">
        <v>7</v>
      </c>
      <c r="AZ62" s="74">
        <v>365.99</v>
      </c>
      <c r="BA62" s="74"/>
      <c r="BB62" s="74">
        <v>140</v>
      </c>
    </row>
    <row r="63" spans="1:54" s="73" customFormat="1" ht="12">
      <c r="A63" s="63" t="s">
        <v>46</v>
      </c>
      <c r="B63" s="65">
        <v>57</v>
      </c>
      <c r="C63" s="52" t="s">
        <v>2167</v>
      </c>
      <c r="D63" s="51" t="s">
        <v>172</v>
      </c>
      <c r="E63" s="51" t="s">
        <v>2168</v>
      </c>
      <c r="F63" s="52" t="s">
        <v>2169</v>
      </c>
      <c r="G63" s="74"/>
      <c r="H63" s="54">
        <v>8</v>
      </c>
      <c r="I63" s="54">
        <v>9</v>
      </c>
      <c r="J63" s="54">
        <v>1982</v>
      </c>
      <c r="K63" s="52">
        <f t="shared" si="0"/>
        <v>29</v>
      </c>
      <c r="L63" s="52" t="s">
        <v>100</v>
      </c>
      <c r="M63" s="74"/>
      <c r="N63" s="74"/>
      <c r="O63" s="74"/>
      <c r="P63" s="74"/>
      <c r="Q63" s="52" t="s">
        <v>2170</v>
      </c>
      <c r="R63" s="74"/>
      <c r="S63" s="54" t="s">
        <v>159</v>
      </c>
      <c r="T63" s="54">
        <v>11030020</v>
      </c>
      <c r="U63" s="64" t="s">
        <v>289</v>
      </c>
      <c r="V63" s="64"/>
      <c r="W63" s="74"/>
      <c r="X63" s="74"/>
      <c r="Y63" s="64"/>
      <c r="Z63" s="74"/>
      <c r="AA63" s="74"/>
      <c r="AB63" s="74"/>
      <c r="AC63" s="74"/>
      <c r="AD63" s="74"/>
      <c r="AE63" s="74"/>
      <c r="AF63" s="54">
        <v>24</v>
      </c>
      <c r="AG63" s="54">
        <v>1</v>
      </c>
      <c r="AH63" s="54">
        <v>2012</v>
      </c>
      <c r="AI63" s="52" t="s">
        <v>2171</v>
      </c>
      <c r="AJ63" s="74"/>
      <c r="AK63" s="74"/>
      <c r="AL63" s="54"/>
      <c r="AM63" s="74"/>
      <c r="AN63" s="54">
        <v>3</v>
      </c>
      <c r="AO63" s="54">
        <v>2</v>
      </c>
      <c r="AP63" s="54">
        <v>2012</v>
      </c>
      <c r="AQ63" s="52"/>
      <c r="AR63" s="59">
        <v>2</v>
      </c>
      <c r="AS63" s="52" t="s">
        <v>71</v>
      </c>
      <c r="AT63" s="74">
        <v>26.32</v>
      </c>
      <c r="AU63" s="74">
        <v>17.920000000000002</v>
      </c>
      <c r="AV63" s="74">
        <v>84.13</v>
      </c>
      <c r="AW63" s="61">
        <v>10</v>
      </c>
      <c r="AX63" s="74"/>
      <c r="AY63" s="74">
        <v>2.8000000000000003</v>
      </c>
      <c r="AZ63" s="74">
        <v>141.16999999999999</v>
      </c>
      <c r="BA63" s="74"/>
      <c r="BB63" s="74">
        <v>56</v>
      </c>
    </row>
    <row r="64" spans="1:54" s="73" customFormat="1" ht="12">
      <c r="A64" s="63" t="s">
        <v>46</v>
      </c>
      <c r="B64" s="65">
        <v>58</v>
      </c>
      <c r="C64" s="52" t="s">
        <v>2172</v>
      </c>
      <c r="D64" s="51" t="s">
        <v>2173</v>
      </c>
      <c r="E64" s="51" t="s">
        <v>1096</v>
      </c>
      <c r="F64" s="52" t="s">
        <v>2174</v>
      </c>
      <c r="G64" s="74"/>
      <c r="H64" s="54">
        <v>15</v>
      </c>
      <c r="I64" s="54">
        <v>4</v>
      </c>
      <c r="J64" s="54">
        <v>1942</v>
      </c>
      <c r="K64" s="52">
        <f t="shared" si="0"/>
        <v>69</v>
      </c>
      <c r="L64" s="52" t="s">
        <v>1964</v>
      </c>
      <c r="M64" s="74"/>
      <c r="N64" s="74"/>
      <c r="O64" s="74"/>
      <c r="P64" s="74"/>
      <c r="Q64" s="52" t="s">
        <v>2175</v>
      </c>
      <c r="R64" s="74"/>
      <c r="S64" s="54" t="s">
        <v>94</v>
      </c>
      <c r="T64" s="54">
        <v>11030020</v>
      </c>
      <c r="U64" s="64" t="s">
        <v>2176</v>
      </c>
      <c r="V64" s="64"/>
      <c r="W64" s="74"/>
      <c r="X64" s="74"/>
      <c r="Y64" s="64"/>
      <c r="Z64" s="74"/>
      <c r="AA64" s="74"/>
      <c r="AB64" s="74"/>
      <c r="AC64" s="74"/>
      <c r="AD64" s="74"/>
      <c r="AE64" s="74"/>
      <c r="AF64" s="54">
        <v>24</v>
      </c>
      <c r="AG64" s="54">
        <v>1</v>
      </c>
      <c r="AH64" s="54">
        <v>2012</v>
      </c>
      <c r="AI64" s="52" t="s">
        <v>2177</v>
      </c>
      <c r="AJ64" s="74"/>
      <c r="AK64" s="74"/>
      <c r="AL64" s="54"/>
      <c r="AM64" s="74"/>
      <c r="AN64" s="54">
        <v>24</v>
      </c>
      <c r="AO64" s="54">
        <v>2</v>
      </c>
      <c r="AP64" s="54">
        <v>2012</v>
      </c>
      <c r="AQ64" s="52"/>
      <c r="AR64" s="59">
        <v>23</v>
      </c>
      <c r="AS64" s="52" t="s">
        <v>71</v>
      </c>
      <c r="AT64" s="74">
        <v>302.68</v>
      </c>
      <c r="AU64" s="74">
        <v>206.08</v>
      </c>
      <c r="AV64" s="74">
        <v>7.28</v>
      </c>
      <c r="AW64" s="61">
        <v>188</v>
      </c>
      <c r="AX64" s="74"/>
      <c r="AY64" s="74">
        <v>32.200000000000003</v>
      </c>
      <c r="AZ64" s="74">
        <v>736.24</v>
      </c>
      <c r="BA64" s="74"/>
      <c r="BB64" s="74">
        <v>644</v>
      </c>
    </row>
    <row r="65" spans="1:54" s="73" customFormat="1" ht="12">
      <c r="A65" s="63" t="s">
        <v>46</v>
      </c>
      <c r="B65" s="65">
        <v>59</v>
      </c>
      <c r="C65" s="52" t="s">
        <v>2178</v>
      </c>
      <c r="D65" s="51" t="s">
        <v>1117</v>
      </c>
      <c r="E65" s="51" t="s">
        <v>1513</v>
      </c>
      <c r="F65" s="52" t="s">
        <v>2179</v>
      </c>
      <c r="G65" s="74"/>
      <c r="H65" s="54">
        <v>30</v>
      </c>
      <c r="I65" s="54">
        <v>9</v>
      </c>
      <c r="J65" s="54">
        <v>2008</v>
      </c>
      <c r="K65" s="52">
        <f t="shared" si="0"/>
        <v>3</v>
      </c>
      <c r="L65" s="52" t="s">
        <v>100</v>
      </c>
      <c r="M65" s="74"/>
      <c r="N65" s="74"/>
      <c r="O65" s="74"/>
      <c r="P65" s="74"/>
      <c r="Q65" s="52" t="s">
        <v>2180</v>
      </c>
      <c r="R65" s="74"/>
      <c r="S65" s="54" t="s">
        <v>117</v>
      </c>
      <c r="T65" s="54">
        <v>11030020</v>
      </c>
      <c r="U65" s="64" t="s">
        <v>2149</v>
      </c>
      <c r="V65" s="64"/>
      <c r="W65" s="74"/>
      <c r="X65" s="74"/>
      <c r="Y65" s="64"/>
      <c r="Z65" s="74"/>
      <c r="AA65" s="74"/>
      <c r="AB65" s="74"/>
      <c r="AC65" s="74"/>
      <c r="AD65" s="74"/>
      <c r="AE65" s="74"/>
      <c r="AF65" s="54">
        <v>24</v>
      </c>
      <c r="AG65" s="54">
        <v>1</v>
      </c>
      <c r="AH65" s="54">
        <v>2012</v>
      </c>
      <c r="AI65" s="52" t="s">
        <v>1990</v>
      </c>
      <c r="AJ65" s="74"/>
      <c r="AK65" s="74"/>
      <c r="AL65" s="54"/>
      <c r="AM65" s="74"/>
      <c r="AN65" s="54">
        <v>7</v>
      </c>
      <c r="AO65" s="54">
        <v>2</v>
      </c>
      <c r="AP65" s="54">
        <v>2012</v>
      </c>
      <c r="AQ65" s="52"/>
      <c r="AR65" s="59">
        <v>6</v>
      </c>
      <c r="AS65" s="52" t="s">
        <v>71</v>
      </c>
      <c r="AT65" s="74">
        <v>78.959999999999994</v>
      </c>
      <c r="AU65" s="74">
        <v>53.76</v>
      </c>
      <c r="AV65" s="74">
        <v>4.6900000000000004</v>
      </c>
      <c r="AW65" s="61">
        <v>97</v>
      </c>
      <c r="AX65" s="74"/>
      <c r="AY65" s="74">
        <v>8.4</v>
      </c>
      <c r="AZ65" s="74">
        <v>242.81</v>
      </c>
      <c r="BA65" s="74"/>
      <c r="BB65" s="74">
        <v>168</v>
      </c>
    </row>
    <row r="66" spans="1:54" s="73" customFormat="1" ht="12">
      <c r="A66" s="63" t="s">
        <v>46</v>
      </c>
      <c r="B66" s="65">
        <v>60</v>
      </c>
      <c r="C66" s="52" t="s">
        <v>2181</v>
      </c>
      <c r="D66" s="51" t="s">
        <v>274</v>
      </c>
      <c r="E66" s="51" t="s">
        <v>275</v>
      </c>
      <c r="F66" s="52" t="s">
        <v>276</v>
      </c>
      <c r="G66" s="74"/>
      <c r="H66" s="54">
        <v>16</v>
      </c>
      <c r="I66" s="54">
        <v>1</v>
      </c>
      <c r="J66" s="54">
        <v>1993</v>
      </c>
      <c r="K66" s="52">
        <f t="shared" si="0"/>
        <v>18</v>
      </c>
      <c r="L66" s="52" t="s">
        <v>100</v>
      </c>
      <c r="M66" s="74"/>
      <c r="N66" s="74"/>
      <c r="O66" s="74"/>
      <c r="P66" s="74"/>
      <c r="Q66" s="52" t="s">
        <v>2182</v>
      </c>
      <c r="R66" s="74"/>
      <c r="S66" s="54" t="s">
        <v>51</v>
      </c>
      <c r="T66" s="54">
        <v>11030020</v>
      </c>
      <c r="U66" s="64" t="s">
        <v>2183</v>
      </c>
      <c r="V66" s="64"/>
      <c r="W66" s="74"/>
      <c r="X66" s="74"/>
      <c r="Y66" s="64"/>
      <c r="Z66" s="74"/>
      <c r="AA66" s="74"/>
      <c r="AB66" s="74"/>
      <c r="AC66" s="74"/>
      <c r="AD66" s="74"/>
      <c r="AE66" s="74"/>
      <c r="AF66" s="54">
        <v>25</v>
      </c>
      <c r="AG66" s="54">
        <v>1</v>
      </c>
      <c r="AH66" s="54">
        <v>2012</v>
      </c>
      <c r="AI66" s="52" t="s">
        <v>2184</v>
      </c>
      <c r="AJ66" s="74"/>
      <c r="AK66" s="74"/>
      <c r="AL66" s="54">
        <v>2011</v>
      </c>
      <c r="AM66" s="74"/>
      <c r="AN66" s="54">
        <v>29</v>
      </c>
      <c r="AO66" s="54">
        <v>2</v>
      </c>
      <c r="AP66" s="54">
        <v>2012</v>
      </c>
      <c r="AQ66" s="52"/>
      <c r="AR66" s="59">
        <v>29</v>
      </c>
      <c r="AS66" s="52" t="s">
        <v>53</v>
      </c>
      <c r="AT66" s="74">
        <v>381.64</v>
      </c>
      <c r="AU66" s="74">
        <v>259.84000000000003</v>
      </c>
      <c r="AV66" s="74">
        <v>251.73</v>
      </c>
      <c r="AW66" s="61">
        <v>87</v>
      </c>
      <c r="AX66" s="74"/>
      <c r="AY66" s="74">
        <v>40.6</v>
      </c>
      <c r="AZ66" s="74">
        <v>1020.8100000000001</v>
      </c>
      <c r="BA66" s="74"/>
      <c r="BB66" s="74">
        <v>812</v>
      </c>
    </row>
    <row r="67" spans="1:54" s="73" customFormat="1" ht="12">
      <c r="A67" s="63" t="s">
        <v>46</v>
      </c>
      <c r="B67" s="65">
        <v>61</v>
      </c>
      <c r="C67" s="52" t="s">
        <v>2185</v>
      </c>
      <c r="D67" s="51" t="s">
        <v>2186</v>
      </c>
      <c r="E67" s="51" t="s">
        <v>2187</v>
      </c>
      <c r="F67" s="52" t="s">
        <v>2188</v>
      </c>
      <c r="G67" s="74"/>
      <c r="H67" s="54">
        <v>3</v>
      </c>
      <c r="I67" s="54">
        <v>7</v>
      </c>
      <c r="J67" s="54">
        <v>1970</v>
      </c>
      <c r="K67" s="52">
        <f t="shared" si="0"/>
        <v>41</v>
      </c>
      <c r="L67" s="52" t="s">
        <v>100</v>
      </c>
      <c r="M67" s="74"/>
      <c r="N67" s="74"/>
      <c r="O67" s="74"/>
      <c r="P67" s="74"/>
      <c r="Q67" s="52" t="s">
        <v>2189</v>
      </c>
      <c r="R67" s="74"/>
      <c r="S67" s="54" t="s">
        <v>94</v>
      </c>
      <c r="T67" s="54">
        <v>11030020</v>
      </c>
      <c r="U67" s="64" t="s">
        <v>2190</v>
      </c>
      <c r="V67" s="64"/>
      <c r="W67" s="74"/>
      <c r="X67" s="74"/>
      <c r="Y67" s="64"/>
      <c r="Z67" s="74"/>
      <c r="AA67" s="74"/>
      <c r="AB67" s="74"/>
      <c r="AC67" s="74"/>
      <c r="AD67" s="74"/>
      <c r="AE67" s="74"/>
      <c r="AF67" s="54">
        <v>26</v>
      </c>
      <c r="AG67" s="54">
        <v>1</v>
      </c>
      <c r="AH67" s="54">
        <v>2012</v>
      </c>
      <c r="AI67" s="52" t="s">
        <v>2191</v>
      </c>
      <c r="AJ67" s="74"/>
      <c r="AK67" s="74"/>
      <c r="AL67" s="54"/>
      <c r="AM67" s="74"/>
      <c r="AN67" s="54">
        <v>20</v>
      </c>
      <c r="AO67" s="54">
        <v>2</v>
      </c>
      <c r="AP67" s="54">
        <v>2012</v>
      </c>
      <c r="AQ67" s="52"/>
      <c r="AR67" s="59">
        <v>19</v>
      </c>
      <c r="AS67" s="52" t="s">
        <v>71</v>
      </c>
      <c r="AT67" s="74">
        <v>250.04</v>
      </c>
      <c r="AU67" s="74">
        <v>170.24</v>
      </c>
      <c r="AV67" s="74">
        <v>9.3699999999999992</v>
      </c>
      <c r="AW67" s="61">
        <v>80</v>
      </c>
      <c r="AX67" s="74"/>
      <c r="AY67" s="74">
        <v>26.6</v>
      </c>
      <c r="AZ67" s="74">
        <v>536.25</v>
      </c>
      <c r="BA67" s="74"/>
      <c r="BB67" s="74">
        <v>532</v>
      </c>
    </row>
    <row r="68" spans="1:54" s="73" customFormat="1" ht="12">
      <c r="A68" s="63" t="s">
        <v>46</v>
      </c>
      <c r="B68" s="65">
        <v>62</v>
      </c>
      <c r="C68" s="52" t="s">
        <v>2192</v>
      </c>
      <c r="D68" s="51" t="s">
        <v>179</v>
      </c>
      <c r="E68" s="51" t="s">
        <v>2193</v>
      </c>
      <c r="F68" s="52" t="s">
        <v>2194</v>
      </c>
      <c r="G68" s="74"/>
      <c r="H68" s="54">
        <v>11</v>
      </c>
      <c r="I68" s="54">
        <v>10</v>
      </c>
      <c r="J68" s="54">
        <v>1928</v>
      </c>
      <c r="K68" s="52">
        <f t="shared" si="0"/>
        <v>83</v>
      </c>
      <c r="L68" s="52" t="s">
        <v>1964</v>
      </c>
      <c r="M68" s="74"/>
      <c r="N68" s="74"/>
      <c r="O68" s="74"/>
      <c r="P68" s="74"/>
      <c r="Q68" s="52" t="s">
        <v>2195</v>
      </c>
      <c r="R68" s="74"/>
      <c r="S68" s="54" t="s">
        <v>169</v>
      </c>
      <c r="T68" s="54">
        <v>11030020</v>
      </c>
      <c r="U68" s="64" t="s">
        <v>2196</v>
      </c>
      <c r="V68" s="64"/>
      <c r="W68" s="74"/>
      <c r="X68" s="74"/>
      <c r="Y68" s="64"/>
      <c r="Z68" s="74"/>
      <c r="AA68" s="74"/>
      <c r="AB68" s="74"/>
      <c r="AC68" s="74"/>
      <c r="AD68" s="74"/>
      <c r="AE68" s="74"/>
      <c r="AF68" s="54">
        <v>27</v>
      </c>
      <c r="AG68" s="54">
        <v>1</v>
      </c>
      <c r="AH68" s="54">
        <v>2012</v>
      </c>
      <c r="AI68" s="52" t="s">
        <v>2197</v>
      </c>
      <c r="AJ68" s="74"/>
      <c r="AK68" s="74"/>
      <c r="AL68" s="54"/>
      <c r="AM68" s="74"/>
      <c r="AN68" s="54">
        <v>24</v>
      </c>
      <c r="AO68" s="54">
        <v>2</v>
      </c>
      <c r="AP68" s="54">
        <v>2012</v>
      </c>
      <c r="AQ68" s="52"/>
      <c r="AR68" s="59">
        <v>23</v>
      </c>
      <c r="AS68" s="52" t="s">
        <v>71</v>
      </c>
      <c r="AT68" s="74">
        <v>302.68</v>
      </c>
      <c r="AU68" s="74">
        <v>206.08</v>
      </c>
      <c r="AV68" s="74">
        <v>140.58000000000001</v>
      </c>
      <c r="AW68" s="61">
        <v>80</v>
      </c>
      <c r="AX68" s="74"/>
      <c r="AY68" s="74">
        <v>32.200000000000003</v>
      </c>
      <c r="AZ68" s="74">
        <v>761.54000000000008</v>
      </c>
      <c r="BA68" s="74"/>
      <c r="BB68" s="74">
        <v>644</v>
      </c>
    </row>
    <row r="69" spans="1:54" s="73" customFormat="1" ht="12">
      <c r="A69" s="63" t="s">
        <v>46</v>
      </c>
      <c r="B69" s="65">
        <v>63</v>
      </c>
      <c r="C69" s="52" t="s">
        <v>2198</v>
      </c>
      <c r="D69" s="51" t="s">
        <v>1741</v>
      </c>
      <c r="E69" s="51" t="s">
        <v>362</v>
      </c>
      <c r="F69" s="52" t="s">
        <v>2199</v>
      </c>
      <c r="G69" s="74"/>
      <c r="H69" s="54">
        <v>9</v>
      </c>
      <c r="I69" s="54">
        <v>1</v>
      </c>
      <c r="J69" s="54">
        <v>1977</v>
      </c>
      <c r="K69" s="52">
        <f t="shared" si="0"/>
        <v>34</v>
      </c>
      <c r="L69" s="52" t="s">
        <v>1964</v>
      </c>
      <c r="M69" s="74"/>
      <c r="N69" s="74"/>
      <c r="O69" s="74"/>
      <c r="P69" s="74"/>
      <c r="Q69" s="52" t="s">
        <v>2200</v>
      </c>
      <c r="R69" s="74"/>
      <c r="S69" s="54" t="s">
        <v>58</v>
      </c>
      <c r="T69" s="54">
        <v>11030020</v>
      </c>
      <c r="U69" s="64" t="s">
        <v>2201</v>
      </c>
      <c r="V69" s="64"/>
      <c r="W69" s="74"/>
      <c r="X69" s="74"/>
      <c r="Y69" s="64"/>
      <c r="Z69" s="74"/>
      <c r="AA69" s="74"/>
      <c r="AB69" s="74"/>
      <c r="AC69" s="74"/>
      <c r="AD69" s="74"/>
      <c r="AE69" s="74"/>
      <c r="AF69" s="54">
        <v>27</v>
      </c>
      <c r="AG69" s="54">
        <v>1</v>
      </c>
      <c r="AH69" s="54">
        <v>2012</v>
      </c>
      <c r="AI69" s="52" t="s">
        <v>1969</v>
      </c>
      <c r="AJ69" s="74"/>
      <c r="AK69" s="74"/>
      <c r="AL69" s="54"/>
      <c r="AM69" s="74"/>
      <c r="AN69" s="54">
        <v>8</v>
      </c>
      <c r="AO69" s="54">
        <v>2</v>
      </c>
      <c r="AP69" s="54">
        <v>2012</v>
      </c>
      <c r="AQ69" s="52"/>
      <c r="AR69" s="59">
        <v>7</v>
      </c>
      <c r="AS69" s="52" t="s">
        <v>53</v>
      </c>
      <c r="AT69" s="74">
        <v>92.11999999999999</v>
      </c>
      <c r="AU69" s="74">
        <v>62.72</v>
      </c>
      <c r="AV69" s="74">
        <v>278.13</v>
      </c>
      <c r="AW69" s="61">
        <v>61</v>
      </c>
      <c r="AX69" s="74"/>
      <c r="AY69" s="74">
        <v>9.8000000000000007</v>
      </c>
      <c r="AZ69" s="74">
        <v>503.77</v>
      </c>
      <c r="BA69" s="74"/>
      <c r="BB69" s="74">
        <v>196</v>
      </c>
    </row>
    <row r="70" spans="1:54" s="73" customFormat="1" ht="12">
      <c r="A70" s="63" t="s">
        <v>46</v>
      </c>
      <c r="B70" s="65">
        <v>64</v>
      </c>
      <c r="C70" s="52" t="s">
        <v>2202</v>
      </c>
      <c r="D70" s="75" t="s">
        <v>2203</v>
      </c>
      <c r="E70" s="51" t="s">
        <v>2204</v>
      </c>
      <c r="F70" s="52" t="s">
        <v>2205</v>
      </c>
      <c r="G70" s="74"/>
      <c r="H70" s="54">
        <v>16</v>
      </c>
      <c r="I70" s="54">
        <v>7</v>
      </c>
      <c r="J70" s="54">
        <v>2010</v>
      </c>
      <c r="K70" s="52">
        <f t="shared" si="0"/>
        <v>1</v>
      </c>
      <c r="L70" s="52" t="s">
        <v>100</v>
      </c>
      <c r="M70" s="74"/>
      <c r="N70" s="74"/>
      <c r="O70" s="74"/>
      <c r="P70" s="74"/>
      <c r="Q70" s="54">
        <v>314</v>
      </c>
      <c r="R70" s="74"/>
      <c r="S70" s="52" t="s">
        <v>117</v>
      </c>
      <c r="T70" s="52" t="s">
        <v>1965</v>
      </c>
      <c r="U70" s="55" t="s">
        <v>2206</v>
      </c>
      <c r="V70" s="55"/>
      <c r="W70" s="74"/>
      <c r="X70" s="74"/>
      <c r="Y70" s="55"/>
      <c r="Z70" s="74"/>
      <c r="AA70" s="74"/>
      <c r="AB70" s="74"/>
      <c r="AC70" s="74"/>
      <c r="AD70" s="74"/>
      <c r="AE70" s="74"/>
      <c r="AF70" s="54">
        <v>29</v>
      </c>
      <c r="AG70" s="54">
        <v>2</v>
      </c>
      <c r="AH70" s="54">
        <v>2012</v>
      </c>
      <c r="AI70" s="52" t="s">
        <v>2207</v>
      </c>
      <c r="AJ70" s="74"/>
      <c r="AK70" s="74"/>
      <c r="AL70" s="54"/>
      <c r="AM70" s="74"/>
      <c r="AN70" s="54">
        <v>29</v>
      </c>
      <c r="AO70" s="54">
        <v>2</v>
      </c>
      <c r="AP70" s="54">
        <v>2012</v>
      </c>
      <c r="AQ70" s="52"/>
      <c r="AR70" s="59">
        <v>1</v>
      </c>
      <c r="AS70" s="52" t="s">
        <v>53</v>
      </c>
      <c r="AT70" s="74">
        <v>13.16</v>
      </c>
      <c r="AU70" s="74">
        <v>8.9600000000000009</v>
      </c>
      <c r="AV70" s="74">
        <v>1.41</v>
      </c>
      <c r="AW70" s="61">
        <v>18</v>
      </c>
      <c r="AX70" s="74"/>
      <c r="AY70" s="74">
        <v>1.4000000000000001</v>
      </c>
      <c r="AZ70" s="74">
        <v>42.93</v>
      </c>
      <c r="BA70" s="74"/>
      <c r="BB70" s="74">
        <v>28</v>
      </c>
    </row>
    <row r="71" spans="1:54" s="73" customFormat="1" ht="12">
      <c r="A71" s="63" t="s">
        <v>46</v>
      </c>
      <c r="B71" s="65">
        <v>65</v>
      </c>
      <c r="C71" s="52" t="s">
        <v>2208</v>
      </c>
      <c r="D71" s="51" t="s">
        <v>1881</v>
      </c>
      <c r="E71" s="51" t="s">
        <v>2209</v>
      </c>
      <c r="F71" s="52" t="s">
        <v>2210</v>
      </c>
      <c r="G71" s="74"/>
      <c r="H71" s="54">
        <v>15</v>
      </c>
      <c r="I71" s="54">
        <v>5</v>
      </c>
      <c r="J71" s="54">
        <v>1960</v>
      </c>
      <c r="K71" s="52">
        <f t="shared" si="0"/>
        <v>51</v>
      </c>
      <c r="L71" s="52" t="s">
        <v>1964</v>
      </c>
      <c r="M71" s="74"/>
      <c r="N71" s="74"/>
      <c r="O71" s="74"/>
      <c r="P71" s="74"/>
      <c r="Q71" s="52" t="s">
        <v>2211</v>
      </c>
      <c r="R71" s="74"/>
      <c r="S71" s="54" t="s">
        <v>69</v>
      </c>
      <c r="T71" s="54">
        <v>11030020</v>
      </c>
      <c r="U71" s="64" t="s">
        <v>2212</v>
      </c>
      <c r="V71" s="64" t="s">
        <v>90</v>
      </c>
      <c r="W71" s="74"/>
      <c r="X71" s="74"/>
      <c r="Y71" s="64"/>
      <c r="Z71" s="74"/>
      <c r="AA71" s="74"/>
      <c r="AB71" s="74"/>
      <c r="AC71" s="74"/>
      <c r="AD71" s="74"/>
      <c r="AE71" s="74"/>
      <c r="AF71" s="54">
        <v>27</v>
      </c>
      <c r="AG71" s="54">
        <v>1</v>
      </c>
      <c r="AH71" s="54">
        <v>2012</v>
      </c>
      <c r="AI71" s="52" t="s">
        <v>2031</v>
      </c>
      <c r="AJ71" s="74"/>
      <c r="AK71" s="74"/>
      <c r="AL71" s="54"/>
      <c r="AM71" s="74"/>
      <c r="AN71" s="54">
        <v>29</v>
      </c>
      <c r="AO71" s="54">
        <v>2</v>
      </c>
      <c r="AP71" s="54">
        <v>2012</v>
      </c>
      <c r="AQ71" s="52"/>
      <c r="AR71" s="59">
        <v>29</v>
      </c>
      <c r="AS71" s="52" t="s">
        <v>53</v>
      </c>
      <c r="AT71" s="74">
        <v>381.64</v>
      </c>
      <c r="AU71" s="74">
        <v>259.84000000000003</v>
      </c>
      <c r="AV71" s="74">
        <v>102.49</v>
      </c>
      <c r="AW71" s="61">
        <v>38</v>
      </c>
      <c r="AX71" s="74"/>
      <c r="AY71" s="74">
        <v>40.6</v>
      </c>
      <c r="AZ71" s="74">
        <v>822.57</v>
      </c>
      <c r="BA71" s="74"/>
      <c r="BB71" s="74">
        <v>812</v>
      </c>
    </row>
    <row r="72" spans="1:54" s="73" customFormat="1" ht="12">
      <c r="A72" s="63" t="s">
        <v>46</v>
      </c>
      <c r="B72" s="65">
        <v>66</v>
      </c>
      <c r="C72" s="52" t="s">
        <v>2213</v>
      </c>
      <c r="D72" s="51" t="s">
        <v>2214</v>
      </c>
      <c r="E72" s="51" t="s">
        <v>2215</v>
      </c>
      <c r="F72" s="52" t="s">
        <v>2216</v>
      </c>
      <c r="G72" s="74"/>
      <c r="H72" s="54">
        <v>12</v>
      </c>
      <c r="I72" s="54">
        <v>2</v>
      </c>
      <c r="J72" s="54">
        <v>1981</v>
      </c>
      <c r="K72" s="52">
        <f t="shared" ref="K72:K135" si="1">2011-J72</f>
        <v>30</v>
      </c>
      <c r="L72" s="52" t="s">
        <v>100</v>
      </c>
      <c r="M72" s="74"/>
      <c r="N72" s="74"/>
      <c r="O72" s="74"/>
      <c r="P72" s="74"/>
      <c r="Q72" s="52" t="s">
        <v>2217</v>
      </c>
      <c r="R72" s="74"/>
      <c r="S72" s="54" t="s">
        <v>94</v>
      </c>
      <c r="T72" s="52" t="s">
        <v>1965</v>
      </c>
      <c r="U72" s="64" t="s">
        <v>2218</v>
      </c>
      <c r="V72" s="64"/>
      <c r="W72" s="74"/>
      <c r="X72" s="74"/>
      <c r="Y72" s="64"/>
      <c r="Z72" s="74"/>
      <c r="AA72" s="74"/>
      <c r="AB72" s="74"/>
      <c r="AC72" s="74"/>
      <c r="AD72" s="74"/>
      <c r="AE72" s="74"/>
      <c r="AF72" s="54">
        <v>30</v>
      </c>
      <c r="AG72" s="54">
        <v>1</v>
      </c>
      <c r="AH72" s="54">
        <v>2012</v>
      </c>
      <c r="AI72" s="52" t="s">
        <v>2171</v>
      </c>
      <c r="AJ72" s="74"/>
      <c r="AK72" s="74"/>
      <c r="AL72" s="54"/>
      <c r="AM72" s="74"/>
      <c r="AN72" s="54">
        <v>2</v>
      </c>
      <c r="AO72" s="54">
        <v>2</v>
      </c>
      <c r="AP72" s="54">
        <v>2012</v>
      </c>
      <c r="AQ72" s="52"/>
      <c r="AR72" s="59">
        <v>1</v>
      </c>
      <c r="AS72" s="52" t="s">
        <v>71</v>
      </c>
      <c r="AT72" s="74">
        <v>13.16</v>
      </c>
      <c r="AU72" s="74">
        <v>8.9600000000000009</v>
      </c>
      <c r="AV72" s="74">
        <v>1.41</v>
      </c>
      <c r="AW72" s="61">
        <v>111</v>
      </c>
      <c r="AX72" s="74"/>
      <c r="AY72" s="74">
        <v>1.4000000000000001</v>
      </c>
      <c r="AZ72" s="74">
        <v>135.93</v>
      </c>
      <c r="BA72" s="74"/>
      <c r="BB72" s="74">
        <v>28</v>
      </c>
    </row>
    <row r="73" spans="1:54" s="73" customFormat="1" ht="12">
      <c r="A73" s="63" t="s">
        <v>46</v>
      </c>
      <c r="B73" s="65">
        <v>67</v>
      </c>
      <c r="C73" s="52" t="s">
        <v>2219</v>
      </c>
      <c r="D73" s="51" t="s">
        <v>200</v>
      </c>
      <c r="E73" s="51" t="s">
        <v>861</v>
      </c>
      <c r="F73" s="52" t="s">
        <v>2220</v>
      </c>
      <c r="G73" s="74"/>
      <c r="H73" s="54">
        <v>11</v>
      </c>
      <c r="I73" s="54">
        <v>5</v>
      </c>
      <c r="J73" s="54">
        <v>1982</v>
      </c>
      <c r="K73" s="52">
        <f t="shared" si="1"/>
        <v>29</v>
      </c>
      <c r="L73" s="52" t="s">
        <v>1964</v>
      </c>
      <c r="M73" s="74"/>
      <c r="N73" s="74"/>
      <c r="O73" s="74"/>
      <c r="P73" s="74"/>
      <c r="Q73" s="52" t="s">
        <v>2221</v>
      </c>
      <c r="R73" s="74"/>
      <c r="S73" s="54" t="s">
        <v>159</v>
      </c>
      <c r="T73" s="52" t="s">
        <v>1965</v>
      </c>
      <c r="U73" s="64" t="s">
        <v>2222</v>
      </c>
      <c r="V73" s="64"/>
      <c r="W73" s="74"/>
      <c r="X73" s="74"/>
      <c r="Y73" s="64"/>
      <c r="Z73" s="74"/>
      <c r="AA73" s="74"/>
      <c r="AB73" s="74"/>
      <c r="AC73" s="74"/>
      <c r="AD73" s="74"/>
      <c r="AE73" s="74"/>
      <c r="AF73" s="54">
        <v>30</v>
      </c>
      <c r="AG73" s="54">
        <v>1</v>
      </c>
      <c r="AH73" s="54">
        <v>2012</v>
      </c>
      <c r="AI73" s="52" t="s">
        <v>2223</v>
      </c>
      <c r="AJ73" s="74"/>
      <c r="AK73" s="74"/>
      <c r="AL73" s="54"/>
      <c r="AM73" s="74"/>
      <c r="AN73" s="54">
        <v>11</v>
      </c>
      <c r="AO73" s="54">
        <v>2</v>
      </c>
      <c r="AP73" s="54">
        <v>2012</v>
      </c>
      <c r="AQ73" s="52"/>
      <c r="AR73" s="59">
        <v>8</v>
      </c>
      <c r="AS73" s="52" t="s">
        <v>71</v>
      </c>
      <c r="AT73" s="74">
        <v>105.28</v>
      </c>
      <c r="AU73" s="74">
        <v>71.680000000000007</v>
      </c>
      <c r="AV73" s="74">
        <v>594.49</v>
      </c>
      <c r="AW73" s="61">
        <v>24</v>
      </c>
      <c r="AX73" s="74"/>
      <c r="AY73" s="74">
        <v>11.200000000000001</v>
      </c>
      <c r="AZ73" s="74">
        <v>806.65</v>
      </c>
      <c r="BA73" s="74"/>
      <c r="BB73" s="74">
        <v>224</v>
      </c>
    </row>
    <row r="74" spans="1:54" s="73" customFormat="1" ht="12">
      <c r="A74" s="63" t="s">
        <v>46</v>
      </c>
      <c r="B74" s="65">
        <v>68</v>
      </c>
      <c r="C74" s="52" t="s">
        <v>2224</v>
      </c>
      <c r="D74" s="51" t="s">
        <v>2225</v>
      </c>
      <c r="E74" s="51" t="s">
        <v>2226</v>
      </c>
      <c r="F74" s="52" t="s">
        <v>2227</v>
      </c>
      <c r="G74" s="74"/>
      <c r="H74" s="54">
        <v>1</v>
      </c>
      <c r="I74" s="54">
        <v>7</v>
      </c>
      <c r="J74" s="54">
        <v>1947</v>
      </c>
      <c r="K74" s="52">
        <f t="shared" si="1"/>
        <v>64</v>
      </c>
      <c r="L74" s="52" t="s">
        <v>1964</v>
      </c>
      <c r="M74" s="74"/>
      <c r="N74" s="74"/>
      <c r="O74" s="74"/>
      <c r="P74" s="74"/>
      <c r="Q74" s="52" t="s">
        <v>2228</v>
      </c>
      <c r="R74" s="74"/>
      <c r="S74" s="54" t="s">
        <v>159</v>
      </c>
      <c r="T74" s="52" t="s">
        <v>1965</v>
      </c>
      <c r="U74" s="64" t="s">
        <v>289</v>
      </c>
      <c r="V74" s="64"/>
      <c r="W74" s="74"/>
      <c r="X74" s="74"/>
      <c r="Y74" s="64"/>
      <c r="Z74" s="74"/>
      <c r="AA74" s="74"/>
      <c r="AB74" s="74"/>
      <c r="AC74" s="74"/>
      <c r="AD74" s="74"/>
      <c r="AE74" s="74"/>
      <c r="AF74" s="54">
        <v>30</v>
      </c>
      <c r="AG74" s="54">
        <v>1</v>
      </c>
      <c r="AH74" s="54">
        <v>2012</v>
      </c>
      <c r="AI74" s="52" t="s">
        <v>2049</v>
      </c>
      <c r="AJ74" s="74"/>
      <c r="AK74" s="74"/>
      <c r="AL74" s="54"/>
      <c r="AM74" s="74"/>
      <c r="AN74" s="54">
        <v>11</v>
      </c>
      <c r="AO74" s="54">
        <v>2</v>
      </c>
      <c r="AP74" s="54">
        <v>2012</v>
      </c>
      <c r="AQ74" s="52"/>
      <c r="AR74" s="59">
        <v>8</v>
      </c>
      <c r="AS74" s="52" t="s">
        <v>71</v>
      </c>
      <c r="AT74" s="74">
        <v>105.28</v>
      </c>
      <c r="AU74" s="74">
        <v>71.680000000000007</v>
      </c>
      <c r="AV74" s="74">
        <v>335.22</v>
      </c>
      <c r="AW74" s="61">
        <v>10</v>
      </c>
      <c r="AX74" s="74"/>
      <c r="AY74" s="74">
        <v>11.200000000000001</v>
      </c>
      <c r="AZ74" s="74">
        <v>533.38</v>
      </c>
      <c r="BA74" s="74"/>
      <c r="BB74" s="74">
        <v>224</v>
      </c>
    </row>
    <row r="75" spans="1:54" s="73" customFormat="1" ht="12">
      <c r="A75" s="63" t="s">
        <v>46</v>
      </c>
      <c r="B75" s="65">
        <v>69</v>
      </c>
      <c r="C75" s="52" t="s">
        <v>2229</v>
      </c>
      <c r="D75" s="51" t="s">
        <v>401</v>
      </c>
      <c r="E75" s="51" t="s">
        <v>2230</v>
      </c>
      <c r="F75" s="52" t="s">
        <v>2231</v>
      </c>
      <c r="G75" s="74"/>
      <c r="H75" s="54">
        <v>4</v>
      </c>
      <c r="I75" s="54">
        <v>10</v>
      </c>
      <c r="J75" s="54">
        <v>1953</v>
      </c>
      <c r="K75" s="52">
        <f t="shared" si="1"/>
        <v>58</v>
      </c>
      <c r="L75" s="52" t="s">
        <v>1964</v>
      </c>
      <c r="M75" s="74"/>
      <c r="N75" s="74"/>
      <c r="O75" s="74"/>
      <c r="P75" s="74"/>
      <c r="Q75" s="52" t="s">
        <v>2232</v>
      </c>
      <c r="R75" s="74"/>
      <c r="S75" s="54" t="s">
        <v>169</v>
      </c>
      <c r="T75" s="54">
        <v>11030020</v>
      </c>
      <c r="U75" s="64" t="s">
        <v>2233</v>
      </c>
      <c r="V75" s="64" t="s">
        <v>2234</v>
      </c>
      <c r="W75" s="74"/>
      <c r="X75" s="74"/>
      <c r="Y75" s="64"/>
      <c r="Z75" s="74"/>
      <c r="AA75" s="74"/>
      <c r="AB75" s="74"/>
      <c r="AC75" s="74"/>
      <c r="AD75" s="74"/>
      <c r="AE75" s="74"/>
      <c r="AF75" s="54">
        <v>30</v>
      </c>
      <c r="AG75" s="54">
        <v>1</v>
      </c>
      <c r="AH75" s="54">
        <v>2012</v>
      </c>
      <c r="AI75" s="52" t="s">
        <v>2235</v>
      </c>
      <c r="AJ75" s="74"/>
      <c r="AK75" s="74"/>
      <c r="AL75" s="54"/>
      <c r="AM75" s="74"/>
      <c r="AN75" s="54">
        <v>3</v>
      </c>
      <c r="AO75" s="54">
        <v>2</v>
      </c>
      <c r="AP75" s="54">
        <v>2012</v>
      </c>
      <c r="AQ75" s="52"/>
      <c r="AR75" s="59">
        <v>2</v>
      </c>
      <c r="AS75" s="52" t="s">
        <v>71</v>
      </c>
      <c r="AT75" s="74">
        <v>26.32</v>
      </c>
      <c r="AU75" s="74">
        <v>17.920000000000002</v>
      </c>
      <c r="AV75" s="74">
        <v>0.62</v>
      </c>
      <c r="AW75" s="61">
        <v>205</v>
      </c>
      <c r="AX75" s="74"/>
      <c r="AY75" s="74">
        <v>2.8000000000000003</v>
      </c>
      <c r="AZ75" s="74">
        <v>252.66</v>
      </c>
      <c r="BA75" s="74"/>
      <c r="BB75" s="74">
        <v>56</v>
      </c>
    </row>
    <row r="76" spans="1:54" s="73" customFormat="1" ht="12">
      <c r="A76" s="63" t="s">
        <v>46</v>
      </c>
      <c r="B76" s="65">
        <v>70</v>
      </c>
      <c r="C76" s="52" t="s">
        <v>2236</v>
      </c>
      <c r="D76" s="51" t="s">
        <v>55</v>
      </c>
      <c r="E76" s="51" t="s">
        <v>1543</v>
      </c>
      <c r="F76" s="52" t="s">
        <v>2237</v>
      </c>
      <c r="G76" s="74"/>
      <c r="H76" s="54">
        <v>30</v>
      </c>
      <c r="I76" s="54">
        <v>6</v>
      </c>
      <c r="J76" s="54">
        <v>1976</v>
      </c>
      <c r="K76" s="52">
        <f t="shared" si="1"/>
        <v>35</v>
      </c>
      <c r="L76" s="52" t="s">
        <v>1964</v>
      </c>
      <c r="M76" s="74"/>
      <c r="N76" s="74"/>
      <c r="O76" s="74"/>
      <c r="P76" s="74"/>
      <c r="Q76" s="52" t="s">
        <v>2238</v>
      </c>
      <c r="R76" s="74"/>
      <c r="S76" s="54" t="s">
        <v>169</v>
      </c>
      <c r="T76" s="54">
        <v>11030020</v>
      </c>
      <c r="U76" s="64" t="s">
        <v>135</v>
      </c>
      <c r="V76" s="64" t="s">
        <v>2239</v>
      </c>
      <c r="W76" s="74"/>
      <c r="X76" s="74"/>
      <c r="Y76" s="64"/>
      <c r="Z76" s="74"/>
      <c r="AA76" s="74"/>
      <c r="AB76" s="74"/>
      <c r="AC76" s="74"/>
      <c r="AD76" s="74"/>
      <c r="AE76" s="74"/>
      <c r="AF76" s="54">
        <v>30</v>
      </c>
      <c r="AG76" s="54">
        <v>1</v>
      </c>
      <c r="AH76" s="54">
        <v>2012</v>
      </c>
      <c r="AI76" s="52" t="s">
        <v>1994</v>
      </c>
      <c r="AJ76" s="74"/>
      <c r="AK76" s="74"/>
      <c r="AL76" s="54"/>
      <c r="AM76" s="74"/>
      <c r="AN76" s="54">
        <v>2</v>
      </c>
      <c r="AO76" s="54">
        <v>2</v>
      </c>
      <c r="AP76" s="54">
        <v>2012</v>
      </c>
      <c r="AQ76" s="52"/>
      <c r="AR76" s="59">
        <v>1</v>
      </c>
      <c r="AS76" s="52" t="s">
        <v>71</v>
      </c>
      <c r="AT76" s="74">
        <v>13.16</v>
      </c>
      <c r="AU76" s="74">
        <v>8.9600000000000009</v>
      </c>
      <c r="AV76" s="74">
        <v>5.95</v>
      </c>
      <c r="AW76" s="61">
        <v>34</v>
      </c>
      <c r="AX76" s="74"/>
      <c r="AY76" s="74">
        <v>1.4000000000000001</v>
      </c>
      <c r="AZ76" s="74">
        <v>63.47</v>
      </c>
      <c r="BA76" s="74"/>
      <c r="BB76" s="74">
        <v>28</v>
      </c>
    </row>
    <row r="77" spans="1:54" s="73" customFormat="1" ht="12">
      <c r="A77" s="63" t="s">
        <v>46</v>
      </c>
      <c r="B77" s="65">
        <v>71</v>
      </c>
      <c r="C77" s="52" t="s">
        <v>2240</v>
      </c>
      <c r="D77" s="51" t="s">
        <v>2241</v>
      </c>
      <c r="E77" s="51" t="s">
        <v>2242</v>
      </c>
      <c r="F77" s="52" t="s">
        <v>2243</v>
      </c>
      <c r="G77" s="74"/>
      <c r="H77" s="54">
        <v>23</v>
      </c>
      <c r="I77" s="54">
        <v>8</v>
      </c>
      <c r="J77" s="54">
        <v>1992</v>
      </c>
      <c r="K77" s="52">
        <f t="shared" si="1"/>
        <v>19</v>
      </c>
      <c r="L77" s="52" t="s">
        <v>1964</v>
      </c>
      <c r="M77" s="74"/>
      <c r="N77" s="74"/>
      <c r="O77" s="74"/>
      <c r="P77" s="74"/>
      <c r="Q77" s="52" t="s">
        <v>2244</v>
      </c>
      <c r="R77" s="74"/>
      <c r="S77" s="54" t="s">
        <v>169</v>
      </c>
      <c r="T77" s="54">
        <v>11030020</v>
      </c>
      <c r="U77" s="64" t="s">
        <v>2245</v>
      </c>
      <c r="V77" s="64" t="s">
        <v>656</v>
      </c>
      <c r="W77" s="74"/>
      <c r="X77" s="74"/>
      <c r="Y77" s="64"/>
      <c r="Z77" s="74"/>
      <c r="AA77" s="74"/>
      <c r="AB77" s="74"/>
      <c r="AC77" s="74"/>
      <c r="AD77" s="74"/>
      <c r="AE77" s="74"/>
      <c r="AF77" s="54">
        <v>30</v>
      </c>
      <c r="AG77" s="54">
        <v>1</v>
      </c>
      <c r="AH77" s="54">
        <v>2012</v>
      </c>
      <c r="AI77" s="52" t="s">
        <v>2246</v>
      </c>
      <c r="AJ77" s="74"/>
      <c r="AK77" s="74"/>
      <c r="AL77" s="54"/>
      <c r="AM77" s="74"/>
      <c r="AN77" s="54">
        <v>2</v>
      </c>
      <c r="AO77" s="54">
        <v>2</v>
      </c>
      <c r="AP77" s="54">
        <v>2012</v>
      </c>
      <c r="AQ77" s="52"/>
      <c r="AR77" s="59">
        <v>1</v>
      </c>
      <c r="AS77" s="52" t="s">
        <v>71</v>
      </c>
      <c r="AT77" s="74">
        <v>13.16</v>
      </c>
      <c r="AU77" s="74">
        <v>8.9600000000000009</v>
      </c>
      <c r="AV77" s="74">
        <v>1.41</v>
      </c>
      <c r="AW77" s="61">
        <v>15</v>
      </c>
      <c r="AX77" s="74"/>
      <c r="AY77" s="74">
        <v>1.4000000000000001</v>
      </c>
      <c r="AZ77" s="74">
        <v>39.93</v>
      </c>
      <c r="BA77" s="74"/>
      <c r="BB77" s="74">
        <v>28</v>
      </c>
    </row>
    <row r="78" spans="1:54" s="73" customFormat="1" ht="14.25">
      <c r="A78" s="63" t="s">
        <v>46</v>
      </c>
      <c r="B78" s="65">
        <v>72</v>
      </c>
      <c r="C78" s="52" t="s">
        <v>2247</v>
      </c>
      <c r="D78" s="51" t="s">
        <v>407</v>
      </c>
      <c r="E78" s="51" t="s">
        <v>408</v>
      </c>
      <c r="F78" s="52" t="s">
        <v>409</v>
      </c>
      <c r="G78" s="74"/>
      <c r="H78" s="54">
        <v>2</v>
      </c>
      <c r="I78" s="54">
        <v>5</v>
      </c>
      <c r="J78" s="54">
        <v>1974</v>
      </c>
      <c r="K78" s="52">
        <f t="shared" si="1"/>
        <v>37</v>
      </c>
      <c r="L78" s="52" t="s">
        <v>1964</v>
      </c>
      <c r="M78" s="74"/>
      <c r="N78" s="74"/>
      <c r="O78" s="74"/>
      <c r="P78" s="74"/>
      <c r="Q78" s="52" t="s">
        <v>2248</v>
      </c>
      <c r="R78" s="74"/>
      <c r="S78" s="54" t="s">
        <v>58</v>
      </c>
      <c r="T78" s="54">
        <v>11030020</v>
      </c>
      <c r="U78" s="64" t="s">
        <v>2249</v>
      </c>
      <c r="V78" s="64"/>
      <c r="W78" s="74"/>
      <c r="X78" s="74"/>
      <c r="Y78" s="64"/>
      <c r="Z78" s="74"/>
      <c r="AA78" s="74"/>
      <c r="AB78" s="74"/>
      <c r="AC78" s="74"/>
      <c r="AD78" s="74"/>
      <c r="AE78" s="74"/>
      <c r="AF78" s="54">
        <v>31</v>
      </c>
      <c r="AG78" s="54">
        <v>1</v>
      </c>
      <c r="AH78" s="54">
        <v>2012</v>
      </c>
      <c r="AI78" s="52" t="s">
        <v>2207</v>
      </c>
      <c r="AJ78" s="74"/>
      <c r="AK78" s="74"/>
      <c r="AL78" s="54"/>
      <c r="AM78" s="74"/>
      <c r="AN78" s="54">
        <v>26</v>
      </c>
      <c r="AO78" s="54">
        <v>2</v>
      </c>
      <c r="AP78" s="54">
        <v>2012</v>
      </c>
      <c r="AQ78" s="52" t="s">
        <v>2250</v>
      </c>
      <c r="AR78" s="59">
        <v>25</v>
      </c>
      <c r="AS78" s="52" t="s">
        <v>956</v>
      </c>
      <c r="AT78" s="74">
        <v>329</v>
      </c>
      <c r="AU78" s="74">
        <v>224</v>
      </c>
      <c r="AV78" s="74">
        <v>466.5</v>
      </c>
      <c r="AW78" s="61">
        <v>185</v>
      </c>
      <c r="AX78" s="74"/>
      <c r="AY78" s="74">
        <v>35</v>
      </c>
      <c r="AZ78" s="74">
        <v>1239.5</v>
      </c>
      <c r="BA78" s="74"/>
      <c r="BB78" s="74">
        <v>700</v>
      </c>
    </row>
    <row r="79" spans="1:54" s="73" customFormat="1" ht="12">
      <c r="A79" s="63" t="s">
        <v>46</v>
      </c>
      <c r="B79" s="65">
        <v>73</v>
      </c>
      <c r="C79" s="52" t="s">
        <v>2251</v>
      </c>
      <c r="D79" s="51" t="s">
        <v>558</v>
      </c>
      <c r="E79" s="51" t="s">
        <v>98</v>
      </c>
      <c r="F79" s="52" t="s">
        <v>2252</v>
      </c>
      <c r="G79" s="74"/>
      <c r="H79" s="54">
        <v>1</v>
      </c>
      <c r="I79" s="54">
        <v>3</v>
      </c>
      <c r="J79" s="54">
        <v>1989</v>
      </c>
      <c r="K79" s="52">
        <f t="shared" si="1"/>
        <v>22</v>
      </c>
      <c r="L79" s="52" t="s">
        <v>1964</v>
      </c>
      <c r="M79" s="74"/>
      <c r="N79" s="74"/>
      <c r="O79" s="74"/>
      <c r="P79" s="74"/>
      <c r="Q79" s="52" t="s">
        <v>2253</v>
      </c>
      <c r="R79" s="74"/>
      <c r="S79" s="54" t="s">
        <v>94</v>
      </c>
      <c r="T79" s="54">
        <v>11030020</v>
      </c>
      <c r="U79" s="64" t="s">
        <v>2254</v>
      </c>
      <c r="V79" s="64"/>
      <c r="W79" s="74"/>
      <c r="X79" s="74"/>
      <c r="Y79" s="64"/>
      <c r="Z79" s="74"/>
      <c r="AA79" s="74"/>
      <c r="AB79" s="74"/>
      <c r="AC79" s="74"/>
      <c r="AD79" s="74"/>
      <c r="AE79" s="74"/>
      <c r="AF79" s="54">
        <v>31</v>
      </c>
      <c r="AG79" s="54">
        <v>1</v>
      </c>
      <c r="AH79" s="54">
        <v>2012</v>
      </c>
      <c r="AI79" s="52" t="s">
        <v>2144</v>
      </c>
      <c r="AJ79" s="74"/>
      <c r="AK79" s="74"/>
      <c r="AL79" s="54"/>
      <c r="AM79" s="74"/>
      <c r="AN79" s="54">
        <v>10</v>
      </c>
      <c r="AO79" s="54">
        <v>2</v>
      </c>
      <c r="AP79" s="54">
        <v>2012</v>
      </c>
      <c r="AQ79" s="52"/>
      <c r="AR79" s="59">
        <v>7</v>
      </c>
      <c r="AS79" s="52" t="s">
        <v>71</v>
      </c>
      <c r="AT79" s="74">
        <v>92.11999999999999</v>
      </c>
      <c r="AU79" s="74">
        <v>62.72</v>
      </c>
      <c r="AV79" s="74">
        <v>727.6</v>
      </c>
      <c r="AW79" s="61">
        <v>116</v>
      </c>
      <c r="AX79" s="74"/>
      <c r="AY79" s="74">
        <v>9.8000000000000007</v>
      </c>
      <c r="AZ79" s="74">
        <v>1008.24</v>
      </c>
      <c r="BA79" s="74"/>
      <c r="BB79" s="74">
        <v>196</v>
      </c>
    </row>
    <row r="80" spans="1:54" s="73" customFormat="1" ht="12">
      <c r="A80" s="63" t="s">
        <v>46</v>
      </c>
      <c r="B80" s="65">
        <v>74</v>
      </c>
      <c r="C80" s="52" t="s">
        <v>2255</v>
      </c>
      <c r="D80" s="51" t="s">
        <v>55</v>
      </c>
      <c r="E80" s="51" t="s">
        <v>2256</v>
      </c>
      <c r="F80" s="52" t="s">
        <v>2257</v>
      </c>
      <c r="G80" s="74"/>
      <c r="H80" s="54">
        <v>20</v>
      </c>
      <c r="I80" s="54">
        <v>7</v>
      </c>
      <c r="J80" s="54">
        <v>1960</v>
      </c>
      <c r="K80" s="52">
        <f t="shared" si="1"/>
        <v>51</v>
      </c>
      <c r="L80" s="52" t="s">
        <v>1964</v>
      </c>
      <c r="M80" s="74"/>
      <c r="N80" s="74"/>
      <c r="O80" s="74"/>
      <c r="P80" s="74"/>
      <c r="Q80" s="52" t="s">
        <v>2258</v>
      </c>
      <c r="R80" s="74"/>
      <c r="S80" s="54" t="s">
        <v>69</v>
      </c>
      <c r="T80" s="54">
        <v>11030020</v>
      </c>
      <c r="U80" s="64" t="s">
        <v>2259</v>
      </c>
      <c r="V80" s="64"/>
      <c r="W80" s="74"/>
      <c r="X80" s="74"/>
      <c r="Y80" s="64"/>
      <c r="Z80" s="74"/>
      <c r="AA80" s="74"/>
      <c r="AB80" s="74"/>
      <c r="AC80" s="74"/>
      <c r="AD80" s="74"/>
      <c r="AE80" s="74"/>
      <c r="AF80" s="54">
        <v>31</v>
      </c>
      <c r="AG80" s="54">
        <v>1</v>
      </c>
      <c r="AH80" s="54">
        <v>2012</v>
      </c>
      <c r="AI80" s="52" t="s">
        <v>2260</v>
      </c>
      <c r="AJ80" s="74"/>
      <c r="AK80" s="74"/>
      <c r="AL80" s="54"/>
      <c r="AM80" s="74"/>
      <c r="AN80" s="54">
        <v>29</v>
      </c>
      <c r="AO80" s="54">
        <v>2</v>
      </c>
      <c r="AP80" s="54">
        <v>2012</v>
      </c>
      <c r="AQ80" s="52"/>
      <c r="AR80" s="59">
        <v>29</v>
      </c>
      <c r="AS80" s="52" t="s">
        <v>53</v>
      </c>
      <c r="AT80" s="74">
        <v>381.64</v>
      </c>
      <c r="AU80" s="74">
        <v>259.84000000000003</v>
      </c>
      <c r="AV80" s="74">
        <v>5.29</v>
      </c>
      <c r="AW80" s="61">
        <v>28</v>
      </c>
      <c r="AX80" s="74"/>
      <c r="AY80" s="74">
        <v>40.6</v>
      </c>
      <c r="AZ80" s="74">
        <v>715.37</v>
      </c>
      <c r="BA80" s="74"/>
      <c r="BB80" s="74">
        <v>715.37</v>
      </c>
    </row>
    <row r="81" spans="1:54" s="73" customFormat="1" ht="12">
      <c r="A81" s="63" t="s">
        <v>46</v>
      </c>
      <c r="B81" s="65">
        <v>75</v>
      </c>
      <c r="C81" s="52" t="s">
        <v>2261</v>
      </c>
      <c r="D81" s="51" t="s">
        <v>348</v>
      </c>
      <c r="E81" s="51" t="s">
        <v>2262</v>
      </c>
      <c r="F81" s="52" t="s">
        <v>2263</v>
      </c>
      <c r="G81" s="74"/>
      <c r="H81" s="54">
        <v>24</v>
      </c>
      <c r="I81" s="54">
        <v>8</v>
      </c>
      <c r="J81" s="54">
        <v>1985</v>
      </c>
      <c r="K81" s="52">
        <f t="shared" si="1"/>
        <v>26</v>
      </c>
      <c r="L81" s="52" t="s">
        <v>100</v>
      </c>
      <c r="M81" s="74"/>
      <c r="N81" s="74"/>
      <c r="O81" s="74"/>
      <c r="P81" s="74"/>
      <c r="Q81" s="52" t="s">
        <v>2264</v>
      </c>
      <c r="R81" s="74"/>
      <c r="S81" s="54" t="s">
        <v>58</v>
      </c>
      <c r="T81" s="54">
        <v>11030020</v>
      </c>
      <c r="U81" s="64" t="s">
        <v>2265</v>
      </c>
      <c r="V81" s="64"/>
      <c r="W81" s="74"/>
      <c r="X81" s="74"/>
      <c r="Y81" s="64"/>
      <c r="Z81" s="74"/>
      <c r="AA81" s="74"/>
      <c r="AB81" s="74"/>
      <c r="AC81" s="74"/>
      <c r="AD81" s="74"/>
      <c r="AE81" s="74"/>
      <c r="AF81" s="54">
        <v>31</v>
      </c>
      <c r="AG81" s="54">
        <v>1</v>
      </c>
      <c r="AH81" s="54">
        <v>2012</v>
      </c>
      <c r="AI81" s="52" t="s">
        <v>1978</v>
      </c>
      <c r="AJ81" s="74"/>
      <c r="AK81" s="74"/>
      <c r="AL81" s="54"/>
      <c r="AM81" s="74"/>
      <c r="AN81" s="54">
        <v>29</v>
      </c>
      <c r="AO81" s="54">
        <v>2</v>
      </c>
      <c r="AP81" s="54">
        <v>2012</v>
      </c>
      <c r="AQ81" s="52"/>
      <c r="AR81" s="59">
        <v>29</v>
      </c>
      <c r="AS81" s="52" t="s">
        <v>53</v>
      </c>
      <c r="AT81" s="74">
        <v>381.64</v>
      </c>
      <c r="AU81" s="74">
        <v>259.84000000000003</v>
      </c>
      <c r="AV81" s="74">
        <v>72.040000000000006</v>
      </c>
      <c r="AW81" s="61">
        <v>271</v>
      </c>
      <c r="AX81" s="74"/>
      <c r="AY81" s="74">
        <v>40.6</v>
      </c>
      <c r="AZ81" s="74">
        <v>1025.1199999999999</v>
      </c>
      <c r="BA81" s="74"/>
      <c r="BB81" s="74">
        <v>812</v>
      </c>
    </row>
    <row r="82" spans="1:54" s="73" customFormat="1" ht="12">
      <c r="A82" s="63" t="s">
        <v>46</v>
      </c>
      <c r="B82" s="65">
        <v>76</v>
      </c>
      <c r="C82" s="52" t="s">
        <v>2266</v>
      </c>
      <c r="D82" s="51" t="s">
        <v>1803</v>
      </c>
      <c r="E82" s="51" t="s">
        <v>2267</v>
      </c>
      <c r="F82" s="52" t="s">
        <v>2268</v>
      </c>
      <c r="G82" s="74"/>
      <c r="H82" s="54">
        <v>30</v>
      </c>
      <c r="I82" s="54">
        <v>5</v>
      </c>
      <c r="J82" s="54">
        <v>1991</v>
      </c>
      <c r="K82" s="52">
        <f t="shared" si="1"/>
        <v>20</v>
      </c>
      <c r="L82" s="52" t="s">
        <v>1964</v>
      </c>
      <c r="M82" s="74"/>
      <c r="N82" s="74"/>
      <c r="O82" s="74"/>
      <c r="P82" s="74"/>
      <c r="Q82" s="52" t="s">
        <v>2269</v>
      </c>
      <c r="R82" s="74"/>
      <c r="S82" s="54" t="s">
        <v>69</v>
      </c>
      <c r="T82" s="54">
        <v>11030020</v>
      </c>
      <c r="U82" s="55" t="s">
        <v>583</v>
      </c>
      <c r="V82" s="64"/>
      <c r="W82" s="74"/>
      <c r="X82" s="74"/>
      <c r="Y82" s="64"/>
      <c r="Z82" s="74"/>
      <c r="AA82" s="74"/>
      <c r="AB82" s="74"/>
      <c r="AC82" s="74"/>
      <c r="AD82" s="74"/>
      <c r="AE82" s="74"/>
      <c r="AF82" s="54">
        <v>31</v>
      </c>
      <c r="AG82" s="54">
        <v>1</v>
      </c>
      <c r="AH82" s="54">
        <v>2012</v>
      </c>
      <c r="AI82" s="52" t="s">
        <v>2270</v>
      </c>
      <c r="AJ82" s="74"/>
      <c r="AK82" s="74"/>
      <c r="AL82" s="54"/>
      <c r="AM82" s="74"/>
      <c r="AN82" s="54">
        <v>16</v>
      </c>
      <c r="AO82" s="54">
        <v>2</v>
      </c>
      <c r="AP82" s="54">
        <v>2012</v>
      </c>
      <c r="AQ82" s="52"/>
      <c r="AR82" s="59">
        <v>15</v>
      </c>
      <c r="AS82" s="52" t="s">
        <v>71</v>
      </c>
      <c r="AT82" s="74">
        <v>197.39999999999998</v>
      </c>
      <c r="AU82" s="74">
        <v>134.4</v>
      </c>
      <c r="AV82" s="74">
        <v>29.62</v>
      </c>
      <c r="AW82" s="61">
        <v>24</v>
      </c>
      <c r="AX82" s="74"/>
      <c r="AY82" s="74">
        <v>21</v>
      </c>
      <c r="AZ82" s="74">
        <v>406.41999999999996</v>
      </c>
      <c r="BA82" s="74"/>
      <c r="BB82" s="74">
        <v>406.42</v>
      </c>
    </row>
    <row r="83" spans="1:54" s="73" customFormat="1" ht="14.25">
      <c r="A83" s="63" t="s">
        <v>46</v>
      </c>
      <c r="B83" s="65">
        <v>77</v>
      </c>
      <c r="C83" s="52" t="s">
        <v>2271</v>
      </c>
      <c r="D83" s="75" t="s">
        <v>119</v>
      </c>
      <c r="E83" s="51" t="s">
        <v>2272</v>
      </c>
      <c r="F83" s="52">
        <v>13001041728</v>
      </c>
      <c r="G83" s="74"/>
      <c r="H83" s="52">
        <v>13</v>
      </c>
      <c r="I83" s="54">
        <v>8</v>
      </c>
      <c r="J83" s="52">
        <v>1980</v>
      </c>
      <c r="K83" s="52">
        <f t="shared" si="1"/>
        <v>31</v>
      </c>
      <c r="L83" s="52" t="s">
        <v>100</v>
      </c>
      <c r="M83" s="74"/>
      <c r="N83" s="74"/>
      <c r="O83" s="74"/>
      <c r="P83" s="74"/>
      <c r="Q83" s="54">
        <v>170</v>
      </c>
      <c r="R83" s="74"/>
      <c r="S83" s="52" t="s">
        <v>69</v>
      </c>
      <c r="T83" s="52" t="s">
        <v>1965</v>
      </c>
      <c r="U83" s="55" t="s">
        <v>2273</v>
      </c>
      <c r="V83" s="55"/>
      <c r="W83" s="74"/>
      <c r="X83" s="74"/>
      <c r="Y83" s="55"/>
      <c r="Z83" s="74"/>
      <c r="AA83" s="74"/>
      <c r="AB83" s="74"/>
      <c r="AC83" s="74"/>
      <c r="AD83" s="74"/>
      <c r="AE83" s="74"/>
      <c r="AF83" s="54">
        <v>1</v>
      </c>
      <c r="AG83" s="54">
        <v>2</v>
      </c>
      <c r="AH83" s="54">
        <v>2012</v>
      </c>
      <c r="AI83" s="52" t="s">
        <v>2049</v>
      </c>
      <c r="AJ83" s="74"/>
      <c r="AK83" s="74"/>
      <c r="AL83" s="54"/>
      <c r="AM83" s="74"/>
      <c r="AN83" s="54">
        <v>9</v>
      </c>
      <c r="AO83" s="54">
        <v>2</v>
      </c>
      <c r="AP83" s="54">
        <v>2012</v>
      </c>
      <c r="AQ83" s="52" t="s">
        <v>2274</v>
      </c>
      <c r="AR83" s="59">
        <v>8</v>
      </c>
      <c r="AS83" s="52" t="s">
        <v>71</v>
      </c>
      <c r="AT83" s="74">
        <v>105.28</v>
      </c>
      <c r="AU83" s="74">
        <v>71.680000000000007</v>
      </c>
      <c r="AV83" s="74">
        <v>13.11</v>
      </c>
      <c r="AW83" s="61">
        <v>103</v>
      </c>
      <c r="AX83" s="74"/>
      <c r="AY83" s="74">
        <v>11.200000000000001</v>
      </c>
      <c r="AZ83" s="74">
        <v>304.27</v>
      </c>
      <c r="BA83" s="74"/>
      <c r="BB83" s="74">
        <v>224</v>
      </c>
    </row>
    <row r="84" spans="1:54" s="73" customFormat="1" ht="14.25">
      <c r="A84" s="63" t="s">
        <v>46</v>
      </c>
      <c r="B84" s="65">
        <v>78</v>
      </c>
      <c r="C84" s="52" t="s">
        <v>2275</v>
      </c>
      <c r="D84" s="75" t="s">
        <v>678</v>
      </c>
      <c r="E84" s="51" t="s">
        <v>2065</v>
      </c>
      <c r="F84" s="52">
        <v>62502014211</v>
      </c>
      <c r="G84" s="74"/>
      <c r="H84" s="52">
        <v>23</v>
      </c>
      <c r="I84" s="54">
        <v>5</v>
      </c>
      <c r="J84" s="52">
        <v>2005</v>
      </c>
      <c r="K84" s="52">
        <f t="shared" si="1"/>
        <v>6</v>
      </c>
      <c r="L84" s="52" t="s">
        <v>100</v>
      </c>
      <c r="M84" s="74"/>
      <c r="N84" s="74"/>
      <c r="O84" s="74"/>
      <c r="P84" s="74"/>
      <c r="Q84" s="54">
        <v>171</v>
      </c>
      <c r="R84" s="74"/>
      <c r="S84" s="52" t="s">
        <v>117</v>
      </c>
      <c r="T84" s="52" t="s">
        <v>1965</v>
      </c>
      <c r="U84" s="55" t="s">
        <v>2276</v>
      </c>
      <c r="V84" s="55"/>
      <c r="W84" s="74"/>
      <c r="X84" s="74"/>
      <c r="Y84" s="55"/>
      <c r="Z84" s="74"/>
      <c r="AA84" s="74"/>
      <c r="AB84" s="74"/>
      <c r="AC84" s="74"/>
      <c r="AD84" s="74"/>
      <c r="AE84" s="74"/>
      <c r="AF84" s="54">
        <v>1</v>
      </c>
      <c r="AG84" s="54">
        <v>2</v>
      </c>
      <c r="AH84" s="54">
        <v>2012</v>
      </c>
      <c r="AI84" s="52" t="s">
        <v>2277</v>
      </c>
      <c r="AJ84" s="74"/>
      <c r="AK84" s="74"/>
      <c r="AL84" s="54"/>
      <c r="AM84" s="74"/>
      <c r="AN84" s="54">
        <v>9</v>
      </c>
      <c r="AO84" s="54">
        <v>2</v>
      </c>
      <c r="AP84" s="54">
        <v>2012</v>
      </c>
      <c r="AQ84" s="52" t="s">
        <v>2274</v>
      </c>
      <c r="AR84" s="59">
        <v>8</v>
      </c>
      <c r="AS84" s="52" t="s">
        <v>71</v>
      </c>
      <c r="AT84" s="74">
        <v>105.28</v>
      </c>
      <c r="AU84" s="74">
        <v>71.680000000000007</v>
      </c>
      <c r="AV84" s="74">
        <v>0.61</v>
      </c>
      <c r="AW84" s="61">
        <v>62</v>
      </c>
      <c r="AX84" s="74"/>
      <c r="AY84" s="74">
        <v>11.200000000000001</v>
      </c>
      <c r="AZ84" s="74">
        <v>250.77</v>
      </c>
      <c r="BA84" s="74"/>
      <c r="BB84" s="74">
        <v>224</v>
      </c>
    </row>
    <row r="85" spans="1:54" s="73" customFormat="1" ht="12">
      <c r="A85" s="63" t="s">
        <v>46</v>
      </c>
      <c r="B85" s="65">
        <v>79</v>
      </c>
      <c r="C85" s="52" t="s">
        <v>2278</v>
      </c>
      <c r="D85" s="75" t="s">
        <v>179</v>
      </c>
      <c r="E85" s="51" t="s">
        <v>2279</v>
      </c>
      <c r="F85" s="52">
        <v>59003001611</v>
      </c>
      <c r="G85" s="74"/>
      <c r="H85" s="52">
        <v>16</v>
      </c>
      <c r="I85" s="54">
        <v>8</v>
      </c>
      <c r="J85" s="52">
        <v>1936</v>
      </c>
      <c r="K85" s="52">
        <f t="shared" si="1"/>
        <v>75</v>
      </c>
      <c r="L85" s="52" t="s">
        <v>1964</v>
      </c>
      <c r="M85" s="74"/>
      <c r="N85" s="74"/>
      <c r="O85" s="74"/>
      <c r="P85" s="74"/>
      <c r="Q85" s="54">
        <v>172</v>
      </c>
      <c r="R85" s="74"/>
      <c r="S85" s="52" t="s">
        <v>169</v>
      </c>
      <c r="T85" s="52" t="s">
        <v>1965</v>
      </c>
      <c r="U85" s="55" t="s">
        <v>2280</v>
      </c>
      <c r="V85" s="55" t="s">
        <v>2281</v>
      </c>
      <c r="W85" s="74"/>
      <c r="X85" s="74"/>
      <c r="Y85" s="55" t="s">
        <v>2282</v>
      </c>
      <c r="Z85" s="74"/>
      <c r="AA85" s="74"/>
      <c r="AB85" s="74"/>
      <c r="AC85" s="74"/>
      <c r="AD85" s="74"/>
      <c r="AE85" s="74"/>
      <c r="AF85" s="54">
        <v>2</v>
      </c>
      <c r="AG85" s="54">
        <v>2</v>
      </c>
      <c r="AH85" s="54">
        <v>2012</v>
      </c>
      <c r="AI85" s="52" t="s">
        <v>2049</v>
      </c>
      <c r="AJ85" s="74"/>
      <c r="AK85" s="74"/>
      <c r="AL85" s="54"/>
      <c r="AM85" s="74"/>
      <c r="AN85" s="54">
        <v>6</v>
      </c>
      <c r="AO85" s="54">
        <v>2</v>
      </c>
      <c r="AP85" s="54">
        <v>2012</v>
      </c>
      <c r="AQ85" s="52"/>
      <c r="AR85" s="59">
        <v>4</v>
      </c>
      <c r="AS85" s="52" t="s">
        <v>71</v>
      </c>
      <c r="AT85" s="74">
        <v>52.64</v>
      </c>
      <c r="AU85" s="74">
        <v>35.840000000000003</v>
      </c>
      <c r="AV85" s="74">
        <v>15.24</v>
      </c>
      <c r="AW85" s="61">
        <v>243</v>
      </c>
      <c r="AX85" s="74"/>
      <c r="AY85" s="74">
        <v>5.6000000000000005</v>
      </c>
      <c r="AZ85" s="74">
        <v>352.32</v>
      </c>
      <c r="BA85" s="74"/>
      <c r="BB85" s="74">
        <v>112</v>
      </c>
    </row>
    <row r="86" spans="1:54" s="73" customFormat="1" ht="12">
      <c r="A86" s="63" t="s">
        <v>46</v>
      </c>
      <c r="B86" s="65">
        <v>80</v>
      </c>
      <c r="C86" s="52" t="s">
        <v>2283</v>
      </c>
      <c r="D86" s="75" t="s">
        <v>2284</v>
      </c>
      <c r="E86" s="51" t="s">
        <v>2285</v>
      </c>
      <c r="F86" s="52">
        <v>28001088575</v>
      </c>
      <c r="G86" s="74"/>
      <c r="H86" s="52">
        <v>10</v>
      </c>
      <c r="I86" s="54">
        <v>9</v>
      </c>
      <c r="J86" s="52">
        <v>1992</v>
      </c>
      <c r="K86" s="52">
        <f t="shared" si="1"/>
        <v>19</v>
      </c>
      <c r="L86" s="52" t="s">
        <v>1964</v>
      </c>
      <c r="M86" s="74"/>
      <c r="N86" s="74"/>
      <c r="O86" s="74"/>
      <c r="P86" s="74"/>
      <c r="Q86" s="54">
        <v>173</v>
      </c>
      <c r="R86" s="74"/>
      <c r="S86" s="52" t="s">
        <v>169</v>
      </c>
      <c r="T86" s="52" t="s">
        <v>1965</v>
      </c>
      <c r="U86" s="55" t="s">
        <v>2286</v>
      </c>
      <c r="V86" s="55"/>
      <c r="W86" s="74"/>
      <c r="X86" s="74"/>
      <c r="Y86" s="55"/>
      <c r="Z86" s="74"/>
      <c r="AA86" s="74"/>
      <c r="AB86" s="74"/>
      <c r="AC86" s="74"/>
      <c r="AD86" s="74"/>
      <c r="AE86" s="74"/>
      <c r="AF86" s="54">
        <v>2</v>
      </c>
      <c r="AG86" s="54">
        <v>2</v>
      </c>
      <c r="AH86" s="54">
        <v>2012</v>
      </c>
      <c r="AI86" s="52" t="s">
        <v>2287</v>
      </c>
      <c r="AJ86" s="74"/>
      <c r="AK86" s="74"/>
      <c r="AL86" s="54"/>
      <c r="AM86" s="74"/>
      <c r="AN86" s="54">
        <v>6</v>
      </c>
      <c r="AO86" s="54">
        <v>2</v>
      </c>
      <c r="AP86" s="54">
        <v>2012</v>
      </c>
      <c r="AQ86" s="52"/>
      <c r="AR86" s="59">
        <v>4</v>
      </c>
      <c r="AS86" s="52" t="s">
        <v>71</v>
      </c>
      <c r="AT86" s="74">
        <v>52.64</v>
      </c>
      <c r="AU86" s="74">
        <v>35.840000000000003</v>
      </c>
      <c r="AV86" s="74">
        <v>0.47</v>
      </c>
      <c r="AW86" s="61">
        <v>237</v>
      </c>
      <c r="AX86" s="74"/>
      <c r="AY86" s="74">
        <v>5.6000000000000005</v>
      </c>
      <c r="AZ86" s="74">
        <v>331.55</v>
      </c>
      <c r="BA86" s="74"/>
      <c r="BB86" s="74">
        <v>112</v>
      </c>
    </row>
    <row r="87" spans="1:54" s="73" customFormat="1" ht="12">
      <c r="A87" s="63" t="s">
        <v>46</v>
      </c>
      <c r="B87" s="65">
        <v>81</v>
      </c>
      <c r="C87" s="52" t="s">
        <v>2288</v>
      </c>
      <c r="D87" s="75" t="s">
        <v>55</v>
      </c>
      <c r="E87" s="51" t="s">
        <v>2289</v>
      </c>
      <c r="F87" s="52" t="s">
        <v>2290</v>
      </c>
      <c r="G87" s="74"/>
      <c r="H87" s="54">
        <v>9</v>
      </c>
      <c r="I87" s="54">
        <v>4</v>
      </c>
      <c r="J87" s="54">
        <v>1990</v>
      </c>
      <c r="K87" s="52">
        <f t="shared" si="1"/>
        <v>21</v>
      </c>
      <c r="L87" s="52" t="s">
        <v>1964</v>
      </c>
      <c r="M87" s="74"/>
      <c r="N87" s="74"/>
      <c r="O87" s="74"/>
      <c r="P87" s="74"/>
      <c r="Q87" s="54">
        <v>174</v>
      </c>
      <c r="R87" s="74"/>
      <c r="S87" s="52" t="s">
        <v>58</v>
      </c>
      <c r="T87" s="52" t="s">
        <v>1965</v>
      </c>
      <c r="U87" s="55" t="s">
        <v>2291</v>
      </c>
      <c r="V87" s="55"/>
      <c r="W87" s="74"/>
      <c r="X87" s="74"/>
      <c r="Y87" s="55"/>
      <c r="Z87" s="74"/>
      <c r="AA87" s="74"/>
      <c r="AB87" s="74"/>
      <c r="AC87" s="74"/>
      <c r="AD87" s="74"/>
      <c r="AE87" s="74"/>
      <c r="AF87" s="54">
        <v>2</v>
      </c>
      <c r="AG87" s="54">
        <v>2</v>
      </c>
      <c r="AH87" s="54">
        <v>2012</v>
      </c>
      <c r="AI87" s="52" t="s">
        <v>1978</v>
      </c>
      <c r="AJ87" s="74"/>
      <c r="AK87" s="74"/>
      <c r="AL87" s="54"/>
      <c r="AM87" s="74"/>
      <c r="AN87" s="54">
        <v>29</v>
      </c>
      <c r="AO87" s="54">
        <v>2</v>
      </c>
      <c r="AP87" s="54">
        <v>2012</v>
      </c>
      <c r="AQ87" s="52"/>
      <c r="AR87" s="59">
        <v>28</v>
      </c>
      <c r="AS87" s="52" t="s">
        <v>53</v>
      </c>
      <c r="AT87" s="74">
        <v>368.47999999999996</v>
      </c>
      <c r="AU87" s="74">
        <v>250.88</v>
      </c>
      <c r="AV87" s="74">
        <v>26.04</v>
      </c>
      <c r="AW87" s="61">
        <v>15</v>
      </c>
      <c r="AX87" s="74"/>
      <c r="AY87" s="74">
        <v>39.200000000000003</v>
      </c>
      <c r="AZ87" s="74">
        <v>699.59999999999991</v>
      </c>
      <c r="BA87" s="74"/>
      <c r="BB87" s="74">
        <v>699.6</v>
      </c>
    </row>
    <row r="88" spans="1:54" s="73" customFormat="1" ht="12">
      <c r="A88" s="63" t="s">
        <v>46</v>
      </c>
      <c r="B88" s="65">
        <v>82</v>
      </c>
      <c r="C88" s="52" t="s">
        <v>2292</v>
      </c>
      <c r="D88" s="75" t="s">
        <v>422</v>
      </c>
      <c r="E88" s="51" t="s">
        <v>2293</v>
      </c>
      <c r="F88" s="52" t="s">
        <v>2294</v>
      </c>
      <c r="G88" s="74"/>
      <c r="H88" s="54">
        <v>28</v>
      </c>
      <c r="I88" s="54">
        <v>4</v>
      </c>
      <c r="J88" s="54">
        <v>1975</v>
      </c>
      <c r="K88" s="52">
        <f t="shared" si="1"/>
        <v>36</v>
      </c>
      <c r="L88" s="52" t="s">
        <v>100</v>
      </c>
      <c r="M88" s="74"/>
      <c r="N88" s="74"/>
      <c r="O88" s="74"/>
      <c r="P88" s="74"/>
      <c r="Q88" s="54">
        <v>175</v>
      </c>
      <c r="R88" s="74"/>
      <c r="S88" s="52" t="s">
        <v>58</v>
      </c>
      <c r="T88" s="52" t="s">
        <v>1965</v>
      </c>
      <c r="U88" s="55" t="s">
        <v>2295</v>
      </c>
      <c r="V88" s="55"/>
      <c r="W88" s="74"/>
      <c r="X88" s="74"/>
      <c r="Y88" s="55"/>
      <c r="Z88" s="74"/>
      <c r="AA88" s="74"/>
      <c r="AB88" s="74"/>
      <c r="AC88" s="74"/>
      <c r="AD88" s="74"/>
      <c r="AE88" s="74"/>
      <c r="AF88" s="54">
        <v>2</v>
      </c>
      <c r="AG88" s="54">
        <v>2</v>
      </c>
      <c r="AH88" s="54">
        <v>2012</v>
      </c>
      <c r="AI88" s="52" t="s">
        <v>2296</v>
      </c>
      <c r="AJ88" s="74"/>
      <c r="AK88" s="74"/>
      <c r="AL88" s="54"/>
      <c r="AM88" s="74"/>
      <c r="AN88" s="54">
        <v>14</v>
      </c>
      <c r="AO88" s="54">
        <v>2</v>
      </c>
      <c r="AP88" s="54">
        <v>2012</v>
      </c>
      <c r="AQ88" s="52"/>
      <c r="AR88" s="59">
        <v>12</v>
      </c>
      <c r="AS88" s="52" t="s">
        <v>53</v>
      </c>
      <c r="AT88" s="74">
        <v>157.91999999999999</v>
      </c>
      <c r="AU88" s="74">
        <v>107.52</v>
      </c>
      <c r="AV88" s="74">
        <v>155.94</v>
      </c>
      <c r="AW88" s="61">
        <v>43</v>
      </c>
      <c r="AX88" s="74"/>
      <c r="AY88" s="74">
        <v>16.8</v>
      </c>
      <c r="AZ88" s="74">
        <v>481.18</v>
      </c>
      <c r="BA88" s="74"/>
      <c r="BB88" s="74">
        <v>336</v>
      </c>
    </row>
    <row r="89" spans="1:54" s="73" customFormat="1" ht="12">
      <c r="A89" s="63" t="s">
        <v>46</v>
      </c>
      <c r="B89" s="65">
        <v>83</v>
      </c>
      <c r="C89" s="52" t="s">
        <v>2297</v>
      </c>
      <c r="D89" s="75" t="s">
        <v>1913</v>
      </c>
      <c r="E89" s="51" t="s">
        <v>173</v>
      </c>
      <c r="F89" s="52" t="s">
        <v>2298</v>
      </c>
      <c r="G89" s="74"/>
      <c r="H89" s="54">
        <v>2</v>
      </c>
      <c r="I89" s="54">
        <v>6</v>
      </c>
      <c r="J89" s="54">
        <v>1964</v>
      </c>
      <c r="K89" s="52">
        <f t="shared" si="1"/>
        <v>47</v>
      </c>
      <c r="L89" s="52" t="s">
        <v>1964</v>
      </c>
      <c r="M89" s="74"/>
      <c r="N89" s="74"/>
      <c r="O89" s="74"/>
      <c r="P89" s="74"/>
      <c r="Q89" s="54">
        <v>176</v>
      </c>
      <c r="R89" s="74"/>
      <c r="S89" s="52" t="s">
        <v>58</v>
      </c>
      <c r="T89" s="52" t="s">
        <v>1965</v>
      </c>
      <c r="U89" s="55" t="s">
        <v>2299</v>
      </c>
      <c r="V89" s="55"/>
      <c r="W89" s="74"/>
      <c r="X89" s="74"/>
      <c r="Y89" s="55"/>
      <c r="Z89" s="74"/>
      <c r="AA89" s="74"/>
      <c r="AB89" s="74"/>
      <c r="AC89" s="74"/>
      <c r="AD89" s="74"/>
      <c r="AE89" s="74"/>
      <c r="AF89" s="54">
        <v>2</v>
      </c>
      <c r="AG89" s="54">
        <v>2</v>
      </c>
      <c r="AH89" s="54">
        <v>2012</v>
      </c>
      <c r="AI89" s="52" t="s">
        <v>2300</v>
      </c>
      <c r="AJ89" s="74"/>
      <c r="AK89" s="74"/>
      <c r="AL89" s="54"/>
      <c r="AM89" s="74"/>
      <c r="AN89" s="54">
        <v>29</v>
      </c>
      <c r="AO89" s="54">
        <v>2</v>
      </c>
      <c r="AP89" s="54">
        <v>2012</v>
      </c>
      <c r="AQ89" s="52"/>
      <c r="AR89" s="59">
        <v>28</v>
      </c>
      <c r="AS89" s="52" t="s">
        <v>53</v>
      </c>
      <c r="AT89" s="74">
        <v>368.47999999999996</v>
      </c>
      <c r="AU89" s="74">
        <v>250.88</v>
      </c>
      <c r="AV89" s="74">
        <v>527.91</v>
      </c>
      <c r="AW89" s="61">
        <v>118</v>
      </c>
      <c r="AX89" s="74"/>
      <c r="AY89" s="74">
        <v>39.200000000000003</v>
      </c>
      <c r="AZ89" s="74">
        <v>1304.4699999999998</v>
      </c>
      <c r="BA89" s="74"/>
      <c r="BB89" s="74">
        <v>784</v>
      </c>
    </row>
    <row r="90" spans="1:54" s="73" customFormat="1" ht="12">
      <c r="A90" s="63" t="s">
        <v>46</v>
      </c>
      <c r="B90" s="65">
        <v>84</v>
      </c>
      <c r="C90" s="52" t="s">
        <v>2301</v>
      </c>
      <c r="D90" s="75" t="s">
        <v>307</v>
      </c>
      <c r="E90" s="51" t="s">
        <v>2302</v>
      </c>
      <c r="F90" s="52" t="s">
        <v>2303</v>
      </c>
      <c r="G90" s="74"/>
      <c r="H90" s="54">
        <v>15</v>
      </c>
      <c r="I90" s="54">
        <v>5</v>
      </c>
      <c r="J90" s="54">
        <v>1948</v>
      </c>
      <c r="K90" s="52">
        <f t="shared" si="1"/>
        <v>63</v>
      </c>
      <c r="L90" s="52" t="s">
        <v>1964</v>
      </c>
      <c r="M90" s="74"/>
      <c r="N90" s="74"/>
      <c r="O90" s="74"/>
      <c r="P90" s="74"/>
      <c r="Q90" s="54">
        <v>177</v>
      </c>
      <c r="R90" s="74"/>
      <c r="S90" s="52" t="s">
        <v>69</v>
      </c>
      <c r="T90" s="52" t="s">
        <v>1965</v>
      </c>
      <c r="U90" s="55" t="s">
        <v>2304</v>
      </c>
      <c r="V90" s="55"/>
      <c r="W90" s="74"/>
      <c r="X90" s="74"/>
      <c r="Y90" s="55"/>
      <c r="Z90" s="74"/>
      <c r="AA90" s="74"/>
      <c r="AB90" s="74"/>
      <c r="AC90" s="74"/>
      <c r="AD90" s="74"/>
      <c r="AE90" s="74"/>
      <c r="AF90" s="54">
        <v>2</v>
      </c>
      <c r="AG90" s="54">
        <v>2</v>
      </c>
      <c r="AH90" s="54">
        <v>2012</v>
      </c>
      <c r="AI90" s="52" t="s">
        <v>2305</v>
      </c>
      <c r="AJ90" s="74"/>
      <c r="AK90" s="74"/>
      <c r="AL90" s="54"/>
      <c r="AM90" s="74"/>
      <c r="AN90" s="54">
        <v>29</v>
      </c>
      <c r="AO90" s="54">
        <v>2</v>
      </c>
      <c r="AP90" s="54">
        <v>2012</v>
      </c>
      <c r="AQ90" s="52"/>
      <c r="AR90" s="59">
        <v>28</v>
      </c>
      <c r="AS90" s="52" t="s">
        <v>53</v>
      </c>
      <c r="AT90" s="74">
        <v>368.47999999999996</v>
      </c>
      <c r="AU90" s="74">
        <v>250.88</v>
      </c>
      <c r="AV90" s="74">
        <v>271.55</v>
      </c>
      <c r="AW90" s="61">
        <v>19</v>
      </c>
      <c r="AX90" s="74"/>
      <c r="AY90" s="74">
        <v>39.200000000000003</v>
      </c>
      <c r="AZ90" s="74">
        <v>949.1099999999999</v>
      </c>
      <c r="BA90" s="74"/>
      <c r="BB90" s="74">
        <v>784</v>
      </c>
    </row>
    <row r="91" spans="1:54" s="73" customFormat="1" ht="12">
      <c r="A91" s="63" t="s">
        <v>46</v>
      </c>
      <c r="B91" s="65">
        <v>85</v>
      </c>
      <c r="C91" s="52" t="s">
        <v>2306</v>
      </c>
      <c r="D91" s="75" t="s">
        <v>2307</v>
      </c>
      <c r="E91" s="51" t="s">
        <v>1691</v>
      </c>
      <c r="F91" s="52" t="s">
        <v>2308</v>
      </c>
      <c r="G91" s="74"/>
      <c r="H91" s="54">
        <v>25</v>
      </c>
      <c r="I91" s="54">
        <v>5</v>
      </c>
      <c r="J91" s="54">
        <v>1982</v>
      </c>
      <c r="K91" s="52">
        <f t="shared" si="1"/>
        <v>29</v>
      </c>
      <c r="L91" s="52" t="s">
        <v>1964</v>
      </c>
      <c r="M91" s="74"/>
      <c r="N91" s="74"/>
      <c r="O91" s="74"/>
      <c r="P91" s="74"/>
      <c r="Q91" s="54">
        <v>178</v>
      </c>
      <c r="R91" s="74"/>
      <c r="S91" s="52" t="s">
        <v>169</v>
      </c>
      <c r="T91" s="52" t="s">
        <v>1965</v>
      </c>
      <c r="U91" s="55" t="s">
        <v>2309</v>
      </c>
      <c r="V91" s="55" t="s">
        <v>592</v>
      </c>
      <c r="W91" s="74"/>
      <c r="X91" s="74"/>
      <c r="Y91" s="55"/>
      <c r="Z91" s="74"/>
      <c r="AA91" s="74"/>
      <c r="AB91" s="74"/>
      <c r="AC91" s="74"/>
      <c r="AD91" s="74"/>
      <c r="AE91" s="74"/>
      <c r="AF91" s="54">
        <v>3</v>
      </c>
      <c r="AG91" s="54">
        <v>2</v>
      </c>
      <c r="AH91" s="54">
        <v>2012</v>
      </c>
      <c r="AI91" s="52" t="s">
        <v>2310</v>
      </c>
      <c r="AJ91" s="74"/>
      <c r="AK91" s="74"/>
      <c r="AL91" s="54"/>
      <c r="AM91" s="74"/>
      <c r="AN91" s="54">
        <v>6</v>
      </c>
      <c r="AO91" s="54">
        <v>2</v>
      </c>
      <c r="AP91" s="54">
        <v>2012</v>
      </c>
      <c r="AQ91" s="52"/>
      <c r="AR91" s="59">
        <v>3</v>
      </c>
      <c r="AS91" s="52" t="s">
        <v>71</v>
      </c>
      <c r="AT91" s="74">
        <v>39.479999999999997</v>
      </c>
      <c r="AU91" s="74">
        <v>26.88</v>
      </c>
      <c r="AV91" s="74">
        <v>14.43</v>
      </c>
      <c r="AW91" s="61">
        <v>70</v>
      </c>
      <c r="AX91" s="74"/>
      <c r="AY91" s="74">
        <v>4.2</v>
      </c>
      <c r="AZ91" s="74">
        <v>154.99</v>
      </c>
      <c r="BA91" s="74"/>
      <c r="BB91" s="74">
        <v>84</v>
      </c>
    </row>
    <row r="92" spans="1:54" s="73" customFormat="1" ht="12">
      <c r="A92" s="63" t="s">
        <v>46</v>
      </c>
      <c r="B92" s="65">
        <v>86</v>
      </c>
      <c r="C92" s="52" t="s">
        <v>2311</v>
      </c>
      <c r="D92" s="75" t="s">
        <v>1415</v>
      </c>
      <c r="E92" s="51" t="s">
        <v>1683</v>
      </c>
      <c r="F92" s="52" t="s">
        <v>1684</v>
      </c>
      <c r="G92" s="74"/>
      <c r="H92" s="54">
        <v>18</v>
      </c>
      <c r="I92" s="54">
        <v>10</v>
      </c>
      <c r="J92" s="54">
        <v>1983</v>
      </c>
      <c r="K92" s="52">
        <f t="shared" si="1"/>
        <v>28</v>
      </c>
      <c r="L92" s="52" t="s">
        <v>100</v>
      </c>
      <c r="M92" s="74"/>
      <c r="N92" s="74"/>
      <c r="O92" s="74"/>
      <c r="P92" s="74"/>
      <c r="Q92" s="54">
        <v>179</v>
      </c>
      <c r="R92" s="74"/>
      <c r="S92" s="52" t="s">
        <v>169</v>
      </c>
      <c r="T92" s="52" t="s">
        <v>1965</v>
      </c>
      <c r="U92" s="55" t="s">
        <v>2312</v>
      </c>
      <c r="V92" s="55" t="s">
        <v>2313</v>
      </c>
      <c r="W92" s="74"/>
      <c r="X92" s="74"/>
      <c r="Y92" s="55"/>
      <c r="Z92" s="74"/>
      <c r="AA92" s="74"/>
      <c r="AB92" s="74"/>
      <c r="AC92" s="74"/>
      <c r="AD92" s="74"/>
      <c r="AE92" s="74"/>
      <c r="AF92" s="54">
        <v>3</v>
      </c>
      <c r="AG92" s="54">
        <v>2</v>
      </c>
      <c r="AH92" s="54">
        <v>2012</v>
      </c>
      <c r="AI92" s="52" t="s">
        <v>2314</v>
      </c>
      <c r="AJ92" s="74"/>
      <c r="AK92" s="74"/>
      <c r="AL92" s="54"/>
      <c r="AM92" s="74"/>
      <c r="AN92" s="54">
        <v>13</v>
      </c>
      <c r="AO92" s="54">
        <v>2</v>
      </c>
      <c r="AP92" s="54">
        <v>2012</v>
      </c>
      <c r="AQ92" s="52"/>
      <c r="AR92" s="59">
        <v>10</v>
      </c>
      <c r="AS92" s="52" t="s">
        <v>71</v>
      </c>
      <c r="AT92" s="74">
        <v>131.6</v>
      </c>
      <c r="AU92" s="74">
        <v>89.600000000000009</v>
      </c>
      <c r="AV92" s="74">
        <v>8.98</v>
      </c>
      <c r="AW92" s="61">
        <v>309</v>
      </c>
      <c r="AX92" s="74"/>
      <c r="AY92" s="74">
        <v>14</v>
      </c>
      <c r="AZ92" s="74">
        <v>553.17999999999995</v>
      </c>
      <c r="BA92" s="74"/>
      <c r="BB92" s="74">
        <v>280</v>
      </c>
    </row>
    <row r="93" spans="1:54" s="73" customFormat="1" ht="12">
      <c r="A93" s="63" t="s">
        <v>46</v>
      </c>
      <c r="B93" s="65">
        <v>87</v>
      </c>
      <c r="C93" s="52" t="s">
        <v>2315</v>
      </c>
      <c r="D93" s="75" t="s">
        <v>422</v>
      </c>
      <c r="E93" s="51" t="s">
        <v>2316</v>
      </c>
      <c r="F93" s="52" t="s">
        <v>2317</v>
      </c>
      <c r="G93" s="74"/>
      <c r="H93" s="54">
        <v>23</v>
      </c>
      <c r="I93" s="54">
        <v>2</v>
      </c>
      <c r="J93" s="54">
        <v>1998</v>
      </c>
      <c r="K93" s="52">
        <f t="shared" si="1"/>
        <v>13</v>
      </c>
      <c r="L93" s="52" t="s">
        <v>100</v>
      </c>
      <c r="M93" s="74"/>
      <c r="N93" s="74"/>
      <c r="O93" s="74"/>
      <c r="P93" s="74"/>
      <c r="Q93" s="54">
        <v>180</v>
      </c>
      <c r="R93" s="74"/>
      <c r="S93" s="52" t="s">
        <v>388</v>
      </c>
      <c r="T93" s="52" t="s">
        <v>1965</v>
      </c>
      <c r="U93" s="55" t="s">
        <v>2318</v>
      </c>
      <c r="V93" s="55"/>
      <c r="W93" s="74"/>
      <c r="X93" s="74"/>
      <c r="Y93" s="55"/>
      <c r="Z93" s="74"/>
      <c r="AA93" s="74"/>
      <c r="AB93" s="74"/>
      <c r="AC93" s="74"/>
      <c r="AD93" s="74"/>
      <c r="AE93" s="74"/>
      <c r="AF93" s="54">
        <v>3</v>
      </c>
      <c r="AG93" s="54">
        <v>2</v>
      </c>
      <c r="AH93" s="54">
        <v>2012</v>
      </c>
      <c r="AI93" s="52" t="s">
        <v>2016</v>
      </c>
      <c r="AJ93" s="74"/>
      <c r="AK93" s="74"/>
      <c r="AL93" s="54"/>
      <c r="AM93" s="74"/>
      <c r="AN93" s="54">
        <v>23</v>
      </c>
      <c r="AO93" s="54">
        <v>2</v>
      </c>
      <c r="AP93" s="54">
        <v>2012</v>
      </c>
      <c r="AQ93" s="52"/>
      <c r="AR93" s="59">
        <v>20</v>
      </c>
      <c r="AS93" s="52" t="s">
        <v>71</v>
      </c>
      <c r="AT93" s="74">
        <v>263.2</v>
      </c>
      <c r="AU93" s="74">
        <v>179.20000000000002</v>
      </c>
      <c r="AV93" s="74">
        <v>2.98</v>
      </c>
      <c r="AW93" s="61">
        <v>157</v>
      </c>
      <c r="AX93" s="74"/>
      <c r="AY93" s="74">
        <v>28</v>
      </c>
      <c r="AZ93" s="74">
        <v>630.38</v>
      </c>
      <c r="BA93" s="74"/>
      <c r="BB93" s="74">
        <v>560</v>
      </c>
    </row>
    <row r="94" spans="1:54" s="73" customFormat="1" ht="12">
      <c r="A94" s="63" t="s">
        <v>46</v>
      </c>
      <c r="B94" s="65">
        <v>88</v>
      </c>
      <c r="C94" s="52" t="s">
        <v>2319</v>
      </c>
      <c r="D94" s="75" t="s">
        <v>2320</v>
      </c>
      <c r="E94" s="51" t="s">
        <v>2321</v>
      </c>
      <c r="F94" s="52" t="s">
        <v>2322</v>
      </c>
      <c r="G94" s="74"/>
      <c r="H94" s="54">
        <v>13</v>
      </c>
      <c r="I94" s="54">
        <v>10</v>
      </c>
      <c r="J94" s="54">
        <v>1967</v>
      </c>
      <c r="K94" s="52">
        <f t="shared" si="1"/>
        <v>44</v>
      </c>
      <c r="L94" s="52" t="s">
        <v>1964</v>
      </c>
      <c r="M94" s="74"/>
      <c r="N94" s="74"/>
      <c r="O94" s="74"/>
      <c r="P94" s="74"/>
      <c r="Q94" s="54">
        <v>182</v>
      </c>
      <c r="R94" s="74"/>
      <c r="S94" s="52" t="s">
        <v>69</v>
      </c>
      <c r="T94" s="52" t="s">
        <v>1965</v>
      </c>
      <c r="U94" s="55" t="s">
        <v>2323</v>
      </c>
      <c r="V94" s="55" t="s">
        <v>2324</v>
      </c>
      <c r="W94" s="74"/>
      <c r="X94" s="74"/>
      <c r="Y94" s="55"/>
      <c r="Z94" s="74"/>
      <c r="AA94" s="74"/>
      <c r="AB94" s="74"/>
      <c r="AC94" s="74"/>
      <c r="AD94" s="74"/>
      <c r="AE94" s="74"/>
      <c r="AF94" s="54">
        <v>3</v>
      </c>
      <c r="AG94" s="54">
        <v>2</v>
      </c>
      <c r="AH94" s="54">
        <v>2012</v>
      </c>
      <c r="AI94" s="52" t="s">
        <v>2197</v>
      </c>
      <c r="AJ94" s="74"/>
      <c r="AK94" s="74"/>
      <c r="AL94" s="54"/>
      <c r="AM94" s="74"/>
      <c r="AN94" s="54">
        <v>29</v>
      </c>
      <c r="AO94" s="54">
        <v>2</v>
      </c>
      <c r="AP94" s="54">
        <v>2012</v>
      </c>
      <c r="AQ94" s="52"/>
      <c r="AR94" s="59">
        <v>27</v>
      </c>
      <c r="AS94" s="52" t="s">
        <v>53</v>
      </c>
      <c r="AT94" s="74">
        <v>355.32</v>
      </c>
      <c r="AU94" s="74">
        <v>241.92000000000002</v>
      </c>
      <c r="AV94" s="74">
        <v>311.36</v>
      </c>
      <c r="AW94" s="61">
        <v>307</v>
      </c>
      <c r="AX94" s="74"/>
      <c r="AY94" s="74">
        <v>37.800000000000004</v>
      </c>
      <c r="AZ94" s="74">
        <v>1253.4000000000001</v>
      </c>
      <c r="BA94" s="74"/>
      <c r="BB94" s="74">
        <v>756</v>
      </c>
    </row>
    <row r="95" spans="1:54" s="73" customFormat="1" ht="14.25">
      <c r="A95" s="63" t="s">
        <v>46</v>
      </c>
      <c r="B95" s="65">
        <v>89</v>
      </c>
      <c r="C95" s="52" t="s">
        <v>2325</v>
      </c>
      <c r="D95" s="75" t="s">
        <v>2326</v>
      </c>
      <c r="E95" s="51" t="s">
        <v>2327</v>
      </c>
      <c r="F95" s="52" t="s">
        <v>2328</v>
      </c>
      <c r="G95" s="74"/>
      <c r="H95" s="54">
        <v>4</v>
      </c>
      <c r="I95" s="54">
        <v>12</v>
      </c>
      <c r="J95" s="54">
        <v>1970</v>
      </c>
      <c r="K95" s="52">
        <f t="shared" si="1"/>
        <v>41</v>
      </c>
      <c r="L95" s="52" t="s">
        <v>1964</v>
      </c>
      <c r="M95" s="74"/>
      <c r="N95" s="74"/>
      <c r="O95" s="74"/>
      <c r="P95" s="74"/>
      <c r="Q95" s="52">
        <v>183</v>
      </c>
      <c r="R95" s="74"/>
      <c r="S95" s="52" t="s">
        <v>58</v>
      </c>
      <c r="T95" s="52" t="s">
        <v>1965</v>
      </c>
      <c r="U95" s="55" t="s">
        <v>2329</v>
      </c>
      <c r="V95" s="55"/>
      <c r="W95" s="74"/>
      <c r="X95" s="74"/>
      <c r="Y95" s="55"/>
      <c r="Z95" s="74"/>
      <c r="AA95" s="74"/>
      <c r="AB95" s="74"/>
      <c r="AC95" s="74"/>
      <c r="AD95" s="74"/>
      <c r="AE95" s="74"/>
      <c r="AF95" s="54">
        <v>3</v>
      </c>
      <c r="AG95" s="54">
        <v>2</v>
      </c>
      <c r="AH95" s="54">
        <v>2012</v>
      </c>
      <c r="AI95" s="52" t="s">
        <v>2260</v>
      </c>
      <c r="AJ95" s="74"/>
      <c r="AK95" s="74"/>
      <c r="AL95" s="54"/>
      <c r="AM95" s="74"/>
      <c r="AN95" s="54">
        <v>11</v>
      </c>
      <c r="AO95" s="54">
        <v>2</v>
      </c>
      <c r="AP95" s="54">
        <v>2012</v>
      </c>
      <c r="AQ95" s="52" t="s">
        <v>2330</v>
      </c>
      <c r="AR95" s="59">
        <v>8</v>
      </c>
      <c r="AS95" s="52" t="s">
        <v>956</v>
      </c>
      <c r="AT95" s="74">
        <v>105.28</v>
      </c>
      <c r="AU95" s="74">
        <v>71.680000000000007</v>
      </c>
      <c r="AV95" s="74">
        <v>256.73</v>
      </c>
      <c r="AW95" s="61">
        <v>138</v>
      </c>
      <c r="AX95" s="74"/>
      <c r="AY95" s="74">
        <v>11.200000000000001</v>
      </c>
      <c r="AZ95" s="74">
        <v>582.89</v>
      </c>
      <c r="BA95" s="74"/>
      <c r="BB95" s="74">
        <v>224</v>
      </c>
    </row>
    <row r="96" spans="1:54" s="73" customFormat="1" ht="12">
      <c r="A96" s="63" t="s">
        <v>46</v>
      </c>
      <c r="B96" s="65">
        <v>90</v>
      </c>
      <c r="C96" s="52" t="s">
        <v>2331</v>
      </c>
      <c r="D96" s="75" t="s">
        <v>1117</v>
      </c>
      <c r="E96" s="51" t="s">
        <v>1686</v>
      </c>
      <c r="F96" s="52" t="s">
        <v>2332</v>
      </c>
      <c r="G96" s="74"/>
      <c r="H96" s="54">
        <v>19</v>
      </c>
      <c r="I96" s="54">
        <v>7</v>
      </c>
      <c r="J96" s="54">
        <v>1994</v>
      </c>
      <c r="K96" s="52">
        <f t="shared" si="1"/>
        <v>17</v>
      </c>
      <c r="L96" s="52" t="s">
        <v>100</v>
      </c>
      <c r="M96" s="74"/>
      <c r="N96" s="74"/>
      <c r="O96" s="74"/>
      <c r="P96" s="74"/>
      <c r="Q96" s="52">
        <v>185</v>
      </c>
      <c r="R96" s="74"/>
      <c r="S96" s="52" t="s">
        <v>2333</v>
      </c>
      <c r="T96" s="52" t="s">
        <v>1965</v>
      </c>
      <c r="U96" s="55" t="s">
        <v>2334</v>
      </c>
      <c r="V96" s="55"/>
      <c r="W96" s="74"/>
      <c r="X96" s="74"/>
      <c r="Y96" s="55"/>
      <c r="Z96" s="74"/>
      <c r="AA96" s="74"/>
      <c r="AB96" s="74"/>
      <c r="AC96" s="74"/>
      <c r="AD96" s="74"/>
      <c r="AE96" s="74"/>
      <c r="AF96" s="54">
        <v>3</v>
      </c>
      <c r="AG96" s="54">
        <v>2</v>
      </c>
      <c r="AH96" s="54">
        <v>2012</v>
      </c>
      <c r="AI96" s="52" t="s">
        <v>1969</v>
      </c>
      <c r="AJ96" s="74"/>
      <c r="AK96" s="74"/>
      <c r="AL96" s="54"/>
      <c r="AM96" s="74"/>
      <c r="AN96" s="54">
        <v>29</v>
      </c>
      <c r="AO96" s="54">
        <v>2</v>
      </c>
      <c r="AP96" s="54">
        <v>2012</v>
      </c>
      <c r="AQ96" s="52"/>
      <c r="AR96" s="59">
        <v>27</v>
      </c>
      <c r="AS96" s="52" t="s">
        <v>53</v>
      </c>
      <c r="AT96" s="74">
        <v>355.32</v>
      </c>
      <c r="AU96" s="74">
        <v>241.92000000000002</v>
      </c>
      <c r="AV96" s="74">
        <v>3.43</v>
      </c>
      <c r="AW96" s="61">
        <v>87</v>
      </c>
      <c r="AX96" s="74"/>
      <c r="AY96" s="74">
        <v>37.800000000000004</v>
      </c>
      <c r="AZ96" s="74">
        <v>725.46999999999991</v>
      </c>
      <c r="BA96" s="74"/>
      <c r="BB96" s="74">
        <v>725.47</v>
      </c>
    </row>
    <row r="97" spans="1:54" s="73" customFormat="1" ht="12">
      <c r="A97" s="63" t="s">
        <v>46</v>
      </c>
      <c r="B97" s="65">
        <v>91</v>
      </c>
      <c r="C97" s="52" t="s">
        <v>2335</v>
      </c>
      <c r="D97" s="75" t="s">
        <v>828</v>
      </c>
      <c r="E97" s="51" t="s">
        <v>2336</v>
      </c>
      <c r="F97" s="52" t="s">
        <v>2337</v>
      </c>
      <c r="G97" s="74"/>
      <c r="H97" s="54">
        <v>25</v>
      </c>
      <c r="I97" s="54">
        <v>6</v>
      </c>
      <c r="J97" s="54">
        <v>2009</v>
      </c>
      <c r="K97" s="52">
        <f t="shared" si="1"/>
        <v>2</v>
      </c>
      <c r="L97" s="52" t="s">
        <v>1964</v>
      </c>
      <c r="M97" s="74"/>
      <c r="N97" s="74"/>
      <c r="O97" s="74"/>
      <c r="P97" s="74"/>
      <c r="Q97" s="52">
        <v>186</v>
      </c>
      <c r="R97" s="74"/>
      <c r="S97" s="52" t="s">
        <v>169</v>
      </c>
      <c r="T97" s="52" t="s">
        <v>1965</v>
      </c>
      <c r="U97" s="55" t="s">
        <v>655</v>
      </c>
      <c r="V97" s="55" t="s">
        <v>2338</v>
      </c>
      <c r="W97" s="74"/>
      <c r="X97" s="74"/>
      <c r="Y97" s="55" t="s">
        <v>373</v>
      </c>
      <c r="Z97" s="74"/>
      <c r="AA97" s="74"/>
      <c r="AB97" s="74"/>
      <c r="AC97" s="74"/>
      <c r="AD97" s="74"/>
      <c r="AE97" s="74"/>
      <c r="AF97" s="54">
        <v>3</v>
      </c>
      <c r="AG97" s="54">
        <v>2</v>
      </c>
      <c r="AH97" s="54">
        <v>2012</v>
      </c>
      <c r="AI97" s="52" t="s">
        <v>2177</v>
      </c>
      <c r="AJ97" s="74"/>
      <c r="AK97" s="74"/>
      <c r="AL97" s="54"/>
      <c r="AM97" s="74"/>
      <c r="AN97" s="54">
        <v>7</v>
      </c>
      <c r="AO97" s="54">
        <v>2</v>
      </c>
      <c r="AP97" s="54">
        <v>2012</v>
      </c>
      <c r="AQ97" s="52"/>
      <c r="AR97" s="59">
        <v>4</v>
      </c>
      <c r="AS97" s="52" t="s">
        <v>71</v>
      </c>
      <c r="AT97" s="74">
        <v>52.64</v>
      </c>
      <c r="AU97" s="74">
        <v>35.840000000000003</v>
      </c>
      <c r="AV97" s="74">
        <v>3.79</v>
      </c>
      <c r="AW97" s="61">
        <v>68</v>
      </c>
      <c r="AX97" s="74"/>
      <c r="AY97" s="74">
        <v>5.6000000000000005</v>
      </c>
      <c r="AZ97" s="74">
        <v>165.87</v>
      </c>
      <c r="BA97" s="74"/>
      <c r="BB97" s="74">
        <v>112</v>
      </c>
    </row>
    <row r="98" spans="1:54" s="73" customFormat="1" ht="12">
      <c r="A98" s="63" t="s">
        <v>46</v>
      </c>
      <c r="B98" s="65">
        <v>92</v>
      </c>
      <c r="C98" s="52" t="s">
        <v>2339</v>
      </c>
      <c r="D98" s="75" t="s">
        <v>2340</v>
      </c>
      <c r="E98" s="51" t="s">
        <v>2341</v>
      </c>
      <c r="F98" s="52" t="s">
        <v>2342</v>
      </c>
      <c r="G98" s="74"/>
      <c r="H98" s="54">
        <v>27</v>
      </c>
      <c r="I98" s="54">
        <v>9</v>
      </c>
      <c r="J98" s="54">
        <v>1976</v>
      </c>
      <c r="K98" s="52">
        <f t="shared" si="1"/>
        <v>35</v>
      </c>
      <c r="L98" s="52" t="s">
        <v>100</v>
      </c>
      <c r="M98" s="74"/>
      <c r="N98" s="74"/>
      <c r="O98" s="74"/>
      <c r="P98" s="74"/>
      <c r="Q98" s="52">
        <v>187</v>
      </c>
      <c r="R98" s="74"/>
      <c r="S98" s="52" t="s">
        <v>169</v>
      </c>
      <c r="T98" s="52" t="s">
        <v>1965</v>
      </c>
      <c r="U98" s="55" t="s">
        <v>2343</v>
      </c>
      <c r="V98" s="55" t="s">
        <v>2344</v>
      </c>
      <c r="W98" s="74"/>
      <c r="X98" s="74"/>
      <c r="Y98" s="55"/>
      <c r="Z98" s="74"/>
      <c r="AA98" s="74"/>
      <c r="AB98" s="74"/>
      <c r="AC98" s="74"/>
      <c r="AD98" s="74"/>
      <c r="AE98" s="74"/>
      <c r="AF98" s="54">
        <v>3</v>
      </c>
      <c r="AG98" s="54">
        <v>2</v>
      </c>
      <c r="AH98" s="54">
        <v>2012</v>
      </c>
      <c r="AI98" s="52" t="s">
        <v>2345</v>
      </c>
      <c r="AJ98" s="74"/>
      <c r="AK98" s="74"/>
      <c r="AL98" s="54"/>
      <c r="AM98" s="74"/>
      <c r="AN98" s="54">
        <v>8</v>
      </c>
      <c r="AO98" s="54">
        <v>2</v>
      </c>
      <c r="AP98" s="54">
        <v>2012</v>
      </c>
      <c r="AQ98" s="52"/>
      <c r="AR98" s="59">
        <v>5</v>
      </c>
      <c r="AS98" s="52" t="s">
        <v>71</v>
      </c>
      <c r="AT98" s="74">
        <v>65.8</v>
      </c>
      <c r="AU98" s="74">
        <v>44.800000000000004</v>
      </c>
      <c r="AV98" s="74">
        <v>21.88</v>
      </c>
      <c r="AW98" s="61">
        <v>201</v>
      </c>
      <c r="AX98" s="74"/>
      <c r="AY98" s="74">
        <v>7</v>
      </c>
      <c r="AZ98" s="74">
        <v>340.48</v>
      </c>
      <c r="BA98" s="74"/>
      <c r="BB98" s="74">
        <v>140</v>
      </c>
    </row>
    <row r="99" spans="1:54" s="73" customFormat="1" ht="12">
      <c r="A99" s="63" t="s">
        <v>46</v>
      </c>
      <c r="B99" s="65">
        <v>93</v>
      </c>
      <c r="C99" s="52" t="s">
        <v>2346</v>
      </c>
      <c r="D99" s="75" t="s">
        <v>2347</v>
      </c>
      <c r="E99" s="51" t="s">
        <v>2348</v>
      </c>
      <c r="F99" s="52" t="s">
        <v>2349</v>
      </c>
      <c r="G99" s="74"/>
      <c r="H99" s="54">
        <v>17</v>
      </c>
      <c r="I99" s="54">
        <v>7</v>
      </c>
      <c r="J99" s="54">
        <v>1932</v>
      </c>
      <c r="K99" s="52">
        <f t="shared" si="1"/>
        <v>79</v>
      </c>
      <c r="L99" s="52" t="s">
        <v>1964</v>
      </c>
      <c r="M99" s="74"/>
      <c r="N99" s="74"/>
      <c r="O99" s="74"/>
      <c r="P99" s="74"/>
      <c r="Q99" s="52">
        <v>188</v>
      </c>
      <c r="R99" s="74"/>
      <c r="S99" s="52" t="s">
        <v>94</v>
      </c>
      <c r="T99" s="52" t="s">
        <v>1965</v>
      </c>
      <c r="U99" s="55" t="s">
        <v>2350</v>
      </c>
      <c r="V99" s="55" t="s">
        <v>379</v>
      </c>
      <c r="W99" s="74"/>
      <c r="X99" s="74"/>
      <c r="Y99" s="55" t="s">
        <v>592</v>
      </c>
      <c r="Z99" s="74"/>
      <c r="AA99" s="74"/>
      <c r="AB99" s="74"/>
      <c r="AC99" s="74"/>
      <c r="AD99" s="74"/>
      <c r="AE99" s="74"/>
      <c r="AF99" s="54">
        <v>4</v>
      </c>
      <c r="AG99" s="54">
        <v>2</v>
      </c>
      <c r="AH99" s="54">
        <v>2012</v>
      </c>
      <c r="AI99" s="52" t="s">
        <v>2351</v>
      </c>
      <c r="AJ99" s="74"/>
      <c r="AK99" s="74"/>
      <c r="AL99" s="54"/>
      <c r="AM99" s="74"/>
      <c r="AN99" s="54">
        <v>13</v>
      </c>
      <c r="AO99" s="54">
        <v>2</v>
      </c>
      <c r="AP99" s="54">
        <v>2012</v>
      </c>
      <c r="AQ99" s="52"/>
      <c r="AR99" s="59">
        <v>9</v>
      </c>
      <c r="AS99" s="52" t="s">
        <v>71</v>
      </c>
      <c r="AT99" s="74">
        <v>118.44</v>
      </c>
      <c r="AU99" s="74">
        <v>80.64</v>
      </c>
      <c r="AV99" s="74">
        <v>26.19</v>
      </c>
      <c r="AW99" s="61">
        <v>163</v>
      </c>
      <c r="AX99" s="74"/>
      <c r="AY99" s="74">
        <v>12.600000000000001</v>
      </c>
      <c r="AZ99" s="74">
        <v>400.87</v>
      </c>
      <c r="BA99" s="74"/>
      <c r="BB99" s="74">
        <v>252</v>
      </c>
    </row>
    <row r="100" spans="1:54" s="73" customFormat="1" ht="12">
      <c r="A100" s="63" t="s">
        <v>46</v>
      </c>
      <c r="B100" s="65">
        <v>94</v>
      </c>
      <c r="C100" s="52" t="s">
        <v>2352</v>
      </c>
      <c r="D100" s="75" t="s">
        <v>422</v>
      </c>
      <c r="E100" s="51" t="s">
        <v>2353</v>
      </c>
      <c r="F100" s="52" t="s">
        <v>2354</v>
      </c>
      <c r="G100" s="74"/>
      <c r="H100" s="54">
        <v>14</v>
      </c>
      <c r="I100" s="54">
        <v>11</v>
      </c>
      <c r="J100" s="54">
        <v>1960</v>
      </c>
      <c r="K100" s="52">
        <f t="shared" si="1"/>
        <v>51</v>
      </c>
      <c r="L100" s="52" t="s">
        <v>100</v>
      </c>
      <c r="M100" s="74"/>
      <c r="N100" s="74"/>
      <c r="O100" s="74"/>
      <c r="P100" s="74"/>
      <c r="Q100" s="52">
        <v>189</v>
      </c>
      <c r="R100" s="74"/>
      <c r="S100" s="52" t="s">
        <v>94</v>
      </c>
      <c r="T100" s="52" t="s">
        <v>1965</v>
      </c>
      <c r="U100" s="55" t="s">
        <v>2355</v>
      </c>
      <c r="V100" s="55" t="s">
        <v>2356</v>
      </c>
      <c r="W100" s="74"/>
      <c r="X100" s="74"/>
      <c r="Y100" s="55"/>
      <c r="Z100" s="74"/>
      <c r="AA100" s="74"/>
      <c r="AB100" s="74"/>
      <c r="AC100" s="74"/>
      <c r="AD100" s="74"/>
      <c r="AE100" s="74"/>
      <c r="AF100" s="54">
        <v>4</v>
      </c>
      <c r="AG100" s="54">
        <v>2</v>
      </c>
      <c r="AH100" s="54">
        <v>2012</v>
      </c>
      <c r="AI100" s="52" t="s">
        <v>2357</v>
      </c>
      <c r="AJ100" s="74"/>
      <c r="AK100" s="74"/>
      <c r="AL100" s="54"/>
      <c r="AM100" s="74"/>
      <c r="AN100" s="54">
        <v>10</v>
      </c>
      <c r="AO100" s="54">
        <v>2</v>
      </c>
      <c r="AP100" s="54">
        <v>2012</v>
      </c>
      <c r="AQ100" s="52"/>
      <c r="AR100" s="59">
        <v>6</v>
      </c>
      <c r="AS100" s="52" t="s">
        <v>71</v>
      </c>
      <c r="AT100" s="74">
        <v>78.959999999999994</v>
      </c>
      <c r="AU100" s="74">
        <v>53.76</v>
      </c>
      <c r="AV100" s="74">
        <v>8.3000000000000007</v>
      </c>
      <c r="AW100" s="61">
        <v>229</v>
      </c>
      <c r="AX100" s="74"/>
      <c r="AY100" s="74">
        <v>8.4</v>
      </c>
      <c r="AZ100" s="74">
        <v>378.42</v>
      </c>
      <c r="BA100" s="74"/>
      <c r="BB100" s="74">
        <v>168</v>
      </c>
    </row>
    <row r="101" spans="1:54" s="73" customFormat="1" ht="12">
      <c r="A101" s="63" t="s">
        <v>46</v>
      </c>
      <c r="B101" s="65">
        <v>95</v>
      </c>
      <c r="C101" s="52" t="s">
        <v>2358</v>
      </c>
      <c r="D101" s="75" t="s">
        <v>2359</v>
      </c>
      <c r="E101" s="51" t="s">
        <v>2360</v>
      </c>
      <c r="F101" s="52" t="s">
        <v>2361</v>
      </c>
      <c r="G101" s="74"/>
      <c r="H101" s="54">
        <v>26</v>
      </c>
      <c r="I101" s="54">
        <v>8</v>
      </c>
      <c r="J101" s="54">
        <v>1989</v>
      </c>
      <c r="K101" s="52">
        <f t="shared" si="1"/>
        <v>22</v>
      </c>
      <c r="L101" s="52" t="s">
        <v>100</v>
      </c>
      <c r="M101" s="74"/>
      <c r="N101" s="74"/>
      <c r="O101" s="74"/>
      <c r="P101" s="74"/>
      <c r="Q101" s="52">
        <v>190</v>
      </c>
      <c r="R101" s="74"/>
      <c r="S101" s="52" t="s">
        <v>69</v>
      </c>
      <c r="T101" s="52" t="s">
        <v>1965</v>
      </c>
      <c r="U101" s="55" t="s">
        <v>2362</v>
      </c>
      <c r="V101" s="55"/>
      <c r="W101" s="74"/>
      <c r="X101" s="74"/>
      <c r="Y101" s="55"/>
      <c r="Z101" s="74"/>
      <c r="AA101" s="74"/>
      <c r="AB101" s="74"/>
      <c r="AC101" s="74"/>
      <c r="AD101" s="74"/>
      <c r="AE101" s="74"/>
      <c r="AF101" s="54">
        <v>6</v>
      </c>
      <c r="AG101" s="54">
        <v>2</v>
      </c>
      <c r="AH101" s="54">
        <v>2012</v>
      </c>
      <c r="AI101" s="52" t="s">
        <v>2363</v>
      </c>
      <c r="AJ101" s="74"/>
      <c r="AK101" s="74"/>
      <c r="AL101" s="54"/>
      <c r="AM101" s="74"/>
      <c r="AN101" s="54">
        <v>29</v>
      </c>
      <c r="AO101" s="54">
        <v>2</v>
      </c>
      <c r="AP101" s="54">
        <v>2012</v>
      </c>
      <c r="AQ101" s="52"/>
      <c r="AR101" s="59">
        <v>24</v>
      </c>
      <c r="AS101" s="52" t="s">
        <v>53</v>
      </c>
      <c r="AT101" s="74">
        <v>315.83999999999997</v>
      </c>
      <c r="AU101" s="74">
        <v>215.04</v>
      </c>
      <c r="AV101" s="74">
        <v>205.55</v>
      </c>
      <c r="AW101" s="61">
        <v>33</v>
      </c>
      <c r="AX101" s="74"/>
      <c r="AY101" s="74">
        <v>33.6</v>
      </c>
      <c r="AZ101" s="74">
        <v>803.03</v>
      </c>
      <c r="BA101" s="74"/>
      <c r="BB101" s="74">
        <v>672</v>
      </c>
    </row>
    <row r="102" spans="1:54" s="73" customFormat="1" ht="12">
      <c r="A102" s="63" t="s">
        <v>46</v>
      </c>
      <c r="B102" s="65">
        <v>96</v>
      </c>
      <c r="C102" s="52" t="s">
        <v>2364</v>
      </c>
      <c r="D102" s="75" t="s">
        <v>55</v>
      </c>
      <c r="E102" s="51" t="s">
        <v>2365</v>
      </c>
      <c r="F102" s="52" t="s">
        <v>2366</v>
      </c>
      <c r="G102" s="74"/>
      <c r="H102" s="54">
        <v>5</v>
      </c>
      <c r="I102" s="54">
        <v>7</v>
      </c>
      <c r="J102" s="54">
        <v>1979</v>
      </c>
      <c r="K102" s="52">
        <f t="shared" si="1"/>
        <v>32</v>
      </c>
      <c r="L102" s="52" t="s">
        <v>1964</v>
      </c>
      <c r="M102" s="74"/>
      <c r="N102" s="74"/>
      <c r="O102" s="74"/>
      <c r="P102" s="74"/>
      <c r="Q102" s="52">
        <v>193</v>
      </c>
      <c r="R102" s="74"/>
      <c r="S102" s="52" t="s">
        <v>159</v>
      </c>
      <c r="T102" s="52" t="s">
        <v>1965</v>
      </c>
      <c r="U102" s="55" t="s">
        <v>289</v>
      </c>
      <c r="V102" s="55"/>
      <c r="W102" s="74"/>
      <c r="X102" s="74"/>
      <c r="Y102" s="55"/>
      <c r="Z102" s="74"/>
      <c r="AA102" s="74"/>
      <c r="AB102" s="74"/>
      <c r="AC102" s="74"/>
      <c r="AD102" s="74"/>
      <c r="AE102" s="74"/>
      <c r="AF102" s="54">
        <v>6</v>
      </c>
      <c r="AG102" s="54">
        <v>2</v>
      </c>
      <c r="AH102" s="54">
        <v>2012</v>
      </c>
      <c r="AI102" s="52" t="s">
        <v>2171</v>
      </c>
      <c r="AJ102" s="74"/>
      <c r="AK102" s="74"/>
      <c r="AL102" s="54"/>
      <c r="AM102" s="74"/>
      <c r="AN102" s="54">
        <v>20</v>
      </c>
      <c r="AO102" s="54">
        <v>2</v>
      </c>
      <c r="AP102" s="54">
        <v>2012</v>
      </c>
      <c r="AQ102" s="52"/>
      <c r="AR102" s="59">
        <v>12</v>
      </c>
      <c r="AS102" s="52" t="s">
        <v>71</v>
      </c>
      <c r="AT102" s="74">
        <v>157.91999999999999</v>
      </c>
      <c r="AU102" s="74">
        <v>107.52</v>
      </c>
      <c r="AV102" s="74">
        <v>498.64</v>
      </c>
      <c r="AW102" s="61">
        <v>10</v>
      </c>
      <c r="AX102" s="74"/>
      <c r="AY102" s="74">
        <v>16.8</v>
      </c>
      <c r="AZ102" s="74">
        <v>790.88</v>
      </c>
      <c r="BA102" s="74"/>
      <c r="BB102" s="74">
        <v>336</v>
      </c>
    </row>
    <row r="103" spans="1:54" s="73" customFormat="1" ht="12">
      <c r="A103" s="63" t="s">
        <v>46</v>
      </c>
      <c r="B103" s="65">
        <v>97</v>
      </c>
      <c r="C103" s="52" t="s">
        <v>2367</v>
      </c>
      <c r="D103" s="75" t="s">
        <v>348</v>
      </c>
      <c r="E103" s="51" t="s">
        <v>2368</v>
      </c>
      <c r="F103" s="52" t="s">
        <v>2369</v>
      </c>
      <c r="G103" s="74"/>
      <c r="H103" s="54">
        <v>30</v>
      </c>
      <c r="I103" s="54">
        <v>12</v>
      </c>
      <c r="J103" s="54">
        <v>1982</v>
      </c>
      <c r="K103" s="52">
        <f t="shared" si="1"/>
        <v>29</v>
      </c>
      <c r="L103" s="52" t="s">
        <v>100</v>
      </c>
      <c r="M103" s="74"/>
      <c r="N103" s="74"/>
      <c r="O103" s="74"/>
      <c r="P103" s="74"/>
      <c r="Q103" s="52">
        <v>194</v>
      </c>
      <c r="R103" s="74"/>
      <c r="S103" s="52" t="s">
        <v>169</v>
      </c>
      <c r="T103" s="52" t="s">
        <v>1965</v>
      </c>
      <c r="U103" s="55" t="s">
        <v>2370</v>
      </c>
      <c r="V103" s="55"/>
      <c r="W103" s="74"/>
      <c r="X103" s="74"/>
      <c r="Y103" s="55"/>
      <c r="Z103" s="74"/>
      <c r="AA103" s="74"/>
      <c r="AB103" s="74"/>
      <c r="AC103" s="74"/>
      <c r="AD103" s="74"/>
      <c r="AE103" s="74"/>
      <c r="AF103" s="54">
        <v>6</v>
      </c>
      <c r="AG103" s="54">
        <v>2</v>
      </c>
      <c r="AH103" s="54">
        <v>2012</v>
      </c>
      <c r="AI103" s="52" t="s">
        <v>2191</v>
      </c>
      <c r="AJ103" s="74"/>
      <c r="AK103" s="74"/>
      <c r="AL103" s="54"/>
      <c r="AM103" s="74"/>
      <c r="AN103" s="54">
        <v>9</v>
      </c>
      <c r="AO103" s="54">
        <v>2</v>
      </c>
      <c r="AP103" s="54">
        <v>2012</v>
      </c>
      <c r="AQ103" s="52"/>
      <c r="AR103" s="59">
        <v>3</v>
      </c>
      <c r="AS103" s="52" t="s">
        <v>71</v>
      </c>
      <c r="AT103" s="74">
        <v>39.479999999999997</v>
      </c>
      <c r="AU103" s="74">
        <v>26.88</v>
      </c>
      <c r="AV103" s="74">
        <v>1.41</v>
      </c>
      <c r="AW103" s="61">
        <v>250</v>
      </c>
      <c r="AX103" s="74"/>
      <c r="AY103" s="74">
        <v>4.2</v>
      </c>
      <c r="AZ103" s="74">
        <v>321.97000000000003</v>
      </c>
      <c r="BA103" s="74"/>
      <c r="BB103" s="74">
        <v>84</v>
      </c>
    </row>
    <row r="104" spans="1:54" s="73" customFormat="1" ht="12">
      <c r="A104" s="63" t="s">
        <v>46</v>
      </c>
      <c r="B104" s="65">
        <v>98</v>
      </c>
      <c r="C104" s="52" t="s">
        <v>2371</v>
      </c>
      <c r="D104" s="75" t="s">
        <v>1606</v>
      </c>
      <c r="E104" s="51" t="s">
        <v>2372</v>
      </c>
      <c r="F104" s="52" t="s">
        <v>2373</v>
      </c>
      <c r="G104" s="74"/>
      <c r="H104" s="54">
        <v>10</v>
      </c>
      <c r="I104" s="54">
        <v>8</v>
      </c>
      <c r="J104" s="54">
        <v>1963</v>
      </c>
      <c r="K104" s="52">
        <f t="shared" si="1"/>
        <v>48</v>
      </c>
      <c r="L104" s="52" t="s">
        <v>1964</v>
      </c>
      <c r="M104" s="74"/>
      <c r="N104" s="74"/>
      <c r="O104" s="74"/>
      <c r="P104" s="74"/>
      <c r="Q104" s="52">
        <v>195</v>
      </c>
      <c r="R104" s="74"/>
      <c r="S104" s="52" t="s">
        <v>169</v>
      </c>
      <c r="T104" s="52" t="s">
        <v>1965</v>
      </c>
      <c r="U104" s="55" t="s">
        <v>2374</v>
      </c>
      <c r="V104" s="55"/>
      <c r="W104" s="74"/>
      <c r="X104" s="74"/>
      <c r="Y104" s="55"/>
      <c r="Z104" s="74"/>
      <c r="AA104" s="74"/>
      <c r="AB104" s="74"/>
      <c r="AC104" s="74"/>
      <c r="AD104" s="74"/>
      <c r="AE104" s="74"/>
      <c r="AF104" s="54">
        <v>6</v>
      </c>
      <c r="AG104" s="54">
        <v>2</v>
      </c>
      <c r="AH104" s="54">
        <v>2012</v>
      </c>
      <c r="AI104" s="52" t="s">
        <v>2223</v>
      </c>
      <c r="AJ104" s="74"/>
      <c r="AK104" s="74"/>
      <c r="AL104" s="54"/>
      <c r="AM104" s="74"/>
      <c r="AN104" s="54">
        <v>10</v>
      </c>
      <c r="AO104" s="54">
        <v>2</v>
      </c>
      <c r="AP104" s="54">
        <v>2012</v>
      </c>
      <c r="AQ104" s="52"/>
      <c r="AR104" s="59">
        <v>4</v>
      </c>
      <c r="AS104" s="52" t="s">
        <v>71</v>
      </c>
      <c r="AT104" s="74">
        <v>52.64</v>
      </c>
      <c r="AU104" s="74">
        <v>35.840000000000003</v>
      </c>
      <c r="AV104" s="74">
        <v>1.41</v>
      </c>
      <c r="AW104" s="61">
        <v>342</v>
      </c>
      <c r="AX104" s="74"/>
      <c r="AY104" s="74">
        <v>5.6000000000000005</v>
      </c>
      <c r="AZ104" s="74">
        <v>437.49</v>
      </c>
      <c r="BA104" s="74"/>
      <c r="BB104" s="74">
        <v>112</v>
      </c>
    </row>
    <row r="105" spans="1:54" s="73" customFormat="1" ht="12">
      <c r="A105" s="63" t="s">
        <v>46</v>
      </c>
      <c r="B105" s="65">
        <v>99</v>
      </c>
      <c r="C105" s="52" t="s">
        <v>2375</v>
      </c>
      <c r="D105" s="75" t="s">
        <v>2376</v>
      </c>
      <c r="E105" s="51" t="s">
        <v>1942</v>
      </c>
      <c r="F105" s="52" t="s">
        <v>2377</v>
      </c>
      <c r="G105" s="74"/>
      <c r="H105" s="54">
        <v>14</v>
      </c>
      <c r="I105" s="54">
        <v>11</v>
      </c>
      <c r="J105" s="54">
        <v>1977</v>
      </c>
      <c r="K105" s="52">
        <f t="shared" si="1"/>
        <v>34</v>
      </c>
      <c r="L105" s="52" t="s">
        <v>1964</v>
      </c>
      <c r="M105" s="74"/>
      <c r="N105" s="74"/>
      <c r="O105" s="74"/>
      <c r="P105" s="74"/>
      <c r="Q105" s="52">
        <v>196</v>
      </c>
      <c r="R105" s="74"/>
      <c r="S105" s="52" t="s">
        <v>705</v>
      </c>
      <c r="T105" s="52" t="s">
        <v>1965</v>
      </c>
      <c r="U105" s="55" t="s">
        <v>2378</v>
      </c>
      <c r="V105" s="55"/>
      <c r="W105" s="74"/>
      <c r="X105" s="74"/>
      <c r="Y105" s="55"/>
      <c r="Z105" s="74"/>
      <c r="AA105" s="74"/>
      <c r="AB105" s="74"/>
      <c r="AC105" s="74"/>
      <c r="AD105" s="74"/>
      <c r="AE105" s="74"/>
      <c r="AF105" s="54">
        <v>6</v>
      </c>
      <c r="AG105" s="54">
        <v>2</v>
      </c>
      <c r="AH105" s="54">
        <v>2012</v>
      </c>
      <c r="AI105" s="52" t="s">
        <v>2379</v>
      </c>
      <c r="AJ105" s="74"/>
      <c r="AK105" s="74"/>
      <c r="AL105" s="54"/>
      <c r="AM105" s="74"/>
      <c r="AN105" s="54">
        <v>8</v>
      </c>
      <c r="AO105" s="54">
        <v>2</v>
      </c>
      <c r="AP105" s="54">
        <v>2012</v>
      </c>
      <c r="AQ105" s="52"/>
      <c r="AR105" s="59">
        <v>2</v>
      </c>
      <c r="AS105" s="52" t="s">
        <v>71</v>
      </c>
      <c r="AT105" s="74">
        <v>26.32</v>
      </c>
      <c r="AU105" s="74">
        <v>17.920000000000002</v>
      </c>
      <c r="AV105" s="74">
        <v>29.24</v>
      </c>
      <c r="AW105" s="61">
        <v>62</v>
      </c>
      <c r="AX105" s="74"/>
      <c r="AY105" s="74">
        <v>2.8000000000000003</v>
      </c>
      <c r="AZ105" s="74">
        <v>138.28</v>
      </c>
      <c r="BA105" s="74"/>
      <c r="BB105" s="74">
        <v>56</v>
      </c>
    </row>
    <row r="106" spans="1:54" s="73" customFormat="1" ht="12">
      <c r="A106" s="63" t="s">
        <v>46</v>
      </c>
      <c r="B106" s="65">
        <v>100</v>
      </c>
      <c r="C106" s="52" t="s">
        <v>2380</v>
      </c>
      <c r="D106" s="75" t="s">
        <v>2381</v>
      </c>
      <c r="E106" s="51" t="s">
        <v>2382</v>
      </c>
      <c r="F106" s="52" t="s">
        <v>2383</v>
      </c>
      <c r="G106" s="74"/>
      <c r="H106" s="54">
        <v>22</v>
      </c>
      <c r="I106" s="54">
        <v>2</v>
      </c>
      <c r="J106" s="54">
        <v>1949</v>
      </c>
      <c r="K106" s="52">
        <f t="shared" si="1"/>
        <v>62</v>
      </c>
      <c r="L106" s="52" t="s">
        <v>1964</v>
      </c>
      <c r="M106" s="74"/>
      <c r="N106" s="74"/>
      <c r="O106" s="74"/>
      <c r="P106" s="74"/>
      <c r="Q106" s="52">
        <v>197</v>
      </c>
      <c r="R106" s="74"/>
      <c r="S106" s="52" t="s">
        <v>58</v>
      </c>
      <c r="T106" s="52" t="s">
        <v>1965</v>
      </c>
      <c r="U106" s="55" t="s">
        <v>2384</v>
      </c>
      <c r="V106" s="55"/>
      <c r="W106" s="74"/>
      <c r="X106" s="74"/>
      <c r="Y106" s="55"/>
      <c r="Z106" s="74"/>
      <c r="AA106" s="74"/>
      <c r="AB106" s="74"/>
      <c r="AC106" s="74"/>
      <c r="AD106" s="74"/>
      <c r="AE106" s="74"/>
      <c r="AF106" s="54">
        <v>6</v>
      </c>
      <c r="AG106" s="54">
        <v>2</v>
      </c>
      <c r="AH106" s="54">
        <v>2012</v>
      </c>
      <c r="AI106" s="52" t="s">
        <v>2385</v>
      </c>
      <c r="AJ106" s="74"/>
      <c r="AK106" s="74"/>
      <c r="AL106" s="54"/>
      <c r="AM106" s="74"/>
      <c r="AN106" s="54">
        <v>29</v>
      </c>
      <c r="AO106" s="54">
        <v>2</v>
      </c>
      <c r="AP106" s="54">
        <v>2012</v>
      </c>
      <c r="AQ106" s="52"/>
      <c r="AR106" s="59">
        <v>24</v>
      </c>
      <c r="AS106" s="52" t="s">
        <v>53</v>
      </c>
      <c r="AT106" s="74">
        <v>315.83999999999997</v>
      </c>
      <c r="AU106" s="74">
        <v>215.04</v>
      </c>
      <c r="AV106" s="74">
        <v>61.64</v>
      </c>
      <c r="AW106" s="61">
        <v>45</v>
      </c>
      <c r="AX106" s="74"/>
      <c r="AY106" s="74">
        <v>33.6</v>
      </c>
      <c r="AZ106" s="74">
        <v>671.12</v>
      </c>
      <c r="BA106" s="74"/>
      <c r="BB106" s="74">
        <v>671.12</v>
      </c>
    </row>
    <row r="107" spans="1:54" s="73" customFormat="1" ht="12">
      <c r="A107" s="63" t="s">
        <v>46</v>
      </c>
      <c r="B107" s="65">
        <v>101</v>
      </c>
      <c r="C107" s="52" t="s">
        <v>2386</v>
      </c>
      <c r="D107" s="75" t="s">
        <v>356</v>
      </c>
      <c r="E107" s="51" t="s">
        <v>2387</v>
      </c>
      <c r="F107" s="52" t="s">
        <v>2388</v>
      </c>
      <c r="G107" s="74"/>
      <c r="H107" s="54">
        <v>17</v>
      </c>
      <c r="I107" s="54">
        <v>1</v>
      </c>
      <c r="J107" s="54">
        <v>1972</v>
      </c>
      <c r="K107" s="52">
        <f t="shared" si="1"/>
        <v>39</v>
      </c>
      <c r="L107" s="52" t="s">
        <v>1964</v>
      </c>
      <c r="M107" s="74"/>
      <c r="N107" s="74"/>
      <c r="O107" s="74"/>
      <c r="P107" s="74"/>
      <c r="Q107" s="52">
        <v>198</v>
      </c>
      <c r="R107" s="74"/>
      <c r="S107" s="52" t="s">
        <v>2389</v>
      </c>
      <c r="T107" s="52" t="s">
        <v>1965</v>
      </c>
      <c r="U107" s="55" t="s">
        <v>2390</v>
      </c>
      <c r="V107" s="55"/>
      <c r="W107" s="74"/>
      <c r="X107" s="74"/>
      <c r="Y107" s="55"/>
      <c r="Z107" s="74"/>
      <c r="AA107" s="74"/>
      <c r="AB107" s="74"/>
      <c r="AC107" s="74"/>
      <c r="AD107" s="74"/>
      <c r="AE107" s="74"/>
      <c r="AF107" s="54">
        <v>6</v>
      </c>
      <c r="AG107" s="54">
        <v>2</v>
      </c>
      <c r="AH107" s="54">
        <v>2012</v>
      </c>
      <c r="AI107" s="52" t="s">
        <v>2001</v>
      </c>
      <c r="AJ107" s="74"/>
      <c r="AK107" s="74"/>
      <c r="AL107" s="54"/>
      <c r="AM107" s="74"/>
      <c r="AN107" s="54">
        <v>20</v>
      </c>
      <c r="AO107" s="54">
        <v>2</v>
      </c>
      <c r="AP107" s="54">
        <v>2012</v>
      </c>
      <c r="AQ107" s="52"/>
      <c r="AR107" s="59">
        <v>12</v>
      </c>
      <c r="AS107" s="52" t="s">
        <v>71</v>
      </c>
      <c r="AT107" s="74">
        <v>157.91999999999999</v>
      </c>
      <c r="AU107" s="74">
        <v>107.52</v>
      </c>
      <c r="AV107" s="74">
        <v>157.47</v>
      </c>
      <c r="AW107" s="61">
        <v>59</v>
      </c>
      <c r="AX107" s="74"/>
      <c r="AY107" s="74">
        <v>16.8</v>
      </c>
      <c r="AZ107" s="74">
        <v>498.71000000000004</v>
      </c>
      <c r="BA107" s="74"/>
      <c r="BB107" s="74">
        <v>336</v>
      </c>
    </row>
    <row r="108" spans="1:54" s="73" customFormat="1" ht="12">
      <c r="A108" s="63" t="s">
        <v>46</v>
      </c>
      <c r="B108" s="65">
        <v>102</v>
      </c>
      <c r="C108" s="52" t="s">
        <v>2391</v>
      </c>
      <c r="D108" s="75" t="s">
        <v>55</v>
      </c>
      <c r="E108" s="51" t="s">
        <v>1686</v>
      </c>
      <c r="F108" s="52" t="s">
        <v>2392</v>
      </c>
      <c r="G108" s="74"/>
      <c r="H108" s="54">
        <v>17</v>
      </c>
      <c r="I108" s="54">
        <v>1</v>
      </c>
      <c r="J108" s="54">
        <v>1996</v>
      </c>
      <c r="K108" s="52">
        <f t="shared" si="1"/>
        <v>15</v>
      </c>
      <c r="L108" s="52" t="s">
        <v>1964</v>
      </c>
      <c r="M108" s="74"/>
      <c r="N108" s="74"/>
      <c r="O108" s="74"/>
      <c r="P108" s="74"/>
      <c r="Q108" s="54">
        <v>211</v>
      </c>
      <c r="R108" s="74"/>
      <c r="S108" s="52" t="s">
        <v>117</v>
      </c>
      <c r="T108" s="52" t="s">
        <v>1965</v>
      </c>
      <c r="U108" s="55" t="s">
        <v>2393</v>
      </c>
      <c r="V108" s="55"/>
      <c r="W108" s="74"/>
      <c r="X108" s="74"/>
      <c r="Y108" s="55"/>
      <c r="Z108" s="74"/>
      <c r="AA108" s="74"/>
      <c r="AB108" s="74"/>
      <c r="AC108" s="74"/>
      <c r="AD108" s="74"/>
      <c r="AE108" s="74"/>
      <c r="AF108" s="54">
        <v>9</v>
      </c>
      <c r="AG108" s="54">
        <v>2</v>
      </c>
      <c r="AH108" s="54">
        <v>2012</v>
      </c>
      <c r="AI108" s="52" t="s">
        <v>2363</v>
      </c>
      <c r="AJ108" s="74"/>
      <c r="AK108" s="74"/>
      <c r="AL108" s="54"/>
      <c r="AM108" s="74"/>
      <c r="AN108" s="54">
        <v>20</v>
      </c>
      <c r="AO108" s="54">
        <v>2</v>
      </c>
      <c r="AP108" s="54">
        <v>2012</v>
      </c>
      <c r="AQ108" s="52"/>
      <c r="AR108" s="59">
        <v>11</v>
      </c>
      <c r="AS108" s="52" t="s">
        <v>71</v>
      </c>
      <c r="AT108" s="74">
        <v>144.76</v>
      </c>
      <c r="AU108" s="74">
        <v>98.56</v>
      </c>
      <c r="AV108" s="74">
        <v>1.41</v>
      </c>
      <c r="AW108" s="61">
        <v>48</v>
      </c>
      <c r="AX108" s="74"/>
      <c r="AY108" s="74">
        <v>15.4</v>
      </c>
      <c r="AZ108" s="74">
        <v>308.13</v>
      </c>
      <c r="BA108" s="74"/>
      <c r="BB108" s="74">
        <v>308</v>
      </c>
    </row>
    <row r="109" spans="1:54" s="73" customFormat="1" ht="12">
      <c r="A109" s="63" t="s">
        <v>46</v>
      </c>
      <c r="B109" s="65">
        <v>103</v>
      </c>
      <c r="C109" s="52" t="s">
        <v>2394</v>
      </c>
      <c r="D109" s="75" t="s">
        <v>1036</v>
      </c>
      <c r="E109" s="51" t="s">
        <v>2395</v>
      </c>
      <c r="F109" s="52" t="s">
        <v>2396</v>
      </c>
      <c r="G109" s="74"/>
      <c r="H109" s="54">
        <v>20</v>
      </c>
      <c r="I109" s="54">
        <v>7</v>
      </c>
      <c r="J109" s="54">
        <v>1943</v>
      </c>
      <c r="K109" s="52">
        <f t="shared" si="1"/>
        <v>68</v>
      </c>
      <c r="L109" s="52" t="s">
        <v>100</v>
      </c>
      <c r="M109" s="74"/>
      <c r="N109" s="74"/>
      <c r="O109" s="74"/>
      <c r="P109" s="74"/>
      <c r="Q109" s="54">
        <v>212</v>
      </c>
      <c r="R109" s="74"/>
      <c r="S109" s="52" t="s">
        <v>169</v>
      </c>
      <c r="T109" s="52" t="s">
        <v>1965</v>
      </c>
      <c r="U109" s="55" t="s">
        <v>2397</v>
      </c>
      <c r="V109" s="55" t="s">
        <v>2313</v>
      </c>
      <c r="W109" s="74"/>
      <c r="X109" s="74"/>
      <c r="Y109" s="55"/>
      <c r="Z109" s="74"/>
      <c r="AA109" s="74"/>
      <c r="AB109" s="74"/>
      <c r="AC109" s="74"/>
      <c r="AD109" s="74"/>
      <c r="AE109" s="74"/>
      <c r="AF109" s="54">
        <v>9</v>
      </c>
      <c r="AG109" s="54">
        <v>2</v>
      </c>
      <c r="AH109" s="54">
        <v>2012</v>
      </c>
      <c r="AI109" s="52" t="s">
        <v>1982</v>
      </c>
      <c r="AJ109" s="74"/>
      <c r="AK109" s="74"/>
      <c r="AL109" s="54"/>
      <c r="AM109" s="74"/>
      <c r="AN109" s="54">
        <v>13</v>
      </c>
      <c r="AO109" s="54">
        <v>2</v>
      </c>
      <c r="AP109" s="54">
        <v>2012</v>
      </c>
      <c r="AQ109" s="52"/>
      <c r="AR109" s="59">
        <v>4</v>
      </c>
      <c r="AS109" s="52" t="s">
        <v>71</v>
      </c>
      <c r="AT109" s="74">
        <v>52.64</v>
      </c>
      <c r="AU109" s="74">
        <v>35.840000000000003</v>
      </c>
      <c r="AV109" s="74">
        <v>1.41</v>
      </c>
      <c r="AW109" s="61">
        <v>320</v>
      </c>
      <c r="AX109" s="74"/>
      <c r="AY109" s="74">
        <v>5.6000000000000005</v>
      </c>
      <c r="AZ109" s="74">
        <v>415.49</v>
      </c>
      <c r="BA109" s="74"/>
      <c r="BB109" s="74">
        <v>112</v>
      </c>
    </row>
    <row r="110" spans="1:54" s="73" customFormat="1" ht="12">
      <c r="A110" s="63" t="s">
        <v>46</v>
      </c>
      <c r="B110" s="65">
        <v>104</v>
      </c>
      <c r="C110" s="52" t="s">
        <v>2398</v>
      </c>
      <c r="D110" s="75" t="s">
        <v>279</v>
      </c>
      <c r="E110" s="51" t="s">
        <v>2399</v>
      </c>
      <c r="F110" s="52" t="s">
        <v>2400</v>
      </c>
      <c r="G110" s="74"/>
      <c r="H110" s="54">
        <v>10</v>
      </c>
      <c r="I110" s="54">
        <v>10</v>
      </c>
      <c r="J110" s="54">
        <v>1970</v>
      </c>
      <c r="K110" s="52">
        <f t="shared" si="1"/>
        <v>41</v>
      </c>
      <c r="L110" s="52" t="s">
        <v>100</v>
      </c>
      <c r="M110" s="74"/>
      <c r="N110" s="74"/>
      <c r="O110" s="74"/>
      <c r="P110" s="74"/>
      <c r="Q110" s="54">
        <v>213</v>
      </c>
      <c r="R110" s="74"/>
      <c r="S110" s="52" t="s">
        <v>69</v>
      </c>
      <c r="T110" s="52" t="s">
        <v>1965</v>
      </c>
      <c r="U110" s="55" t="s">
        <v>2401</v>
      </c>
      <c r="V110" s="55"/>
      <c r="W110" s="74"/>
      <c r="X110" s="74"/>
      <c r="Y110" s="55"/>
      <c r="Z110" s="74"/>
      <c r="AA110" s="74"/>
      <c r="AB110" s="74"/>
      <c r="AC110" s="74"/>
      <c r="AD110" s="74"/>
      <c r="AE110" s="74"/>
      <c r="AF110" s="54">
        <v>10</v>
      </c>
      <c r="AG110" s="54">
        <v>2</v>
      </c>
      <c r="AH110" s="54">
        <v>2012</v>
      </c>
      <c r="AI110" s="52" t="s">
        <v>2109</v>
      </c>
      <c r="AJ110" s="74"/>
      <c r="AK110" s="74"/>
      <c r="AL110" s="54"/>
      <c r="AM110" s="74"/>
      <c r="AN110" s="54">
        <v>29</v>
      </c>
      <c r="AO110" s="54">
        <v>2</v>
      </c>
      <c r="AP110" s="54">
        <v>2012</v>
      </c>
      <c r="AQ110" s="52"/>
      <c r="AR110" s="59">
        <v>20</v>
      </c>
      <c r="AS110" s="52" t="s">
        <v>53</v>
      </c>
      <c r="AT110" s="74">
        <v>263.2</v>
      </c>
      <c r="AU110" s="74">
        <v>179.20000000000002</v>
      </c>
      <c r="AV110" s="74">
        <v>78.760000000000005</v>
      </c>
      <c r="AW110" s="61">
        <v>85</v>
      </c>
      <c r="AX110" s="74"/>
      <c r="AY110" s="74">
        <v>28</v>
      </c>
      <c r="AZ110" s="74">
        <v>634.16</v>
      </c>
      <c r="BA110" s="74"/>
      <c r="BB110" s="74">
        <v>560</v>
      </c>
    </row>
    <row r="111" spans="1:54" s="73" customFormat="1" ht="12">
      <c r="A111" s="63" t="s">
        <v>46</v>
      </c>
      <c r="B111" s="65">
        <v>105</v>
      </c>
      <c r="C111" s="52" t="s">
        <v>2402</v>
      </c>
      <c r="D111" s="75" t="s">
        <v>193</v>
      </c>
      <c r="E111" s="51" t="s">
        <v>2403</v>
      </c>
      <c r="F111" s="52" t="s">
        <v>2404</v>
      </c>
      <c r="G111" s="74"/>
      <c r="H111" s="54">
        <v>7</v>
      </c>
      <c r="I111" s="54">
        <v>1</v>
      </c>
      <c r="J111" s="54">
        <v>1980</v>
      </c>
      <c r="K111" s="52">
        <f t="shared" si="1"/>
        <v>31</v>
      </c>
      <c r="L111" s="52" t="s">
        <v>100</v>
      </c>
      <c r="M111" s="74"/>
      <c r="N111" s="74"/>
      <c r="O111" s="74"/>
      <c r="P111" s="74"/>
      <c r="Q111" s="54">
        <v>209</v>
      </c>
      <c r="R111" s="74"/>
      <c r="S111" s="52" t="s">
        <v>169</v>
      </c>
      <c r="T111" s="52" t="s">
        <v>1965</v>
      </c>
      <c r="U111" s="55" t="s">
        <v>2405</v>
      </c>
      <c r="V111" s="55"/>
      <c r="W111" s="74"/>
      <c r="X111" s="74"/>
      <c r="Y111" s="55"/>
      <c r="Z111" s="74"/>
      <c r="AA111" s="74"/>
      <c r="AB111" s="74"/>
      <c r="AC111" s="74"/>
      <c r="AD111" s="74"/>
      <c r="AE111" s="74"/>
      <c r="AF111" s="54">
        <v>8</v>
      </c>
      <c r="AG111" s="54">
        <v>2</v>
      </c>
      <c r="AH111" s="54">
        <v>2012</v>
      </c>
      <c r="AI111" s="52" t="s">
        <v>2379</v>
      </c>
      <c r="AJ111" s="74"/>
      <c r="AK111" s="74"/>
      <c r="AL111" s="54"/>
      <c r="AM111" s="74"/>
      <c r="AN111" s="54">
        <v>12</v>
      </c>
      <c r="AO111" s="54">
        <v>2</v>
      </c>
      <c r="AP111" s="54">
        <v>2012</v>
      </c>
      <c r="AQ111" s="52"/>
      <c r="AR111" s="59">
        <v>4</v>
      </c>
      <c r="AS111" s="52" t="s">
        <v>71</v>
      </c>
      <c r="AT111" s="74">
        <v>52.64</v>
      </c>
      <c r="AU111" s="74">
        <v>35.840000000000003</v>
      </c>
      <c r="AV111" s="74">
        <v>1.41</v>
      </c>
      <c r="AW111" s="61">
        <v>267</v>
      </c>
      <c r="AX111" s="74"/>
      <c r="AY111" s="74">
        <v>5.6000000000000005</v>
      </c>
      <c r="AZ111" s="74">
        <v>362.49</v>
      </c>
      <c r="BA111" s="74"/>
      <c r="BB111" s="74">
        <v>112</v>
      </c>
    </row>
    <row r="112" spans="1:54" s="73" customFormat="1" ht="12">
      <c r="A112" s="63" t="s">
        <v>46</v>
      </c>
      <c r="B112" s="65">
        <v>106</v>
      </c>
      <c r="C112" s="52" t="s">
        <v>2406</v>
      </c>
      <c r="D112" s="75" t="s">
        <v>2407</v>
      </c>
      <c r="E112" s="51" t="s">
        <v>2408</v>
      </c>
      <c r="F112" s="52" t="s">
        <v>2409</v>
      </c>
      <c r="G112" s="74"/>
      <c r="H112" s="54">
        <v>1</v>
      </c>
      <c r="I112" s="54">
        <v>8</v>
      </c>
      <c r="J112" s="54">
        <v>1957</v>
      </c>
      <c r="K112" s="52">
        <f t="shared" si="1"/>
        <v>54</v>
      </c>
      <c r="L112" s="52" t="s">
        <v>1964</v>
      </c>
      <c r="M112" s="74"/>
      <c r="N112" s="74"/>
      <c r="O112" s="74"/>
      <c r="P112" s="74"/>
      <c r="Q112" s="52">
        <v>199</v>
      </c>
      <c r="R112" s="74"/>
      <c r="S112" s="52" t="s">
        <v>169</v>
      </c>
      <c r="T112" s="52" t="s">
        <v>1965</v>
      </c>
      <c r="U112" s="55" t="s">
        <v>2410</v>
      </c>
      <c r="V112" s="55"/>
      <c r="W112" s="74"/>
      <c r="X112" s="74"/>
      <c r="Y112" s="55"/>
      <c r="Z112" s="74"/>
      <c r="AA112" s="74"/>
      <c r="AB112" s="74"/>
      <c r="AC112" s="74"/>
      <c r="AD112" s="74"/>
      <c r="AE112" s="74"/>
      <c r="AF112" s="54">
        <v>6</v>
      </c>
      <c r="AG112" s="54">
        <v>2</v>
      </c>
      <c r="AH112" s="54">
        <v>2012</v>
      </c>
      <c r="AI112" s="52" t="s">
        <v>1999</v>
      </c>
      <c r="AJ112" s="74"/>
      <c r="AK112" s="74"/>
      <c r="AL112" s="54"/>
      <c r="AM112" s="74"/>
      <c r="AN112" s="54">
        <v>29</v>
      </c>
      <c r="AO112" s="54">
        <v>2</v>
      </c>
      <c r="AP112" s="54">
        <v>2012</v>
      </c>
      <c r="AQ112" s="52"/>
      <c r="AR112" s="59">
        <v>24</v>
      </c>
      <c r="AS112" s="52" t="s">
        <v>53</v>
      </c>
      <c r="AT112" s="74">
        <v>315.83999999999997</v>
      </c>
      <c r="AU112" s="74">
        <v>215.04</v>
      </c>
      <c r="AV112" s="74">
        <v>285.73</v>
      </c>
      <c r="AW112" s="61">
        <v>289</v>
      </c>
      <c r="AX112" s="74"/>
      <c r="AY112" s="74">
        <v>33.6</v>
      </c>
      <c r="AZ112" s="74">
        <v>1139.21</v>
      </c>
      <c r="BA112" s="74"/>
      <c r="BB112" s="74">
        <v>672</v>
      </c>
    </row>
    <row r="113" spans="1:54" s="73" customFormat="1" ht="12">
      <c r="A113" s="63" t="s">
        <v>46</v>
      </c>
      <c r="B113" s="65">
        <v>107</v>
      </c>
      <c r="C113" s="52" t="s">
        <v>2411</v>
      </c>
      <c r="D113" s="75" t="s">
        <v>2412</v>
      </c>
      <c r="E113" s="51" t="s">
        <v>1436</v>
      </c>
      <c r="F113" s="52" t="s">
        <v>2413</v>
      </c>
      <c r="G113" s="74"/>
      <c r="H113" s="54">
        <v>29</v>
      </c>
      <c r="I113" s="54">
        <v>1</v>
      </c>
      <c r="J113" s="54">
        <v>1997</v>
      </c>
      <c r="K113" s="52">
        <f t="shared" si="1"/>
        <v>14</v>
      </c>
      <c r="L113" s="52" t="s">
        <v>1964</v>
      </c>
      <c r="M113" s="74"/>
      <c r="N113" s="74"/>
      <c r="O113" s="74"/>
      <c r="P113" s="74"/>
      <c r="Q113" s="52">
        <v>201</v>
      </c>
      <c r="R113" s="74"/>
      <c r="S113" s="52" t="s">
        <v>388</v>
      </c>
      <c r="T113" s="52" t="s">
        <v>1965</v>
      </c>
      <c r="U113" s="55" t="s">
        <v>2414</v>
      </c>
      <c r="V113" s="55"/>
      <c r="W113" s="74"/>
      <c r="X113" s="74"/>
      <c r="Y113" s="55"/>
      <c r="Z113" s="74"/>
      <c r="AA113" s="74"/>
      <c r="AB113" s="74"/>
      <c r="AC113" s="74"/>
      <c r="AD113" s="74"/>
      <c r="AE113" s="74"/>
      <c r="AF113" s="54">
        <v>6</v>
      </c>
      <c r="AG113" s="54">
        <v>2</v>
      </c>
      <c r="AH113" s="54">
        <v>2012</v>
      </c>
      <c r="AI113" s="52" t="s">
        <v>2177</v>
      </c>
      <c r="AJ113" s="74"/>
      <c r="AK113" s="74"/>
      <c r="AL113" s="54"/>
      <c r="AM113" s="74"/>
      <c r="AN113" s="54">
        <v>20</v>
      </c>
      <c r="AO113" s="54">
        <v>2</v>
      </c>
      <c r="AP113" s="54">
        <v>2012</v>
      </c>
      <c r="AQ113" s="52"/>
      <c r="AR113" s="59">
        <v>14</v>
      </c>
      <c r="AS113" s="52" t="s">
        <v>71</v>
      </c>
      <c r="AT113" s="74">
        <v>184.23999999999998</v>
      </c>
      <c r="AU113" s="74">
        <v>125.44</v>
      </c>
      <c r="AV113" s="74">
        <v>85.32</v>
      </c>
      <c r="AW113" s="61">
        <v>157</v>
      </c>
      <c r="AX113" s="74"/>
      <c r="AY113" s="74">
        <v>19.600000000000001</v>
      </c>
      <c r="AZ113" s="74">
        <v>571.59999999999991</v>
      </c>
      <c r="BA113" s="74"/>
      <c r="BB113" s="74">
        <v>392</v>
      </c>
    </row>
    <row r="114" spans="1:54" s="73" customFormat="1" ht="12">
      <c r="A114" s="63" t="s">
        <v>46</v>
      </c>
      <c r="B114" s="65">
        <v>108</v>
      </c>
      <c r="C114" s="52" t="s">
        <v>2415</v>
      </c>
      <c r="D114" s="75" t="s">
        <v>137</v>
      </c>
      <c r="E114" s="51" t="s">
        <v>2416</v>
      </c>
      <c r="F114" s="52" t="s">
        <v>2417</v>
      </c>
      <c r="G114" s="74"/>
      <c r="H114" s="54">
        <v>17</v>
      </c>
      <c r="I114" s="54">
        <v>3</v>
      </c>
      <c r="J114" s="54">
        <v>1953</v>
      </c>
      <c r="K114" s="52">
        <f t="shared" si="1"/>
        <v>58</v>
      </c>
      <c r="L114" s="52" t="s">
        <v>1964</v>
      </c>
      <c r="M114" s="74"/>
      <c r="N114" s="74"/>
      <c r="O114" s="74"/>
      <c r="P114" s="74"/>
      <c r="Q114" s="54">
        <v>206</v>
      </c>
      <c r="R114" s="74"/>
      <c r="S114" s="52" t="s">
        <v>169</v>
      </c>
      <c r="T114" s="52" t="s">
        <v>1965</v>
      </c>
      <c r="U114" s="55" t="s">
        <v>2418</v>
      </c>
      <c r="V114" s="55"/>
      <c r="W114" s="74"/>
      <c r="X114" s="74"/>
      <c r="Y114" s="55"/>
      <c r="Z114" s="74"/>
      <c r="AA114" s="74"/>
      <c r="AB114" s="74"/>
      <c r="AC114" s="74"/>
      <c r="AD114" s="74"/>
      <c r="AE114" s="74"/>
      <c r="AF114" s="54">
        <v>7</v>
      </c>
      <c r="AG114" s="54">
        <v>2</v>
      </c>
      <c r="AH114" s="54">
        <v>2012</v>
      </c>
      <c r="AI114" s="52" t="s">
        <v>2260</v>
      </c>
      <c r="AJ114" s="74"/>
      <c r="AK114" s="74"/>
      <c r="AL114" s="54"/>
      <c r="AM114" s="74"/>
      <c r="AN114" s="54">
        <v>10</v>
      </c>
      <c r="AO114" s="54">
        <v>2</v>
      </c>
      <c r="AP114" s="54">
        <v>2012</v>
      </c>
      <c r="AQ114" s="52"/>
      <c r="AR114" s="59">
        <v>3</v>
      </c>
      <c r="AS114" s="52" t="s">
        <v>71</v>
      </c>
      <c r="AT114" s="74">
        <v>39.479999999999997</v>
      </c>
      <c r="AU114" s="74">
        <v>26.88</v>
      </c>
      <c r="AV114" s="74">
        <v>1.21</v>
      </c>
      <c r="AW114" s="61">
        <v>351</v>
      </c>
      <c r="AX114" s="74"/>
      <c r="AY114" s="74">
        <v>4.2</v>
      </c>
      <c r="AZ114" s="74">
        <v>422.77</v>
      </c>
      <c r="BA114" s="74"/>
      <c r="BB114" s="74">
        <v>84</v>
      </c>
    </row>
    <row r="115" spans="1:54" s="73" customFormat="1" ht="12">
      <c r="A115" s="63" t="s">
        <v>46</v>
      </c>
      <c r="B115" s="65">
        <v>109</v>
      </c>
      <c r="C115" s="52" t="s">
        <v>2419</v>
      </c>
      <c r="D115" s="75" t="s">
        <v>1586</v>
      </c>
      <c r="E115" s="51" t="s">
        <v>2420</v>
      </c>
      <c r="F115" s="52" t="s">
        <v>2421</v>
      </c>
      <c r="G115" s="74"/>
      <c r="H115" s="54">
        <v>12</v>
      </c>
      <c r="I115" s="54">
        <v>11</v>
      </c>
      <c r="J115" s="54">
        <v>1980</v>
      </c>
      <c r="K115" s="52">
        <f t="shared" si="1"/>
        <v>31</v>
      </c>
      <c r="L115" s="52" t="s">
        <v>1964</v>
      </c>
      <c r="M115" s="74"/>
      <c r="N115" s="74"/>
      <c r="O115" s="74"/>
      <c r="P115" s="74"/>
      <c r="Q115" s="54">
        <v>214</v>
      </c>
      <c r="R115" s="74"/>
      <c r="S115" s="52" t="s">
        <v>2389</v>
      </c>
      <c r="T115" s="52" t="s">
        <v>1965</v>
      </c>
      <c r="U115" s="55" t="s">
        <v>2422</v>
      </c>
      <c r="V115" s="55"/>
      <c r="W115" s="74"/>
      <c r="X115" s="74"/>
      <c r="Y115" s="55"/>
      <c r="Z115" s="74"/>
      <c r="AA115" s="74"/>
      <c r="AB115" s="74"/>
      <c r="AC115" s="74"/>
      <c r="AD115" s="74"/>
      <c r="AE115" s="74"/>
      <c r="AF115" s="54">
        <v>10</v>
      </c>
      <c r="AG115" s="54">
        <v>2</v>
      </c>
      <c r="AH115" s="54">
        <v>2012</v>
      </c>
      <c r="AI115" s="52" t="s">
        <v>2137</v>
      </c>
      <c r="AJ115" s="74"/>
      <c r="AK115" s="74"/>
      <c r="AL115" s="54"/>
      <c r="AM115" s="74"/>
      <c r="AN115" s="54">
        <v>20</v>
      </c>
      <c r="AO115" s="54">
        <v>2</v>
      </c>
      <c r="AP115" s="54">
        <v>2012</v>
      </c>
      <c r="AQ115" s="52"/>
      <c r="AR115" s="59">
        <v>8</v>
      </c>
      <c r="AS115" s="52" t="s">
        <v>71</v>
      </c>
      <c r="AT115" s="74">
        <v>105.28</v>
      </c>
      <c r="AU115" s="74">
        <v>71.680000000000007</v>
      </c>
      <c r="AV115" s="74">
        <v>223.65</v>
      </c>
      <c r="AW115" s="61">
        <v>74</v>
      </c>
      <c r="AX115" s="74"/>
      <c r="AY115" s="74">
        <v>11.200000000000001</v>
      </c>
      <c r="AZ115" s="74">
        <v>485.81</v>
      </c>
      <c r="BA115" s="74"/>
      <c r="BB115" s="74">
        <v>224</v>
      </c>
    </row>
    <row r="116" spans="1:54" s="73" customFormat="1" ht="12">
      <c r="A116" s="63" t="s">
        <v>46</v>
      </c>
      <c r="B116" s="65">
        <v>110</v>
      </c>
      <c r="C116" s="52" t="s">
        <v>2423</v>
      </c>
      <c r="D116" s="75" t="s">
        <v>2424</v>
      </c>
      <c r="E116" s="51" t="s">
        <v>2425</v>
      </c>
      <c r="F116" s="52" t="s">
        <v>2426</v>
      </c>
      <c r="G116" s="74"/>
      <c r="H116" s="54">
        <v>18</v>
      </c>
      <c r="I116" s="54">
        <v>11</v>
      </c>
      <c r="J116" s="54">
        <v>1992</v>
      </c>
      <c r="K116" s="52">
        <f t="shared" si="1"/>
        <v>19</v>
      </c>
      <c r="L116" s="52" t="s">
        <v>100</v>
      </c>
      <c r="M116" s="74"/>
      <c r="N116" s="74"/>
      <c r="O116" s="74"/>
      <c r="P116" s="74"/>
      <c r="Q116" s="54">
        <v>216</v>
      </c>
      <c r="R116" s="74"/>
      <c r="S116" s="52" t="s">
        <v>169</v>
      </c>
      <c r="T116" s="52" t="s">
        <v>1965</v>
      </c>
      <c r="U116" s="55" t="s">
        <v>2427</v>
      </c>
      <c r="V116" s="55"/>
      <c r="W116" s="74"/>
      <c r="X116" s="74"/>
      <c r="Y116" s="55"/>
      <c r="Z116" s="74"/>
      <c r="AA116" s="74"/>
      <c r="AB116" s="74"/>
      <c r="AC116" s="74"/>
      <c r="AD116" s="74"/>
      <c r="AE116" s="74"/>
      <c r="AF116" s="54">
        <v>10</v>
      </c>
      <c r="AG116" s="54">
        <v>2</v>
      </c>
      <c r="AH116" s="54">
        <v>2012</v>
      </c>
      <c r="AI116" s="52" t="s">
        <v>1997</v>
      </c>
      <c r="AJ116" s="74"/>
      <c r="AK116" s="74"/>
      <c r="AL116" s="54"/>
      <c r="AM116" s="74"/>
      <c r="AN116" s="54">
        <v>14</v>
      </c>
      <c r="AO116" s="54">
        <v>2</v>
      </c>
      <c r="AP116" s="54">
        <v>2012</v>
      </c>
      <c r="AQ116" s="52"/>
      <c r="AR116" s="59">
        <v>4</v>
      </c>
      <c r="AS116" s="52" t="s">
        <v>71</v>
      </c>
      <c r="AT116" s="74">
        <v>52.64</v>
      </c>
      <c r="AU116" s="74">
        <v>35.840000000000003</v>
      </c>
      <c r="AV116" s="74">
        <v>1.41</v>
      </c>
      <c r="AW116" s="61">
        <v>271</v>
      </c>
      <c r="AX116" s="74"/>
      <c r="AY116" s="74">
        <v>5.6000000000000005</v>
      </c>
      <c r="AZ116" s="74">
        <v>366.49</v>
      </c>
      <c r="BA116" s="74"/>
      <c r="BB116" s="74">
        <v>112</v>
      </c>
    </row>
    <row r="117" spans="1:54" s="73" customFormat="1" ht="12">
      <c r="A117" s="63" t="s">
        <v>46</v>
      </c>
      <c r="B117" s="65">
        <v>111</v>
      </c>
      <c r="C117" s="52" t="s">
        <v>2428</v>
      </c>
      <c r="D117" s="75" t="s">
        <v>2214</v>
      </c>
      <c r="E117" s="51" t="s">
        <v>2429</v>
      </c>
      <c r="F117" s="52" t="s">
        <v>2430</v>
      </c>
      <c r="G117" s="74"/>
      <c r="H117" s="54">
        <v>11</v>
      </c>
      <c r="I117" s="54">
        <v>4</v>
      </c>
      <c r="J117" s="54">
        <v>1987</v>
      </c>
      <c r="K117" s="52">
        <f t="shared" si="1"/>
        <v>24</v>
      </c>
      <c r="L117" s="52" t="s">
        <v>100</v>
      </c>
      <c r="M117" s="74"/>
      <c r="N117" s="74"/>
      <c r="O117" s="74"/>
      <c r="P117" s="74"/>
      <c r="Q117" s="54">
        <v>217</v>
      </c>
      <c r="R117" s="74"/>
      <c r="S117" s="52" t="s">
        <v>69</v>
      </c>
      <c r="T117" s="52" t="s">
        <v>1965</v>
      </c>
      <c r="U117" s="55" t="s">
        <v>456</v>
      </c>
      <c r="V117" s="55"/>
      <c r="W117" s="74"/>
      <c r="X117" s="74"/>
      <c r="Y117" s="55"/>
      <c r="Z117" s="74"/>
      <c r="AA117" s="74"/>
      <c r="AB117" s="74"/>
      <c r="AC117" s="74"/>
      <c r="AD117" s="74"/>
      <c r="AE117" s="74"/>
      <c r="AF117" s="54">
        <v>10</v>
      </c>
      <c r="AG117" s="54">
        <v>2</v>
      </c>
      <c r="AH117" s="54">
        <v>2012</v>
      </c>
      <c r="AI117" s="52" t="s">
        <v>2287</v>
      </c>
      <c r="AJ117" s="74"/>
      <c r="AK117" s="74"/>
      <c r="AL117" s="54"/>
      <c r="AM117" s="74"/>
      <c r="AN117" s="54">
        <v>29</v>
      </c>
      <c r="AO117" s="54">
        <v>2</v>
      </c>
      <c r="AP117" s="54">
        <v>2012</v>
      </c>
      <c r="AQ117" s="52"/>
      <c r="AR117" s="59">
        <v>20</v>
      </c>
      <c r="AS117" s="52" t="s">
        <v>53</v>
      </c>
      <c r="AT117" s="74">
        <v>263.2</v>
      </c>
      <c r="AU117" s="74">
        <v>179.20000000000002</v>
      </c>
      <c r="AV117" s="74">
        <v>15.86</v>
      </c>
      <c r="AW117" s="61">
        <v>15</v>
      </c>
      <c r="AX117" s="74"/>
      <c r="AY117" s="74">
        <v>28</v>
      </c>
      <c r="AZ117" s="74">
        <v>501.26</v>
      </c>
      <c r="BA117" s="74"/>
      <c r="BB117" s="74">
        <v>501.26</v>
      </c>
    </row>
    <row r="118" spans="1:54" s="73" customFormat="1" ht="12">
      <c r="A118" s="63" t="s">
        <v>46</v>
      </c>
      <c r="B118" s="65">
        <v>112</v>
      </c>
      <c r="C118" s="52" t="s">
        <v>2431</v>
      </c>
      <c r="D118" s="75" t="s">
        <v>624</v>
      </c>
      <c r="E118" s="51" t="s">
        <v>2432</v>
      </c>
      <c r="F118" s="52" t="s">
        <v>2433</v>
      </c>
      <c r="G118" s="74"/>
      <c r="H118" s="54">
        <v>16</v>
      </c>
      <c r="I118" s="54">
        <v>10</v>
      </c>
      <c r="J118" s="54">
        <v>1957</v>
      </c>
      <c r="K118" s="52">
        <f t="shared" si="1"/>
        <v>54</v>
      </c>
      <c r="L118" s="52" t="s">
        <v>1964</v>
      </c>
      <c r="M118" s="74"/>
      <c r="N118" s="74"/>
      <c r="O118" s="74"/>
      <c r="P118" s="74"/>
      <c r="Q118" s="54">
        <v>219</v>
      </c>
      <c r="R118" s="74"/>
      <c r="S118" s="52" t="s">
        <v>69</v>
      </c>
      <c r="T118" s="52" t="s">
        <v>1965</v>
      </c>
      <c r="U118" s="55" t="s">
        <v>2434</v>
      </c>
      <c r="V118" s="55"/>
      <c r="W118" s="74"/>
      <c r="X118" s="74"/>
      <c r="Y118" s="55"/>
      <c r="Z118" s="74"/>
      <c r="AA118" s="74"/>
      <c r="AB118" s="74"/>
      <c r="AC118" s="74"/>
      <c r="AD118" s="74"/>
      <c r="AE118" s="74"/>
      <c r="AF118" s="54">
        <v>10</v>
      </c>
      <c r="AG118" s="54">
        <v>2</v>
      </c>
      <c r="AH118" s="54">
        <v>2012</v>
      </c>
      <c r="AI118" s="52" t="s">
        <v>2435</v>
      </c>
      <c r="AJ118" s="74"/>
      <c r="AK118" s="74"/>
      <c r="AL118" s="54"/>
      <c r="AM118" s="74"/>
      <c r="AN118" s="54">
        <v>14</v>
      </c>
      <c r="AO118" s="54">
        <v>2</v>
      </c>
      <c r="AP118" s="54">
        <v>2012</v>
      </c>
      <c r="AQ118" s="52"/>
      <c r="AR118" s="59">
        <v>4</v>
      </c>
      <c r="AS118" s="52" t="s">
        <v>53</v>
      </c>
      <c r="AT118" s="74">
        <v>52.64</v>
      </c>
      <c r="AU118" s="74">
        <v>35.840000000000003</v>
      </c>
      <c r="AV118" s="74">
        <v>74.25</v>
      </c>
      <c r="AW118" s="61">
        <v>52</v>
      </c>
      <c r="AX118" s="74"/>
      <c r="AY118" s="74">
        <v>5.6000000000000005</v>
      </c>
      <c r="AZ118" s="74">
        <v>220.32999999999998</v>
      </c>
      <c r="BA118" s="74"/>
      <c r="BB118" s="74">
        <v>112</v>
      </c>
    </row>
    <row r="119" spans="1:54" s="73" customFormat="1" ht="12">
      <c r="A119" s="63" t="s">
        <v>46</v>
      </c>
      <c r="B119" s="65">
        <v>113</v>
      </c>
      <c r="C119" s="52" t="s">
        <v>2436</v>
      </c>
      <c r="D119" s="75" t="s">
        <v>2437</v>
      </c>
      <c r="E119" s="51" t="s">
        <v>848</v>
      </c>
      <c r="F119" s="52" t="s">
        <v>2438</v>
      </c>
      <c r="G119" s="74"/>
      <c r="H119" s="54">
        <v>3</v>
      </c>
      <c r="I119" s="54">
        <v>1</v>
      </c>
      <c r="J119" s="54">
        <v>1964</v>
      </c>
      <c r="K119" s="52">
        <f t="shared" si="1"/>
        <v>47</v>
      </c>
      <c r="L119" s="52" t="s">
        <v>1964</v>
      </c>
      <c r="M119" s="74"/>
      <c r="N119" s="74"/>
      <c r="O119" s="74"/>
      <c r="P119" s="74"/>
      <c r="Q119" s="54">
        <v>220</v>
      </c>
      <c r="R119" s="74"/>
      <c r="S119" s="52" t="s">
        <v>58</v>
      </c>
      <c r="T119" s="52" t="s">
        <v>1965</v>
      </c>
      <c r="U119" s="55" t="s">
        <v>2439</v>
      </c>
      <c r="V119" s="55"/>
      <c r="W119" s="74"/>
      <c r="X119" s="74"/>
      <c r="Y119" s="55"/>
      <c r="Z119" s="74"/>
      <c r="AA119" s="74"/>
      <c r="AB119" s="74"/>
      <c r="AC119" s="74"/>
      <c r="AD119" s="74"/>
      <c r="AE119" s="74"/>
      <c r="AF119" s="54">
        <v>13</v>
      </c>
      <c r="AG119" s="54">
        <v>2</v>
      </c>
      <c r="AH119" s="54">
        <v>2012</v>
      </c>
      <c r="AI119" s="52" t="s">
        <v>2440</v>
      </c>
      <c r="AJ119" s="74"/>
      <c r="AK119" s="74"/>
      <c r="AL119" s="54"/>
      <c r="AM119" s="74"/>
      <c r="AN119" s="54">
        <v>29</v>
      </c>
      <c r="AO119" s="54">
        <v>2</v>
      </c>
      <c r="AP119" s="54">
        <v>2012</v>
      </c>
      <c r="AQ119" s="52"/>
      <c r="AR119" s="59">
        <v>17</v>
      </c>
      <c r="AS119" s="52" t="s">
        <v>53</v>
      </c>
      <c r="AT119" s="74">
        <v>223.72</v>
      </c>
      <c r="AU119" s="74">
        <v>152.32</v>
      </c>
      <c r="AV119" s="74">
        <v>30.16</v>
      </c>
      <c r="AW119" s="61">
        <v>165</v>
      </c>
      <c r="AX119" s="74"/>
      <c r="AY119" s="74">
        <v>23.8</v>
      </c>
      <c r="AZ119" s="74">
        <v>595</v>
      </c>
      <c r="BA119" s="74"/>
      <c r="BB119" s="74">
        <v>476</v>
      </c>
    </row>
    <row r="120" spans="1:54" s="73" customFormat="1" ht="12">
      <c r="A120" s="63" t="s">
        <v>46</v>
      </c>
      <c r="B120" s="65">
        <v>114</v>
      </c>
      <c r="C120" s="52" t="s">
        <v>2441</v>
      </c>
      <c r="D120" s="75" t="s">
        <v>291</v>
      </c>
      <c r="E120" s="51" t="s">
        <v>2442</v>
      </c>
      <c r="F120" s="52" t="s">
        <v>2443</v>
      </c>
      <c r="G120" s="74"/>
      <c r="H120" s="54">
        <v>1</v>
      </c>
      <c r="I120" s="54">
        <v>3</v>
      </c>
      <c r="J120" s="54">
        <v>1962</v>
      </c>
      <c r="K120" s="52">
        <f t="shared" si="1"/>
        <v>49</v>
      </c>
      <c r="L120" s="52" t="s">
        <v>1964</v>
      </c>
      <c r="M120" s="74"/>
      <c r="N120" s="74"/>
      <c r="O120" s="74"/>
      <c r="P120" s="74"/>
      <c r="Q120" s="54">
        <v>221</v>
      </c>
      <c r="R120" s="74"/>
      <c r="S120" s="52" t="s">
        <v>169</v>
      </c>
      <c r="T120" s="52" t="s">
        <v>1965</v>
      </c>
      <c r="U120" s="55" t="s">
        <v>2444</v>
      </c>
      <c r="V120" s="55"/>
      <c r="W120" s="74"/>
      <c r="X120" s="74"/>
      <c r="Y120" s="55"/>
      <c r="Z120" s="74"/>
      <c r="AA120" s="74"/>
      <c r="AB120" s="74"/>
      <c r="AC120" s="74"/>
      <c r="AD120" s="74"/>
      <c r="AE120" s="74"/>
      <c r="AF120" s="54">
        <v>13</v>
      </c>
      <c r="AG120" s="54">
        <v>2</v>
      </c>
      <c r="AH120" s="54">
        <v>2012</v>
      </c>
      <c r="AI120" s="52" t="s">
        <v>2184</v>
      </c>
      <c r="AJ120" s="74"/>
      <c r="AK120" s="74"/>
      <c r="AL120" s="54"/>
      <c r="AM120" s="74"/>
      <c r="AN120" s="54">
        <v>17</v>
      </c>
      <c r="AO120" s="54">
        <v>2</v>
      </c>
      <c r="AP120" s="54">
        <v>2012</v>
      </c>
      <c r="AQ120" s="52"/>
      <c r="AR120" s="59">
        <v>4</v>
      </c>
      <c r="AS120" s="52" t="s">
        <v>71</v>
      </c>
      <c r="AT120" s="74">
        <v>52.64</v>
      </c>
      <c r="AU120" s="74">
        <v>35.840000000000003</v>
      </c>
      <c r="AV120" s="74">
        <v>1.41</v>
      </c>
      <c r="AW120" s="61">
        <v>177</v>
      </c>
      <c r="AX120" s="74"/>
      <c r="AY120" s="74">
        <v>5.6000000000000005</v>
      </c>
      <c r="AZ120" s="74">
        <v>272.49</v>
      </c>
      <c r="BA120" s="74"/>
      <c r="BB120" s="74">
        <v>112</v>
      </c>
    </row>
    <row r="121" spans="1:54" s="73" customFormat="1" ht="12">
      <c r="A121" s="63" t="s">
        <v>46</v>
      </c>
      <c r="B121" s="65">
        <v>115</v>
      </c>
      <c r="C121" s="52" t="s">
        <v>2445</v>
      </c>
      <c r="D121" s="75" t="s">
        <v>733</v>
      </c>
      <c r="E121" s="51" t="s">
        <v>2080</v>
      </c>
      <c r="F121" s="52" t="s">
        <v>2446</v>
      </c>
      <c r="G121" s="74"/>
      <c r="H121" s="54">
        <v>24</v>
      </c>
      <c r="I121" s="54">
        <v>7</v>
      </c>
      <c r="J121" s="54">
        <v>1981</v>
      </c>
      <c r="K121" s="52">
        <f t="shared" si="1"/>
        <v>30</v>
      </c>
      <c r="L121" s="52" t="s">
        <v>1964</v>
      </c>
      <c r="M121" s="74"/>
      <c r="N121" s="74"/>
      <c r="O121" s="74"/>
      <c r="P121" s="74"/>
      <c r="Q121" s="54">
        <v>222</v>
      </c>
      <c r="R121" s="74"/>
      <c r="S121" s="52" t="s">
        <v>705</v>
      </c>
      <c r="T121" s="52" t="s">
        <v>1965</v>
      </c>
      <c r="U121" s="55" t="s">
        <v>2447</v>
      </c>
      <c r="V121" s="55"/>
      <c r="W121" s="74"/>
      <c r="X121" s="74"/>
      <c r="Y121" s="55"/>
      <c r="Z121" s="74"/>
      <c r="AA121" s="74"/>
      <c r="AB121" s="74"/>
      <c r="AC121" s="74"/>
      <c r="AD121" s="74"/>
      <c r="AE121" s="74"/>
      <c r="AF121" s="54">
        <v>13</v>
      </c>
      <c r="AG121" s="54">
        <v>2</v>
      </c>
      <c r="AH121" s="54">
        <v>2012</v>
      </c>
      <c r="AI121" s="52" t="s">
        <v>2171</v>
      </c>
      <c r="AJ121" s="74"/>
      <c r="AK121" s="74"/>
      <c r="AL121" s="54"/>
      <c r="AM121" s="74"/>
      <c r="AN121" s="54">
        <v>20</v>
      </c>
      <c r="AO121" s="54">
        <v>2</v>
      </c>
      <c r="AP121" s="54">
        <v>2012</v>
      </c>
      <c r="AQ121" s="52"/>
      <c r="AR121" s="59">
        <v>6</v>
      </c>
      <c r="AS121" s="52" t="s">
        <v>71</v>
      </c>
      <c r="AT121" s="74">
        <v>78.959999999999994</v>
      </c>
      <c r="AU121" s="74">
        <v>53.76</v>
      </c>
      <c r="AV121" s="74">
        <v>346.5</v>
      </c>
      <c r="AW121" s="61">
        <v>63</v>
      </c>
      <c r="AX121" s="74"/>
      <c r="AY121" s="74">
        <v>8.4</v>
      </c>
      <c r="AZ121" s="74">
        <v>550.62</v>
      </c>
      <c r="BA121" s="74"/>
      <c r="BB121" s="74">
        <v>168</v>
      </c>
    </row>
    <row r="122" spans="1:54" s="73" customFormat="1" ht="12">
      <c r="A122" s="63" t="s">
        <v>46</v>
      </c>
      <c r="B122" s="65">
        <v>116</v>
      </c>
      <c r="C122" s="52" t="s">
        <v>2448</v>
      </c>
      <c r="D122" s="75" t="s">
        <v>185</v>
      </c>
      <c r="E122" s="51" t="s">
        <v>2449</v>
      </c>
      <c r="F122" s="52" t="s">
        <v>2450</v>
      </c>
      <c r="G122" s="74"/>
      <c r="H122" s="54">
        <v>4</v>
      </c>
      <c r="I122" s="54">
        <v>4</v>
      </c>
      <c r="J122" s="54">
        <v>1989</v>
      </c>
      <c r="K122" s="52">
        <f t="shared" si="1"/>
        <v>22</v>
      </c>
      <c r="L122" s="52" t="s">
        <v>100</v>
      </c>
      <c r="M122" s="74"/>
      <c r="N122" s="74"/>
      <c r="O122" s="74"/>
      <c r="P122" s="74"/>
      <c r="Q122" s="54">
        <v>223</v>
      </c>
      <c r="R122" s="74"/>
      <c r="S122" s="52" t="s">
        <v>94</v>
      </c>
      <c r="T122" s="52" t="s">
        <v>1965</v>
      </c>
      <c r="U122" s="55" t="s">
        <v>2451</v>
      </c>
      <c r="V122" s="55"/>
      <c r="W122" s="74"/>
      <c r="X122" s="74"/>
      <c r="Y122" s="55"/>
      <c r="Z122" s="74"/>
      <c r="AA122" s="74"/>
      <c r="AB122" s="74"/>
      <c r="AC122" s="74"/>
      <c r="AD122" s="74"/>
      <c r="AE122" s="74"/>
      <c r="AF122" s="54">
        <v>13</v>
      </c>
      <c r="AG122" s="54">
        <v>2</v>
      </c>
      <c r="AH122" s="54">
        <v>2012</v>
      </c>
      <c r="AI122" s="52" t="s">
        <v>2191</v>
      </c>
      <c r="AJ122" s="74"/>
      <c r="AK122" s="74"/>
      <c r="AL122" s="54"/>
      <c r="AM122" s="74"/>
      <c r="AN122" s="54">
        <v>17</v>
      </c>
      <c r="AO122" s="54">
        <v>2</v>
      </c>
      <c r="AP122" s="54">
        <v>2012</v>
      </c>
      <c r="AQ122" s="52"/>
      <c r="AR122" s="59">
        <v>4</v>
      </c>
      <c r="AS122" s="52" t="s">
        <v>71</v>
      </c>
      <c r="AT122" s="74">
        <v>52.64</v>
      </c>
      <c r="AU122" s="74">
        <v>35.840000000000003</v>
      </c>
      <c r="AV122" s="74">
        <v>0.36</v>
      </c>
      <c r="AW122" s="61">
        <v>180</v>
      </c>
      <c r="AX122" s="74"/>
      <c r="AY122" s="74">
        <v>5.6000000000000005</v>
      </c>
      <c r="AZ122" s="74">
        <v>274.44</v>
      </c>
      <c r="BA122" s="74"/>
      <c r="BB122" s="74">
        <v>112</v>
      </c>
    </row>
    <row r="123" spans="1:54" s="73" customFormat="1" ht="12">
      <c r="A123" s="63" t="s">
        <v>46</v>
      </c>
      <c r="B123" s="65">
        <v>117</v>
      </c>
      <c r="C123" s="52" t="s">
        <v>2452</v>
      </c>
      <c r="D123" s="75" t="s">
        <v>248</v>
      </c>
      <c r="E123" s="51" t="s">
        <v>2453</v>
      </c>
      <c r="F123" s="52" t="s">
        <v>2454</v>
      </c>
      <c r="G123" s="74"/>
      <c r="H123" s="54">
        <v>25</v>
      </c>
      <c r="I123" s="54">
        <v>6</v>
      </c>
      <c r="J123" s="54">
        <v>1940</v>
      </c>
      <c r="K123" s="52">
        <f t="shared" si="1"/>
        <v>71</v>
      </c>
      <c r="L123" s="52" t="s">
        <v>1964</v>
      </c>
      <c r="M123" s="74"/>
      <c r="N123" s="74"/>
      <c r="O123" s="74"/>
      <c r="P123" s="74"/>
      <c r="Q123" s="54">
        <v>224</v>
      </c>
      <c r="R123" s="74"/>
      <c r="S123" s="52" t="s">
        <v>404</v>
      </c>
      <c r="T123" s="52" t="s">
        <v>1965</v>
      </c>
      <c r="U123" s="55" t="s">
        <v>2455</v>
      </c>
      <c r="V123" s="55"/>
      <c r="W123" s="74"/>
      <c r="X123" s="74"/>
      <c r="Y123" s="55"/>
      <c r="Z123" s="74"/>
      <c r="AA123" s="74"/>
      <c r="AB123" s="74"/>
      <c r="AC123" s="74"/>
      <c r="AD123" s="74"/>
      <c r="AE123" s="74"/>
      <c r="AF123" s="54">
        <v>13</v>
      </c>
      <c r="AG123" s="54">
        <v>2</v>
      </c>
      <c r="AH123" s="54">
        <v>2012</v>
      </c>
      <c r="AI123" s="52" t="s">
        <v>2207</v>
      </c>
      <c r="AJ123" s="74"/>
      <c r="AK123" s="74"/>
      <c r="AL123" s="54"/>
      <c r="AM123" s="74"/>
      <c r="AN123" s="54">
        <v>14</v>
      </c>
      <c r="AO123" s="54">
        <v>2</v>
      </c>
      <c r="AP123" s="54">
        <v>2012</v>
      </c>
      <c r="AQ123" s="52"/>
      <c r="AR123" s="59">
        <v>1</v>
      </c>
      <c r="AS123" s="52" t="s">
        <v>71</v>
      </c>
      <c r="AT123" s="74">
        <v>13.16</v>
      </c>
      <c r="AU123" s="74">
        <v>8.9600000000000009</v>
      </c>
      <c r="AV123" s="74">
        <v>1.41</v>
      </c>
      <c r="AW123" s="61">
        <v>58</v>
      </c>
      <c r="AX123" s="74"/>
      <c r="AY123" s="74">
        <v>1.4000000000000001</v>
      </c>
      <c r="AZ123" s="74">
        <v>82.93</v>
      </c>
      <c r="BA123" s="74"/>
      <c r="BB123" s="74">
        <v>28</v>
      </c>
    </row>
    <row r="124" spans="1:54" s="73" customFormat="1" ht="12">
      <c r="A124" s="63" t="s">
        <v>46</v>
      </c>
      <c r="B124" s="65">
        <v>118</v>
      </c>
      <c r="C124" s="52" t="s">
        <v>2456</v>
      </c>
      <c r="D124" s="75" t="s">
        <v>2457</v>
      </c>
      <c r="E124" s="51" t="s">
        <v>2458</v>
      </c>
      <c r="F124" s="52" t="s">
        <v>2459</v>
      </c>
      <c r="G124" s="74"/>
      <c r="H124" s="54">
        <v>1</v>
      </c>
      <c r="I124" s="54">
        <v>3</v>
      </c>
      <c r="J124" s="54">
        <v>1975</v>
      </c>
      <c r="K124" s="52">
        <f t="shared" si="1"/>
        <v>36</v>
      </c>
      <c r="L124" s="52" t="s">
        <v>1964</v>
      </c>
      <c r="M124" s="74"/>
      <c r="N124" s="74"/>
      <c r="O124" s="74"/>
      <c r="P124" s="74"/>
      <c r="Q124" s="54">
        <v>226</v>
      </c>
      <c r="R124" s="74"/>
      <c r="S124" s="52" t="s">
        <v>159</v>
      </c>
      <c r="T124" s="52" t="s">
        <v>1965</v>
      </c>
      <c r="U124" s="55" t="s">
        <v>2460</v>
      </c>
      <c r="V124" s="55"/>
      <c r="W124" s="74"/>
      <c r="X124" s="74"/>
      <c r="Y124" s="55"/>
      <c r="Z124" s="74"/>
      <c r="AA124" s="74"/>
      <c r="AB124" s="74"/>
      <c r="AC124" s="74"/>
      <c r="AD124" s="74"/>
      <c r="AE124" s="74"/>
      <c r="AF124" s="54">
        <v>13</v>
      </c>
      <c r="AG124" s="54">
        <v>2</v>
      </c>
      <c r="AH124" s="54">
        <v>2012</v>
      </c>
      <c r="AI124" s="52" t="s">
        <v>2379</v>
      </c>
      <c r="AJ124" s="74"/>
      <c r="AK124" s="74"/>
      <c r="AL124" s="54"/>
      <c r="AM124" s="74"/>
      <c r="AN124" s="54">
        <v>24</v>
      </c>
      <c r="AO124" s="54">
        <v>2</v>
      </c>
      <c r="AP124" s="54">
        <v>2012</v>
      </c>
      <c r="AQ124" s="52"/>
      <c r="AR124" s="59">
        <v>9</v>
      </c>
      <c r="AS124" s="52" t="s">
        <v>71</v>
      </c>
      <c r="AT124" s="74">
        <v>118.44</v>
      </c>
      <c r="AU124" s="74">
        <v>80.64</v>
      </c>
      <c r="AV124" s="74">
        <v>187.46</v>
      </c>
      <c r="AW124" s="61">
        <v>19</v>
      </c>
      <c r="AX124" s="74"/>
      <c r="AY124" s="74">
        <v>12.600000000000001</v>
      </c>
      <c r="AZ124" s="74">
        <v>418.14</v>
      </c>
      <c r="BA124" s="74"/>
      <c r="BB124" s="74">
        <v>252</v>
      </c>
    </row>
    <row r="125" spans="1:54" s="73" customFormat="1" ht="12">
      <c r="A125" s="63" t="s">
        <v>46</v>
      </c>
      <c r="B125" s="65">
        <v>119</v>
      </c>
      <c r="C125" s="52" t="s">
        <v>2461</v>
      </c>
      <c r="D125" s="75" t="s">
        <v>1472</v>
      </c>
      <c r="E125" s="51" t="s">
        <v>2462</v>
      </c>
      <c r="F125" s="52" t="s">
        <v>2463</v>
      </c>
      <c r="G125" s="74"/>
      <c r="H125" s="54">
        <v>15</v>
      </c>
      <c r="I125" s="54">
        <v>3</v>
      </c>
      <c r="J125" s="54">
        <v>1949</v>
      </c>
      <c r="K125" s="52">
        <f t="shared" si="1"/>
        <v>62</v>
      </c>
      <c r="L125" s="52" t="s">
        <v>100</v>
      </c>
      <c r="M125" s="74"/>
      <c r="N125" s="74"/>
      <c r="O125" s="74"/>
      <c r="P125" s="74"/>
      <c r="Q125" s="54">
        <v>227</v>
      </c>
      <c r="R125" s="74"/>
      <c r="S125" s="52" t="s">
        <v>169</v>
      </c>
      <c r="T125" s="52" t="s">
        <v>1965</v>
      </c>
      <c r="U125" s="55" t="s">
        <v>2464</v>
      </c>
      <c r="V125" s="55"/>
      <c r="W125" s="74"/>
      <c r="X125" s="74"/>
      <c r="Y125" s="55"/>
      <c r="Z125" s="74"/>
      <c r="AA125" s="74"/>
      <c r="AB125" s="74"/>
      <c r="AC125" s="74"/>
      <c r="AD125" s="74"/>
      <c r="AE125" s="74"/>
      <c r="AF125" s="54">
        <v>13</v>
      </c>
      <c r="AG125" s="54">
        <v>2</v>
      </c>
      <c r="AH125" s="54">
        <v>2012</v>
      </c>
      <c r="AI125" s="52" t="s">
        <v>2144</v>
      </c>
      <c r="AJ125" s="74"/>
      <c r="AK125" s="74"/>
      <c r="AL125" s="54"/>
      <c r="AM125" s="74"/>
      <c r="AN125" s="54">
        <v>28</v>
      </c>
      <c r="AO125" s="54">
        <v>2</v>
      </c>
      <c r="AP125" s="54">
        <v>2012</v>
      </c>
      <c r="AQ125" s="52"/>
      <c r="AR125" s="59">
        <v>15</v>
      </c>
      <c r="AS125" s="52" t="s">
        <v>71</v>
      </c>
      <c r="AT125" s="74">
        <v>197.39999999999998</v>
      </c>
      <c r="AU125" s="74">
        <v>134.4</v>
      </c>
      <c r="AV125" s="74">
        <v>10.76</v>
      </c>
      <c r="AW125" s="61">
        <v>297</v>
      </c>
      <c r="AX125" s="74"/>
      <c r="AY125" s="74">
        <v>21</v>
      </c>
      <c r="AZ125" s="74">
        <v>660.56</v>
      </c>
      <c r="BA125" s="74"/>
      <c r="BB125" s="74">
        <v>420</v>
      </c>
    </row>
    <row r="126" spans="1:54" s="73" customFormat="1" ht="12">
      <c r="A126" s="63" t="s">
        <v>46</v>
      </c>
      <c r="B126" s="65">
        <v>120</v>
      </c>
      <c r="C126" s="52" t="s">
        <v>2465</v>
      </c>
      <c r="D126" s="75" t="s">
        <v>2466</v>
      </c>
      <c r="E126" s="51" t="s">
        <v>2467</v>
      </c>
      <c r="F126" s="52" t="s">
        <v>2468</v>
      </c>
      <c r="G126" s="74"/>
      <c r="H126" s="54">
        <v>27</v>
      </c>
      <c r="I126" s="54">
        <v>3</v>
      </c>
      <c r="J126" s="54">
        <v>1976</v>
      </c>
      <c r="K126" s="52">
        <f t="shared" si="1"/>
        <v>35</v>
      </c>
      <c r="L126" s="52" t="s">
        <v>100</v>
      </c>
      <c r="M126" s="74"/>
      <c r="N126" s="74"/>
      <c r="O126" s="74"/>
      <c r="P126" s="74"/>
      <c r="Q126" s="54">
        <v>229</v>
      </c>
      <c r="R126" s="74"/>
      <c r="S126" s="52" t="s">
        <v>159</v>
      </c>
      <c r="T126" s="52" t="s">
        <v>1965</v>
      </c>
      <c r="U126" s="55" t="s">
        <v>289</v>
      </c>
      <c r="V126" s="55"/>
      <c r="W126" s="74"/>
      <c r="X126" s="74"/>
      <c r="Y126" s="55"/>
      <c r="Z126" s="74"/>
      <c r="AA126" s="74"/>
      <c r="AB126" s="74"/>
      <c r="AC126" s="74"/>
      <c r="AD126" s="74"/>
      <c r="AE126" s="74"/>
      <c r="AF126" s="54">
        <v>13</v>
      </c>
      <c r="AG126" s="54">
        <v>2</v>
      </c>
      <c r="AH126" s="54">
        <v>2012</v>
      </c>
      <c r="AI126" s="52" t="s">
        <v>2001</v>
      </c>
      <c r="AJ126" s="74"/>
      <c r="AK126" s="74"/>
      <c r="AL126" s="54"/>
      <c r="AM126" s="74"/>
      <c r="AN126" s="54">
        <v>20</v>
      </c>
      <c r="AO126" s="54">
        <v>2</v>
      </c>
      <c r="AP126" s="54">
        <v>2012</v>
      </c>
      <c r="AQ126" s="52"/>
      <c r="AR126" s="59">
        <v>5</v>
      </c>
      <c r="AS126" s="52" t="s">
        <v>71</v>
      </c>
      <c r="AT126" s="74">
        <v>65.8</v>
      </c>
      <c r="AU126" s="74">
        <v>44.800000000000004</v>
      </c>
      <c r="AV126" s="74">
        <v>423.98</v>
      </c>
      <c r="AW126" s="61">
        <v>10</v>
      </c>
      <c r="AX126" s="74"/>
      <c r="AY126" s="74">
        <v>7</v>
      </c>
      <c r="AZ126" s="74">
        <v>551.58000000000004</v>
      </c>
      <c r="BA126" s="74"/>
      <c r="BB126" s="74">
        <v>140</v>
      </c>
    </row>
    <row r="127" spans="1:54" s="73" customFormat="1" ht="12">
      <c r="A127" s="63" t="s">
        <v>46</v>
      </c>
      <c r="B127" s="65">
        <v>121</v>
      </c>
      <c r="C127" s="52" t="s">
        <v>2469</v>
      </c>
      <c r="D127" s="75" t="s">
        <v>1141</v>
      </c>
      <c r="E127" s="51" t="s">
        <v>2470</v>
      </c>
      <c r="F127" s="52" t="s">
        <v>2471</v>
      </c>
      <c r="G127" s="74"/>
      <c r="H127" s="54">
        <v>9</v>
      </c>
      <c r="I127" s="54">
        <v>7</v>
      </c>
      <c r="J127" s="54">
        <v>1990</v>
      </c>
      <c r="K127" s="52">
        <f t="shared" si="1"/>
        <v>21</v>
      </c>
      <c r="L127" s="52" t="s">
        <v>1964</v>
      </c>
      <c r="M127" s="74"/>
      <c r="N127" s="74"/>
      <c r="O127" s="74"/>
      <c r="P127" s="74"/>
      <c r="Q127" s="54">
        <v>230</v>
      </c>
      <c r="R127" s="74"/>
      <c r="S127" s="52" t="s">
        <v>169</v>
      </c>
      <c r="T127" s="52" t="s">
        <v>1965</v>
      </c>
      <c r="U127" s="55" t="s">
        <v>2472</v>
      </c>
      <c r="V127" s="55"/>
      <c r="W127" s="74"/>
      <c r="X127" s="74"/>
      <c r="Y127" s="55"/>
      <c r="Z127" s="74"/>
      <c r="AA127" s="74"/>
      <c r="AB127" s="74"/>
      <c r="AC127" s="74"/>
      <c r="AD127" s="74"/>
      <c r="AE127" s="74"/>
      <c r="AF127" s="54">
        <v>13</v>
      </c>
      <c r="AG127" s="54">
        <v>2</v>
      </c>
      <c r="AH127" s="54">
        <v>2012</v>
      </c>
      <c r="AI127" s="52" t="s">
        <v>2260</v>
      </c>
      <c r="AJ127" s="74"/>
      <c r="AK127" s="74"/>
      <c r="AL127" s="54"/>
      <c r="AM127" s="74"/>
      <c r="AN127" s="54">
        <v>29</v>
      </c>
      <c r="AO127" s="54">
        <v>2</v>
      </c>
      <c r="AP127" s="54">
        <v>2012</v>
      </c>
      <c r="AQ127" s="52"/>
      <c r="AR127" s="59">
        <v>17</v>
      </c>
      <c r="AS127" s="52" t="s">
        <v>53</v>
      </c>
      <c r="AT127" s="74">
        <v>223.72</v>
      </c>
      <c r="AU127" s="74">
        <v>152.32</v>
      </c>
      <c r="AV127" s="74">
        <v>26.78</v>
      </c>
      <c r="AW127" s="61">
        <v>266</v>
      </c>
      <c r="AX127" s="74"/>
      <c r="AY127" s="74">
        <v>23.8</v>
      </c>
      <c r="AZ127" s="74">
        <v>692.62</v>
      </c>
      <c r="BA127" s="74"/>
      <c r="BB127" s="74">
        <v>476</v>
      </c>
    </row>
    <row r="128" spans="1:54" s="73" customFormat="1" ht="12">
      <c r="A128" s="63" t="s">
        <v>46</v>
      </c>
      <c r="B128" s="65">
        <v>122</v>
      </c>
      <c r="C128" s="52" t="s">
        <v>2473</v>
      </c>
      <c r="D128" s="75" t="s">
        <v>66</v>
      </c>
      <c r="E128" s="51" t="s">
        <v>2474</v>
      </c>
      <c r="F128" s="52" t="s">
        <v>2475</v>
      </c>
      <c r="G128" s="74"/>
      <c r="H128" s="54">
        <v>15</v>
      </c>
      <c r="I128" s="54">
        <v>2</v>
      </c>
      <c r="J128" s="54">
        <v>1960</v>
      </c>
      <c r="K128" s="52">
        <f t="shared" si="1"/>
        <v>51</v>
      </c>
      <c r="L128" s="52" t="s">
        <v>1964</v>
      </c>
      <c r="M128" s="74"/>
      <c r="N128" s="74"/>
      <c r="O128" s="74"/>
      <c r="P128" s="74"/>
      <c r="Q128" s="54">
        <v>231</v>
      </c>
      <c r="R128" s="74"/>
      <c r="S128" s="52" t="s">
        <v>159</v>
      </c>
      <c r="T128" s="52" t="s">
        <v>1965</v>
      </c>
      <c r="U128" s="55" t="s">
        <v>2476</v>
      </c>
      <c r="V128" s="55"/>
      <c r="W128" s="74"/>
      <c r="X128" s="74"/>
      <c r="Y128" s="55"/>
      <c r="Z128" s="74"/>
      <c r="AA128" s="74"/>
      <c r="AB128" s="74"/>
      <c r="AC128" s="74"/>
      <c r="AD128" s="74"/>
      <c r="AE128" s="74"/>
      <c r="AF128" s="54">
        <v>13</v>
      </c>
      <c r="AG128" s="54">
        <v>2</v>
      </c>
      <c r="AH128" s="54">
        <v>2012</v>
      </c>
      <c r="AI128" s="52" t="s">
        <v>2277</v>
      </c>
      <c r="AJ128" s="74"/>
      <c r="AK128" s="74"/>
      <c r="AL128" s="54"/>
      <c r="AM128" s="74"/>
      <c r="AN128" s="54">
        <v>16</v>
      </c>
      <c r="AO128" s="54">
        <v>2</v>
      </c>
      <c r="AP128" s="54">
        <v>2012</v>
      </c>
      <c r="AQ128" s="52"/>
      <c r="AR128" s="59">
        <v>1</v>
      </c>
      <c r="AS128" s="52" t="s">
        <v>71</v>
      </c>
      <c r="AT128" s="74">
        <v>13.16</v>
      </c>
      <c r="AU128" s="74">
        <v>8.9600000000000009</v>
      </c>
      <c r="AV128" s="74">
        <v>19.670000000000002</v>
      </c>
      <c r="AW128" s="61">
        <v>14</v>
      </c>
      <c r="AX128" s="74"/>
      <c r="AY128" s="74">
        <v>1.4000000000000001</v>
      </c>
      <c r="AZ128" s="74">
        <v>57.19</v>
      </c>
      <c r="BA128" s="74"/>
      <c r="BB128" s="74">
        <v>28</v>
      </c>
    </row>
    <row r="129" spans="1:54" s="73" customFormat="1" ht="12">
      <c r="A129" s="63" t="s">
        <v>46</v>
      </c>
      <c r="B129" s="65">
        <v>123</v>
      </c>
      <c r="C129" s="52" t="s">
        <v>2477</v>
      </c>
      <c r="D129" s="75" t="s">
        <v>248</v>
      </c>
      <c r="E129" s="51" t="s">
        <v>2478</v>
      </c>
      <c r="F129" s="52" t="s">
        <v>2479</v>
      </c>
      <c r="G129" s="74"/>
      <c r="H129" s="54">
        <v>12</v>
      </c>
      <c r="I129" s="54">
        <v>2</v>
      </c>
      <c r="J129" s="54">
        <v>1969</v>
      </c>
      <c r="K129" s="52">
        <f t="shared" si="1"/>
        <v>42</v>
      </c>
      <c r="L129" s="52" t="s">
        <v>1964</v>
      </c>
      <c r="M129" s="74"/>
      <c r="N129" s="74"/>
      <c r="O129" s="74"/>
      <c r="P129" s="74"/>
      <c r="Q129" s="54">
        <v>232</v>
      </c>
      <c r="R129" s="74"/>
      <c r="S129" s="52" t="s">
        <v>169</v>
      </c>
      <c r="T129" s="52" t="s">
        <v>1965</v>
      </c>
      <c r="U129" s="55" t="s">
        <v>2480</v>
      </c>
      <c r="V129" s="55"/>
      <c r="W129" s="74"/>
      <c r="X129" s="74"/>
      <c r="Y129" s="55"/>
      <c r="Z129" s="74"/>
      <c r="AA129" s="74"/>
      <c r="AB129" s="74"/>
      <c r="AC129" s="74"/>
      <c r="AD129" s="74"/>
      <c r="AE129" s="74"/>
      <c r="AF129" s="54">
        <v>13</v>
      </c>
      <c r="AG129" s="54">
        <v>2</v>
      </c>
      <c r="AH129" s="54">
        <v>2012</v>
      </c>
      <c r="AI129" s="52" t="s">
        <v>1976</v>
      </c>
      <c r="AJ129" s="74"/>
      <c r="AK129" s="74"/>
      <c r="AL129" s="54"/>
      <c r="AM129" s="74"/>
      <c r="AN129" s="54">
        <v>29</v>
      </c>
      <c r="AO129" s="54">
        <v>2</v>
      </c>
      <c r="AP129" s="54">
        <v>2012</v>
      </c>
      <c r="AQ129" s="52"/>
      <c r="AR129" s="59">
        <v>17</v>
      </c>
      <c r="AS129" s="52" t="s">
        <v>53</v>
      </c>
      <c r="AT129" s="74">
        <v>223.72</v>
      </c>
      <c r="AU129" s="74">
        <v>152.32</v>
      </c>
      <c r="AV129" s="74">
        <v>8.7899999999999991</v>
      </c>
      <c r="AW129" s="61">
        <v>224</v>
      </c>
      <c r="AX129" s="74"/>
      <c r="AY129" s="74">
        <v>23.8</v>
      </c>
      <c r="AZ129" s="74">
        <v>632.63</v>
      </c>
      <c r="BA129" s="74"/>
      <c r="BB129" s="74">
        <v>476</v>
      </c>
    </row>
    <row r="130" spans="1:54" s="73" customFormat="1" ht="14.25">
      <c r="A130" s="63" t="s">
        <v>46</v>
      </c>
      <c r="B130" s="65">
        <v>124</v>
      </c>
      <c r="C130" s="52" t="s">
        <v>2481</v>
      </c>
      <c r="D130" s="75" t="s">
        <v>1907</v>
      </c>
      <c r="E130" s="51" t="s">
        <v>2482</v>
      </c>
      <c r="F130" s="52" t="s">
        <v>2483</v>
      </c>
      <c r="G130" s="74"/>
      <c r="H130" s="54">
        <v>1</v>
      </c>
      <c r="I130" s="54">
        <v>1</v>
      </c>
      <c r="J130" s="54">
        <v>1957</v>
      </c>
      <c r="K130" s="52">
        <f t="shared" si="1"/>
        <v>54</v>
      </c>
      <c r="L130" s="52" t="s">
        <v>100</v>
      </c>
      <c r="M130" s="74"/>
      <c r="N130" s="74"/>
      <c r="O130" s="74"/>
      <c r="P130" s="74"/>
      <c r="Q130" s="54">
        <v>233</v>
      </c>
      <c r="R130" s="74"/>
      <c r="S130" s="52" t="s">
        <v>94</v>
      </c>
      <c r="T130" s="52" t="s">
        <v>1965</v>
      </c>
      <c r="U130" s="55" t="s">
        <v>2484</v>
      </c>
      <c r="V130" s="55"/>
      <c r="W130" s="74"/>
      <c r="X130" s="74"/>
      <c r="Y130" s="55"/>
      <c r="Z130" s="74"/>
      <c r="AA130" s="74"/>
      <c r="AB130" s="74"/>
      <c r="AC130" s="74"/>
      <c r="AD130" s="74"/>
      <c r="AE130" s="74"/>
      <c r="AF130" s="54">
        <v>13</v>
      </c>
      <c r="AG130" s="54">
        <v>2</v>
      </c>
      <c r="AH130" s="54">
        <v>2012</v>
      </c>
      <c r="AI130" s="52" t="s">
        <v>2235</v>
      </c>
      <c r="AJ130" s="74"/>
      <c r="AK130" s="74"/>
      <c r="AL130" s="54"/>
      <c r="AM130" s="74"/>
      <c r="AN130" s="54">
        <v>17</v>
      </c>
      <c r="AO130" s="54">
        <v>2</v>
      </c>
      <c r="AP130" s="54">
        <v>2012</v>
      </c>
      <c r="AQ130" s="52" t="s">
        <v>2485</v>
      </c>
      <c r="AR130" s="59">
        <v>4</v>
      </c>
      <c r="AS130" s="52" t="s">
        <v>956</v>
      </c>
      <c r="AT130" s="74">
        <v>52.64</v>
      </c>
      <c r="AU130" s="74">
        <v>35.840000000000003</v>
      </c>
      <c r="AV130" s="74">
        <v>108.84</v>
      </c>
      <c r="AW130" s="61">
        <v>150</v>
      </c>
      <c r="AX130" s="74"/>
      <c r="AY130" s="74">
        <v>5.6000000000000005</v>
      </c>
      <c r="AZ130" s="74">
        <v>352.92</v>
      </c>
      <c r="BA130" s="74"/>
      <c r="BB130" s="74">
        <v>112</v>
      </c>
    </row>
    <row r="131" spans="1:54" s="73" customFormat="1" ht="12">
      <c r="A131" s="63" t="s">
        <v>46</v>
      </c>
      <c r="B131" s="65">
        <v>125</v>
      </c>
      <c r="C131" s="52" t="s">
        <v>2486</v>
      </c>
      <c r="D131" s="75" t="s">
        <v>55</v>
      </c>
      <c r="E131" s="51" t="s">
        <v>635</v>
      </c>
      <c r="F131" s="52" t="s">
        <v>2487</v>
      </c>
      <c r="G131" s="74"/>
      <c r="H131" s="54">
        <v>12</v>
      </c>
      <c r="I131" s="54">
        <v>8</v>
      </c>
      <c r="J131" s="54">
        <v>1957</v>
      </c>
      <c r="K131" s="52">
        <f t="shared" si="1"/>
        <v>54</v>
      </c>
      <c r="L131" s="52" t="s">
        <v>1964</v>
      </c>
      <c r="M131" s="74"/>
      <c r="N131" s="74"/>
      <c r="O131" s="74"/>
      <c r="P131" s="74"/>
      <c r="Q131" s="54">
        <v>234</v>
      </c>
      <c r="R131" s="74"/>
      <c r="S131" s="52" t="s">
        <v>69</v>
      </c>
      <c r="T131" s="52" t="s">
        <v>1965</v>
      </c>
      <c r="U131" s="55" t="s">
        <v>2488</v>
      </c>
      <c r="V131" s="55"/>
      <c r="W131" s="74"/>
      <c r="X131" s="74"/>
      <c r="Y131" s="55"/>
      <c r="Z131" s="74"/>
      <c r="AA131" s="74"/>
      <c r="AB131" s="74"/>
      <c r="AC131" s="74"/>
      <c r="AD131" s="74"/>
      <c r="AE131" s="74"/>
      <c r="AF131" s="54">
        <v>13</v>
      </c>
      <c r="AG131" s="54">
        <v>2</v>
      </c>
      <c r="AH131" s="54">
        <v>2012</v>
      </c>
      <c r="AI131" s="52" t="s">
        <v>2489</v>
      </c>
      <c r="AJ131" s="74"/>
      <c r="AK131" s="74"/>
      <c r="AL131" s="54"/>
      <c r="AM131" s="74"/>
      <c r="AN131" s="54">
        <v>29</v>
      </c>
      <c r="AO131" s="54">
        <v>2</v>
      </c>
      <c r="AP131" s="54">
        <v>2012</v>
      </c>
      <c r="AQ131" s="52"/>
      <c r="AR131" s="59">
        <v>17</v>
      </c>
      <c r="AS131" s="52" t="s">
        <v>53</v>
      </c>
      <c r="AT131" s="74">
        <v>223.72</v>
      </c>
      <c r="AU131" s="74">
        <v>152.32</v>
      </c>
      <c r="AV131" s="74">
        <v>13.97</v>
      </c>
      <c r="AW131" s="61">
        <v>78</v>
      </c>
      <c r="AX131" s="74"/>
      <c r="AY131" s="74">
        <v>23.8</v>
      </c>
      <c r="AZ131" s="74">
        <v>491.81</v>
      </c>
      <c r="BA131" s="74"/>
      <c r="BB131" s="74">
        <v>476</v>
      </c>
    </row>
    <row r="132" spans="1:54" s="73" customFormat="1" ht="12">
      <c r="A132" s="63" t="s">
        <v>46</v>
      </c>
      <c r="B132" s="65">
        <v>126</v>
      </c>
      <c r="C132" s="52" t="s">
        <v>2490</v>
      </c>
      <c r="D132" s="75" t="s">
        <v>2491</v>
      </c>
      <c r="E132" s="51" t="s">
        <v>2492</v>
      </c>
      <c r="F132" s="52" t="s">
        <v>2493</v>
      </c>
      <c r="G132" s="74"/>
      <c r="H132" s="54">
        <v>12</v>
      </c>
      <c r="I132" s="54">
        <v>1</v>
      </c>
      <c r="J132" s="54">
        <v>1995</v>
      </c>
      <c r="K132" s="52">
        <f t="shared" si="1"/>
        <v>16</v>
      </c>
      <c r="L132" s="52" t="s">
        <v>100</v>
      </c>
      <c r="M132" s="74"/>
      <c r="N132" s="74"/>
      <c r="O132" s="74"/>
      <c r="P132" s="74"/>
      <c r="Q132" s="54">
        <v>235</v>
      </c>
      <c r="R132" s="74"/>
      <c r="S132" s="52" t="s">
        <v>645</v>
      </c>
      <c r="T132" s="52" t="s">
        <v>1965</v>
      </c>
      <c r="U132" s="55" t="s">
        <v>2494</v>
      </c>
      <c r="V132" s="55"/>
      <c r="W132" s="74"/>
      <c r="X132" s="74"/>
      <c r="Y132" s="55"/>
      <c r="Z132" s="74"/>
      <c r="AA132" s="74"/>
      <c r="AB132" s="74"/>
      <c r="AC132" s="74"/>
      <c r="AD132" s="74"/>
      <c r="AE132" s="74"/>
      <c r="AF132" s="54">
        <v>14</v>
      </c>
      <c r="AG132" s="54">
        <v>2</v>
      </c>
      <c r="AH132" s="54">
        <v>2012</v>
      </c>
      <c r="AI132" s="52" t="s">
        <v>2016</v>
      </c>
      <c r="AJ132" s="74"/>
      <c r="AK132" s="74"/>
      <c r="AL132" s="54"/>
      <c r="AM132" s="74"/>
      <c r="AN132" s="54">
        <v>21</v>
      </c>
      <c r="AO132" s="54">
        <v>2</v>
      </c>
      <c r="AP132" s="54">
        <v>2012</v>
      </c>
      <c r="AQ132" s="52"/>
      <c r="AR132" s="59">
        <v>7</v>
      </c>
      <c r="AS132" s="52" t="s">
        <v>71</v>
      </c>
      <c r="AT132" s="74">
        <v>92.11999999999999</v>
      </c>
      <c r="AU132" s="74">
        <v>62.72</v>
      </c>
      <c r="AV132" s="74">
        <v>8.2899999999999991</v>
      </c>
      <c r="AW132" s="61">
        <v>78</v>
      </c>
      <c r="AX132" s="74"/>
      <c r="AY132" s="74">
        <v>9.8000000000000007</v>
      </c>
      <c r="AZ132" s="74">
        <v>250.92999999999998</v>
      </c>
      <c r="BA132" s="74"/>
      <c r="BB132" s="74">
        <v>196</v>
      </c>
    </row>
    <row r="133" spans="1:54" s="73" customFormat="1" ht="12">
      <c r="A133" s="63" t="s">
        <v>46</v>
      </c>
      <c r="B133" s="65">
        <v>127</v>
      </c>
      <c r="C133" s="52" t="s">
        <v>2495</v>
      </c>
      <c r="D133" s="75" t="s">
        <v>179</v>
      </c>
      <c r="E133" s="51" t="s">
        <v>2496</v>
      </c>
      <c r="F133" s="52" t="s">
        <v>2497</v>
      </c>
      <c r="G133" s="74"/>
      <c r="H133" s="54">
        <v>15</v>
      </c>
      <c r="I133" s="54">
        <v>10</v>
      </c>
      <c r="J133" s="54">
        <v>1979</v>
      </c>
      <c r="K133" s="52">
        <f t="shared" si="1"/>
        <v>32</v>
      </c>
      <c r="L133" s="52" t="s">
        <v>1964</v>
      </c>
      <c r="M133" s="74"/>
      <c r="N133" s="74"/>
      <c r="O133" s="74"/>
      <c r="P133" s="74"/>
      <c r="Q133" s="54">
        <v>238</v>
      </c>
      <c r="R133" s="74"/>
      <c r="S133" s="52" t="s">
        <v>58</v>
      </c>
      <c r="T133" s="52" t="s">
        <v>1965</v>
      </c>
      <c r="U133" s="55" t="s">
        <v>456</v>
      </c>
      <c r="V133" s="55"/>
      <c r="W133" s="74"/>
      <c r="X133" s="74"/>
      <c r="Y133" s="55"/>
      <c r="Z133" s="74"/>
      <c r="AA133" s="74"/>
      <c r="AB133" s="74"/>
      <c r="AC133" s="74"/>
      <c r="AD133" s="74"/>
      <c r="AE133" s="74"/>
      <c r="AF133" s="54">
        <v>14</v>
      </c>
      <c r="AG133" s="54">
        <v>2</v>
      </c>
      <c r="AH133" s="54">
        <v>2012</v>
      </c>
      <c r="AI133" s="52" t="s">
        <v>2235</v>
      </c>
      <c r="AJ133" s="74"/>
      <c r="AK133" s="74"/>
      <c r="AL133" s="54"/>
      <c r="AM133" s="74"/>
      <c r="AN133" s="54">
        <v>29</v>
      </c>
      <c r="AO133" s="54">
        <v>2</v>
      </c>
      <c r="AP133" s="54">
        <v>2012</v>
      </c>
      <c r="AQ133" s="52"/>
      <c r="AR133" s="59">
        <v>16</v>
      </c>
      <c r="AS133" s="52" t="s">
        <v>53</v>
      </c>
      <c r="AT133" s="74">
        <v>210.56</v>
      </c>
      <c r="AU133" s="74">
        <v>143.36000000000001</v>
      </c>
      <c r="AV133" s="74">
        <v>6.34</v>
      </c>
      <c r="AW133" s="61">
        <v>15</v>
      </c>
      <c r="AX133" s="74"/>
      <c r="AY133" s="74">
        <v>22.400000000000002</v>
      </c>
      <c r="AZ133" s="74">
        <v>397.65999999999997</v>
      </c>
      <c r="BA133" s="74"/>
      <c r="BB133" s="74">
        <v>397.66</v>
      </c>
    </row>
    <row r="134" spans="1:54" s="73" customFormat="1" ht="12">
      <c r="A134" s="63" t="s">
        <v>46</v>
      </c>
      <c r="B134" s="65">
        <v>128</v>
      </c>
      <c r="C134" s="52" t="s">
        <v>2498</v>
      </c>
      <c r="D134" s="75" t="s">
        <v>2499</v>
      </c>
      <c r="E134" s="51" t="s">
        <v>2500</v>
      </c>
      <c r="F134" s="52" t="s">
        <v>2501</v>
      </c>
      <c r="G134" s="74"/>
      <c r="H134" s="54">
        <v>21</v>
      </c>
      <c r="I134" s="54">
        <v>1</v>
      </c>
      <c r="J134" s="54">
        <v>1945</v>
      </c>
      <c r="K134" s="52">
        <f t="shared" si="1"/>
        <v>66</v>
      </c>
      <c r="L134" s="52" t="s">
        <v>100</v>
      </c>
      <c r="M134" s="74"/>
      <c r="N134" s="74"/>
      <c r="O134" s="74"/>
      <c r="P134" s="74"/>
      <c r="Q134" s="54">
        <v>239</v>
      </c>
      <c r="R134" s="74"/>
      <c r="S134" s="52" t="s">
        <v>388</v>
      </c>
      <c r="T134" s="52" t="s">
        <v>1965</v>
      </c>
      <c r="U134" s="55" t="s">
        <v>2502</v>
      </c>
      <c r="V134" s="55"/>
      <c r="W134" s="74"/>
      <c r="X134" s="74"/>
      <c r="Y134" s="55"/>
      <c r="Z134" s="74"/>
      <c r="AA134" s="74"/>
      <c r="AB134" s="74"/>
      <c r="AC134" s="74"/>
      <c r="AD134" s="74"/>
      <c r="AE134" s="74"/>
      <c r="AF134" s="54">
        <v>14</v>
      </c>
      <c r="AG134" s="54">
        <v>2</v>
      </c>
      <c r="AH134" s="54">
        <v>2012</v>
      </c>
      <c r="AI134" s="52" t="s">
        <v>1969</v>
      </c>
      <c r="AJ134" s="74"/>
      <c r="AK134" s="74"/>
      <c r="AL134" s="54"/>
      <c r="AM134" s="74"/>
      <c r="AN134" s="54">
        <v>18</v>
      </c>
      <c r="AO134" s="54">
        <v>2</v>
      </c>
      <c r="AP134" s="54">
        <v>2012</v>
      </c>
      <c r="AQ134" s="52"/>
      <c r="AR134" s="59">
        <v>4</v>
      </c>
      <c r="AS134" s="52" t="s">
        <v>71</v>
      </c>
      <c r="AT134" s="74">
        <v>52.64</v>
      </c>
      <c r="AU134" s="74">
        <v>35.840000000000003</v>
      </c>
      <c r="AV134" s="74">
        <v>1.41</v>
      </c>
      <c r="AW134" s="61">
        <v>290</v>
      </c>
      <c r="AX134" s="74"/>
      <c r="AY134" s="74">
        <v>5.6000000000000005</v>
      </c>
      <c r="AZ134" s="74">
        <v>385.49</v>
      </c>
      <c r="BA134" s="74"/>
      <c r="BB134" s="74">
        <v>112</v>
      </c>
    </row>
    <row r="135" spans="1:54" s="73" customFormat="1" ht="12">
      <c r="A135" s="63" t="s">
        <v>46</v>
      </c>
      <c r="B135" s="65">
        <v>129</v>
      </c>
      <c r="C135" s="52" t="s">
        <v>2503</v>
      </c>
      <c r="D135" s="75" t="s">
        <v>1718</v>
      </c>
      <c r="E135" s="51" t="s">
        <v>1904</v>
      </c>
      <c r="F135" s="52" t="s">
        <v>2504</v>
      </c>
      <c r="G135" s="74"/>
      <c r="H135" s="54">
        <v>28</v>
      </c>
      <c r="I135" s="54">
        <v>7</v>
      </c>
      <c r="J135" s="54">
        <v>1979</v>
      </c>
      <c r="K135" s="52">
        <f t="shared" si="1"/>
        <v>32</v>
      </c>
      <c r="L135" s="52" t="s">
        <v>1964</v>
      </c>
      <c r="M135" s="74"/>
      <c r="N135" s="74"/>
      <c r="O135" s="74"/>
      <c r="P135" s="74"/>
      <c r="Q135" s="54">
        <v>241</v>
      </c>
      <c r="R135" s="74"/>
      <c r="S135" s="52" t="s">
        <v>51</v>
      </c>
      <c r="T135" s="52" t="s">
        <v>1965</v>
      </c>
      <c r="U135" s="55" t="s">
        <v>2505</v>
      </c>
      <c r="V135" s="55" t="s">
        <v>938</v>
      </c>
      <c r="W135" s="74"/>
      <c r="X135" s="74"/>
      <c r="Y135" s="55"/>
      <c r="Z135" s="74"/>
      <c r="AA135" s="74"/>
      <c r="AB135" s="74"/>
      <c r="AC135" s="74"/>
      <c r="AD135" s="74"/>
      <c r="AE135" s="74"/>
      <c r="AF135" s="54">
        <v>14</v>
      </c>
      <c r="AG135" s="54">
        <v>2</v>
      </c>
      <c r="AH135" s="54">
        <v>2012</v>
      </c>
      <c r="AI135" s="52" t="s">
        <v>1990</v>
      </c>
      <c r="AJ135" s="74"/>
      <c r="AK135" s="74"/>
      <c r="AL135" s="54"/>
      <c r="AM135" s="74"/>
      <c r="AN135" s="54">
        <v>29</v>
      </c>
      <c r="AO135" s="54">
        <v>2</v>
      </c>
      <c r="AP135" s="54">
        <v>2012</v>
      </c>
      <c r="AQ135" s="52"/>
      <c r="AR135" s="59">
        <v>16</v>
      </c>
      <c r="AS135" s="52" t="s">
        <v>53</v>
      </c>
      <c r="AT135" s="74">
        <v>210.56</v>
      </c>
      <c r="AU135" s="74">
        <v>143.36000000000001</v>
      </c>
      <c r="AV135" s="74">
        <v>57.05</v>
      </c>
      <c r="AW135" s="61">
        <v>140</v>
      </c>
      <c r="AX135" s="74"/>
      <c r="AY135" s="74">
        <v>22.400000000000002</v>
      </c>
      <c r="AZ135" s="74">
        <v>573.37</v>
      </c>
      <c r="BA135" s="74"/>
      <c r="BB135" s="74">
        <v>448</v>
      </c>
    </row>
    <row r="136" spans="1:54" s="73" customFormat="1" ht="12">
      <c r="A136" s="63" t="s">
        <v>46</v>
      </c>
      <c r="B136" s="65">
        <v>130</v>
      </c>
      <c r="C136" s="52" t="s">
        <v>2506</v>
      </c>
      <c r="D136" s="75" t="s">
        <v>55</v>
      </c>
      <c r="E136" s="51" t="s">
        <v>1900</v>
      </c>
      <c r="F136" s="52" t="s">
        <v>2507</v>
      </c>
      <c r="G136" s="74"/>
      <c r="H136" s="54">
        <v>9</v>
      </c>
      <c r="I136" s="54">
        <v>6</v>
      </c>
      <c r="J136" s="54">
        <v>1962</v>
      </c>
      <c r="K136" s="52">
        <f t="shared" ref="K136:K199" si="2">2011-J136</f>
        <v>49</v>
      </c>
      <c r="L136" s="52" t="s">
        <v>1964</v>
      </c>
      <c r="M136" s="74"/>
      <c r="N136" s="74"/>
      <c r="O136" s="74"/>
      <c r="P136" s="74"/>
      <c r="Q136" s="54">
        <v>242</v>
      </c>
      <c r="R136" s="74"/>
      <c r="S136" s="52" t="s">
        <v>58</v>
      </c>
      <c r="T136" s="52" t="s">
        <v>1965</v>
      </c>
      <c r="U136" s="55" t="s">
        <v>59</v>
      </c>
      <c r="V136" s="55"/>
      <c r="W136" s="74"/>
      <c r="X136" s="74"/>
      <c r="Y136" s="55"/>
      <c r="Z136" s="74"/>
      <c r="AA136" s="74"/>
      <c r="AB136" s="74"/>
      <c r="AC136" s="74"/>
      <c r="AD136" s="74"/>
      <c r="AE136" s="74"/>
      <c r="AF136" s="54">
        <v>15</v>
      </c>
      <c r="AG136" s="54">
        <v>2</v>
      </c>
      <c r="AH136" s="54">
        <v>2012</v>
      </c>
      <c r="AI136" s="52" t="s">
        <v>2508</v>
      </c>
      <c r="AJ136" s="74"/>
      <c r="AK136" s="74"/>
      <c r="AL136" s="54"/>
      <c r="AM136" s="74"/>
      <c r="AN136" s="54">
        <v>29</v>
      </c>
      <c r="AO136" s="54">
        <v>2</v>
      </c>
      <c r="AP136" s="54">
        <v>2012</v>
      </c>
      <c r="AQ136" s="52"/>
      <c r="AR136" s="59">
        <v>15</v>
      </c>
      <c r="AS136" s="52" t="s">
        <v>53</v>
      </c>
      <c r="AT136" s="74">
        <v>197.39999999999998</v>
      </c>
      <c r="AU136" s="74">
        <v>134.4</v>
      </c>
      <c r="AV136" s="74">
        <v>4.5</v>
      </c>
      <c r="AW136" s="61">
        <v>32</v>
      </c>
      <c r="AX136" s="74"/>
      <c r="AY136" s="74">
        <v>21</v>
      </c>
      <c r="AZ136" s="74">
        <v>389.29999999999995</v>
      </c>
      <c r="BA136" s="74"/>
      <c r="BB136" s="74">
        <v>389.3</v>
      </c>
    </row>
    <row r="137" spans="1:54" s="73" customFormat="1" ht="12">
      <c r="A137" s="63" t="s">
        <v>46</v>
      </c>
      <c r="B137" s="65">
        <v>131</v>
      </c>
      <c r="C137" s="52" t="s">
        <v>2509</v>
      </c>
      <c r="D137" s="55" t="s">
        <v>1789</v>
      </c>
      <c r="E137" s="55" t="s">
        <v>2510</v>
      </c>
      <c r="F137" s="52" t="s">
        <v>2511</v>
      </c>
      <c r="G137" s="74"/>
      <c r="H137" s="54">
        <v>12</v>
      </c>
      <c r="I137" s="54">
        <v>3</v>
      </c>
      <c r="J137" s="54">
        <v>1985</v>
      </c>
      <c r="K137" s="52">
        <f t="shared" si="2"/>
        <v>26</v>
      </c>
      <c r="L137" s="52" t="s">
        <v>1964</v>
      </c>
      <c r="M137" s="74"/>
      <c r="N137" s="74"/>
      <c r="O137" s="74"/>
      <c r="P137" s="74"/>
      <c r="Q137" s="54">
        <v>243</v>
      </c>
      <c r="R137" s="74"/>
      <c r="S137" s="52" t="s">
        <v>94</v>
      </c>
      <c r="T137" s="52" t="s">
        <v>1965</v>
      </c>
      <c r="U137" s="55" t="s">
        <v>2512</v>
      </c>
      <c r="V137" s="55"/>
      <c r="W137" s="74"/>
      <c r="X137" s="74"/>
      <c r="Y137" s="55"/>
      <c r="Z137" s="74"/>
      <c r="AA137" s="74"/>
      <c r="AB137" s="74"/>
      <c r="AC137" s="74"/>
      <c r="AD137" s="74"/>
      <c r="AE137" s="74"/>
      <c r="AF137" s="54">
        <v>15</v>
      </c>
      <c r="AG137" s="54">
        <v>2</v>
      </c>
      <c r="AH137" s="54">
        <v>2012</v>
      </c>
      <c r="AI137" s="52" t="s">
        <v>1996</v>
      </c>
      <c r="AJ137" s="74"/>
      <c r="AK137" s="74"/>
      <c r="AL137" s="54"/>
      <c r="AM137" s="74"/>
      <c r="AN137" s="54">
        <v>19</v>
      </c>
      <c r="AO137" s="54">
        <v>2</v>
      </c>
      <c r="AP137" s="54">
        <v>2012</v>
      </c>
      <c r="AQ137" s="52"/>
      <c r="AR137" s="59">
        <v>4</v>
      </c>
      <c r="AS137" s="52" t="s">
        <v>71</v>
      </c>
      <c r="AT137" s="74">
        <v>52.64</v>
      </c>
      <c r="AU137" s="74">
        <v>35.840000000000003</v>
      </c>
      <c r="AV137" s="74">
        <v>1.41</v>
      </c>
      <c r="AW137" s="61">
        <v>222</v>
      </c>
      <c r="AX137" s="74"/>
      <c r="AY137" s="74">
        <v>5.6000000000000005</v>
      </c>
      <c r="AZ137" s="74">
        <v>317.49</v>
      </c>
      <c r="BA137" s="74"/>
      <c r="BB137" s="74">
        <v>112</v>
      </c>
    </row>
    <row r="138" spans="1:54" s="73" customFormat="1" ht="12">
      <c r="A138" s="63" t="s">
        <v>46</v>
      </c>
      <c r="B138" s="65">
        <v>132</v>
      </c>
      <c r="C138" s="52" t="s">
        <v>2513</v>
      </c>
      <c r="D138" s="75" t="s">
        <v>610</v>
      </c>
      <c r="E138" s="51" t="s">
        <v>2514</v>
      </c>
      <c r="F138" s="52" t="s">
        <v>2515</v>
      </c>
      <c r="G138" s="74"/>
      <c r="H138" s="54">
        <v>6</v>
      </c>
      <c r="I138" s="54">
        <v>10</v>
      </c>
      <c r="J138" s="54">
        <v>1949</v>
      </c>
      <c r="K138" s="52">
        <f t="shared" si="2"/>
        <v>62</v>
      </c>
      <c r="L138" s="52" t="s">
        <v>1964</v>
      </c>
      <c r="M138" s="74"/>
      <c r="N138" s="74"/>
      <c r="O138" s="74"/>
      <c r="P138" s="74"/>
      <c r="Q138" s="54">
        <v>245</v>
      </c>
      <c r="R138" s="74"/>
      <c r="S138" s="52" t="s">
        <v>169</v>
      </c>
      <c r="T138" s="52" t="s">
        <v>1965</v>
      </c>
      <c r="U138" s="55" t="s">
        <v>2516</v>
      </c>
      <c r="V138" s="55"/>
      <c r="W138" s="74"/>
      <c r="X138" s="74"/>
      <c r="Y138" s="55"/>
      <c r="Z138" s="74"/>
      <c r="AA138" s="74"/>
      <c r="AB138" s="74"/>
      <c r="AC138" s="74"/>
      <c r="AD138" s="74"/>
      <c r="AE138" s="74"/>
      <c r="AF138" s="54">
        <v>15</v>
      </c>
      <c r="AG138" s="54">
        <v>2</v>
      </c>
      <c r="AH138" s="54">
        <v>2012</v>
      </c>
      <c r="AI138" s="52" t="s">
        <v>2517</v>
      </c>
      <c r="AJ138" s="74"/>
      <c r="AK138" s="74"/>
      <c r="AL138" s="54"/>
      <c r="AM138" s="74"/>
      <c r="AN138" s="54">
        <v>17</v>
      </c>
      <c r="AO138" s="54">
        <v>2</v>
      </c>
      <c r="AP138" s="54">
        <v>2012</v>
      </c>
      <c r="AQ138" s="52"/>
      <c r="AR138" s="59">
        <v>2</v>
      </c>
      <c r="AS138" s="52" t="s">
        <v>71</v>
      </c>
      <c r="AT138" s="74">
        <v>26.32</v>
      </c>
      <c r="AU138" s="74">
        <v>17.920000000000002</v>
      </c>
      <c r="AV138" s="74">
        <v>1.41</v>
      </c>
      <c r="AW138" s="61">
        <v>120</v>
      </c>
      <c r="AX138" s="74"/>
      <c r="AY138" s="74">
        <v>2.8000000000000003</v>
      </c>
      <c r="AZ138" s="74">
        <v>168.45</v>
      </c>
      <c r="BA138" s="74"/>
      <c r="BB138" s="74">
        <v>56</v>
      </c>
    </row>
    <row r="139" spans="1:54" s="73" customFormat="1" ht="12">
      <c r="A139" s="63" t="s">
        <v>46</v>
      </c>
      <c r="B139" s="65">
        <v>133</v>
      </c>
      <c r="C139" s="52" t="s">
        <v>2518</v>
      </c>
      <c r="D139" s="75" t="s">
        <v>55</v>
      </c>
      <c r="E139" s="51" t="s">
        <v>2519</v>
      </c>
      <c r="F139" s="52" t="s">
        <v>2520</v>
      </c>
      <c r="G139" s="74"/>
      <c r="H139" s="54">
        <v>15</v>
      </c>
      <c r="I139" s="54">
        <v>3</v>
      </c>
      <c r="J139" s="54">
        <v>1990</v>
      </c>
      <c r="K139" s="52">
        <f t="shared" si="2"/>
        <v>21</v>
      </c>
      <c r="L139" s="52" t="s">
        <v>1964</v>
      </c>
      <c r="M139" s="74"/>
      <c r="N139" s="74"/>
      <c r="O139" s="74"/>
      <c r="P139" s="74"/>
      <c r="Q139" s="54">
        <v>246</v>
      </c>
      <c r="R139" s="74"/>
      <c r="S139" s="52" t="s">
        <v>69</v>
      </c>
      <c r="T139" s="52" t="s">
        <v>1965</v>
      </c>
      <c r="U139" s="55" t="s">
        <v>2521</v>
      </c>
      <c r="V139" s="55"/>
      <c r="W139" s="74"/>
      <c r="X139" s="74"/>
      <c r="Y139" s="55"/>
      <c r="Z139" s="74"/>
      <c r="AA139" s="74"/>
      <c r="AB139" s="74"/>
      <c r="AC139" s="74"/>
      <c r="AD139" s="74"/>
      <c r="AE139" s="74"/>
      <c r="AF139" s="54">
        <v>15</v>
      </c>
      <c r="AG139" s="54">
        <v>2</v>
      </c>
      <c r="AH139" s="54">
        <v>2012</v>
      </c>
      <c r="AI139" s="52" t="s">
        <v>2522</v>
      </c>
      <c r="AJ139" s="74"/>
      <c r="AK139" s="74"/>
      <c r="AL139" s="54"/>
      <c r="AM139" s="74"/>
      <c r="AN139" s="54">
        <v>29</v>
      </c>
      <c r="AO139" s="54">
        <v>2</v>
      </c>
      <c r="AP139" s="54">
        <v>2012</v>
      </c>
      <c r="AQ139" s="52"/>
      <c r="AR139" s="59">
        <v>15</v>
      </c>
      <c r="AS139" s="52" t="s">
        <v>53</v>
      </c>
      <c r="AT139" s="74">
        <v>197.39999999999998</v>
      </c>
      <c r="AU139" s="74">
        <v>134.4</v>
      </c>
      <c r="AV139" s="74">
        <v>34.78</v>
      </c>
      <c r="AW139" s="61">
        <v>179</v>
      </c>
      <c r="AX139" s="74"/>
      <c r="AY139" s="74">
        <v>21</v>
      </c>
      <c r="AZ139" s="74">
        <v>566.57999999999993</v>
      </c>
      <c r="BA139" s="74"/>
      <c r="BB139" s="74">
        <v>420</v>
      </c>
    </row>
    <row r="140" spans="1:54" s="73" customFormat="1" ht="12">
      <c r="A140" s="63" t="s">
        <v>46</v>
      </c>
      <c r="B140" s="65">
        <v>134</v>
      </c>
      <c r="C140" s="52" t="s">
        <v>2523</v>
      </c>
      <c r="D140" s="75" t="s">
        <v>2524</v>
      </c>
      <c r="E140" s="51" t="s">
        <v>148</v>
      </c>
      <c r="F140" s="52" t="s">
        <v>2525</v>
      </c>
      <c r="G140" s="74"/>
      <c r="H140" s="54">
        <v>13</v>
      </c>
      <c r="I140" s="54">
        <v>4</v>
      </c>
      <c r="J140" s="54">
        <v>1978</v>
      </c>
      <c r="K140" s="52">
        <f t="shared" si="2"/>
        <v>33</v>
      </c>
      <c r="L140" s="52" t="s">
        <v>1964</v>
      </c>
      <c r="M140" s="74"/>
      <c r="N140" s="74"/>
      <c r="O140" s="74"/>
      <c r="P140" s="74"/>
      <c r="Q140" s="54">
        <v>250</v>
      </c>
      <c r="R140" s="74"/>
      <c r="S140" s="52" t="s">
        <v>169</v>
      </c>
      <c r="T140" s="52" t="s">
        <v>1965</v>
      </c>
      <c r="U140" s="55" t="s">
        <v>2526</v>
      </c>
      <c r="V140" s="55"/>
      <c r="W140" s="74"/>
      <c r="X140" s="74"/>
      <c r="Y140" s="55"/>
      <c r="Z140" s="74"/>
      <c r="AA140" s="74"/>
      <c r="AB140" s="74"/>
      <c r="AC140" s="74"/>
      <c r="AD140" s="74"/>
      <c r="AE140" s="74"/>
      <c r="AF140" s="54">
        <v>16</v>
      </c>
      <c r="AG140" s="54">
        <v>2</v>
      </c>
      <c r="AH140" s="54">
        <v>2012</v>
      </c>
      <c r="AI140" s="52" t="s">
        <v>2527</v>
      </c>
      <c r="AJ140" s="74"/>
      <c r="AK140" s="74"/>
      <c r="AL140" s="54"/>
      <c r="AM140" s="74"/>
      <c r="AN140" s="54">
        <v>20</v>
      </c>
      <c r="AO140" s="54">
        <v>2</v>
      </c>
      <c r="AP140" s="54">
        <v>2012</v>
      </c>
      <c r="AQ140" s="52"/>
      <c r="AR140" s="59">
        <v>4</v>
      </c>
      <c r="AS140" s="52" t="s">
        <v>71</v>
      </c>
      <c r="AT140" s="74">
        <v>52.64</v>
      </c>
      <c r="AU140" s="74">
        <v>35.840000000000003</v>
      </c>
      <c r="AV140" s="74">
        <v>1.41</v>
      </c>
      <c r="AW140" s="61">
        <v>353</v>
      </c>
      <c r="AX140" s="74"/>
      <c r="AY140" s="74">
        <v>5.6000000000000005</v>
      </c>
      <c r="AZ140" s="74">
        <v>448.49</v>
      </c>
      <c r="BA140" s="74"/>
      <c r="BB140" s="74">
        <v>112</v>
      </c>
    </row>
    <row r="141" spans="1:54" s="73" customFormat="1" ht="12">
      <c r="A141" s="63" t="s">
        <v>46</v>
      </c>
      <c r="B141" s="65">
        <v>135</v>
      </c>
      <c r="C141" s="52" t="s">
        <v>2528</v>
      </c>
      <c r="D141" s="75" t="s">
        <v>733</v>
      </c>
      <c r="E141" s="51" t="s">
        <v>2529</v>
      </c>
      <c r="F141" s="52" t="s">
        <v>2530</v>
      </c>
      <c r="G141" s="74"/>
      <c r="H141" s="54">
        <v>6</v>
      </c>
      <c r="I141" s="54">
        <v>2</v>
      </c>
      <c r="J141" s="54">
        <v>1988</v>
      </c>
      <c r="K141" s="52">
        <f t="shared" si="2"/>
        <v>23</v>
      </c>
      <c r="L141" s="52" t="s">
        <v>1964</v>
      </c>
      <c r="M141" s="74"/>
      <c r="N141" s="74"/>
      <c r="O141" s="74"/>
      <c r="P141" s="74"/>
      <c r="Q141" s="54">
        <v>252</v>
      </c>
      <c r="R141" s="74"/>
      <c r="S141" s="52" t="s">
        <v>69</v>
      </c>
      <c r="T141" s="52" t="s">
        <v>1965</v>
      </c>
      <c r="U141" s="55" t="s">
        <v>2434</v>
      </c>
      <c r="V141" s="55" t="s">
        <v>2531</v>
      </c>
      <c r="W141" s="74"/>
      <c r="X141" s="74"/>
      <c r="Y141" s="55"/>
      <c r="Z141" s="74"/>
      <c r="AA141" s="74"/>
      <c r="AB141" s="74"/>
      <c r="AC141" s="74"/>
      <c r="AD141" s="74"/>
      <c r="AE141" s="74"/>
      <c r="AF141" s="54">
        <v>16</v>
      </c>
      <c r="AG141" s="54">
        <v>2</v>
      </c>
      <c r="AH141" s="54">
        <v>2012</v>
      </c>
      <c r="AI141" s="52" t="s">
        <v>1994</v>
      </c>
      <c r="AJ141" s="74"/>
      <c r="AK141" s="74"/>
      <c r="AL141" s="54"/>
      <c r="AM141" s="74"/>
      <c r="AN141" s="54">
        <v>29</v>
      </c>
      <c r="AO141" s="54">
        <v>2</v>
      </c>
      <c r="AP141" s="54">
        <v>2012</v>
      </c>
      <c r="AQ141" s="52"/>
      <c r="AR141" s="59">
        <v>14</v>
      </c>
      <c r="AS141" s="52" t="s">
        <v>53</v>
      </c>
      <c r="AT141" s="74">
        <v>184.23999999999998</v>
      </c>
      <c r="AU141" s="74">
        <v>125.44</v>
      </c>
      <c r="AV141" s="74">
        <v>23.61</v>
      </c>
      <c r="AW141" s="61">
        <v>52</v>
      </c>
      <c r="AX141" s="74"/>
      <c r="AY141" s="74">
        <v>19.600000000000001</v>
      </c>
      <c r="AZ141" s="74">
        <v>404.89</v>
      </c>
      <c r="BA141" s="74"/>
      <c r="BB141" s="74">
        <v>392</v>
      </c>
    </row>
    <row r="142" spans="1:54" s="73" customFormat="1" ht="14.25">
      <c r="A142" s="63" t="s">
        <v>46</v>
      </c>
      <c r="B142" s="65">
        <v>136</v>
      </c>
      <c r="C142" s="52" t="s">
        <v>2532</v>
      </c>
      <c r="D142" s="75" t="s">
        <v>2533</v>
      </c>
      <c r="E142" s="51" t="s">
        <v>2534</v>
      </c>
      <c r="F142" s="52" t="s">
        <v>2535</v>
      </c>
      <c r="G142" s="74"/>
      <c r="H142" s="54">
        <v>12</v>
      </c>
      <c r="I142" s="54">
        <v>2</v>
      </c>
      <c r="J142" s="54">
        <v>1945</v>
      </c>
      <c r="K142" s="52">
        <f t="shared" si="2"/>
        <v>66</v>
      </c>
      <c r="L142" s="52" t="s">
        <v>100</v>
      </c>
      <c r="M142" s="74"/>
      <c r="N142" s="74"/>
      <c r="O142" s="74"/>
      <c r="P142" s="74"/>
      <c r="Q142" s="54">
        <v>255</v>
      </c>
      <c r="R142" s="74"/>
      <c r="S142" s="52" t="s">
        <v>58</v>
      </c>
      <c r="T142" s="52" t="s">
        <v>1965</v>
      </c>
      <c r="U142" s="55" t="s">
        <v>2536</v>
      </c>
      <c r="V142" s="55"/>
      <c r="W142" s="74"/>
      <c r="X142" s="74"/>
      <c r="Y142" s="55"/>
      <c r="Z142" s="74"/>
      <c r="AA142" s="74"/>
      <c r="AB142" s="74"/>
      <c r="AC142" s="74"/>
      <c r="AD142" s="74"/>
      <c r="AE142" s="74"/>
      <c r="AF142" s="54">
        <v>17</v>
      </c>
      <c r="AG142" s="54">
        <v>2</v>
      </c>
      <c r="AH142" s="54">
        <v>2012</v>
      </c>
      <c r="AI142" s="52" t="s">
        <v>2287</v>
      </c>
      <c r="AJ142" s="74"/>
      <c r="AK142" s="74"/>
      <c r="AL142" s="54"/>
      <c r="AM142" s="74"/>
      <c r="AN142" s="54">
        <v>28</v>
      </c>
      <c r="AO142" s="54">
        <v>2</v>
      </c>
      <c r="AP142" s="54">
        <v>2012</v>
      </c>
      <c r="AQ142" s="52" t="s">
        <v>2537</v>
      </c>
      <c r="AR142" s="59">
        <v>11</v>
      </c>
      <c r="AS142" s="52" t="s">
        <v>956</v>
      </c>
      <c r="AT142" s="74">
        <v>144.76</v>
      </c>
      <c r="AU142" s="74">
        <v>98.56</v>
      </c>
      <c r="AV142" s="74">
        <v>108.59</v>
      </c>
      <c r="AW142" s="61">
        <v>208</v>
      </c>
      <c r="AX142" s="74"/>
      <c r="AY142" s="74">
        <v>15.4</v>
      </c>
      <c r="AZ142" s="74">
        <v>575.30999999999995</v>
      </c>
      <c r="BA142" s="74"/>
      <c r="BB142" s="74">
        <v>308</v>
      </c>
    </row>
    <row r="143" spans="1:54" s="73" customFormat="1" ht="12">
      <c r="A143" s="63" t="s">
        <v>46</v>
      </c>
      <c r="B143" s="65">
        <v>137</v>
      </c>
      <c r="C143" s="52" t="s">
        <v>2538</v>
      </c>
      <c r="D143" s="75" t="s">
        <v>1591</v>
      </c>
      <c r="E143" s="51" t="s">
        <v>2539</v>
      </c>
      <c r="F143" s="52" t="s">
        <v>2540</v>
      </c>
      <c r="G143" s="74"/>
      <c r="H143" s="54">
        <v>5</v>
      </c>
      <c r="I143" s="54">
        <v>10</v>
      </c>
      <c r="J143" s="54">
        <v>1971</v>
      </c>
      <c r="K143" s="52">
        <f t="shared" si="2"/>
        <v>40</v>
      </c>
      <c r="L143" s="52" t="s">
        <v>1964</v>
      </c>
      <c r="M143" s="74"/>
      <c r="N143" s="74"/>
      <c r="O143" s="74"/>
      <c r="P143" s="74"/>
      <c r="Q143" s="54">
        <v>256</v>
      </c>
      <c r="R143" s="74"/>
      <c r="S143" s="52" t="s">
        <v>69</v>
      </c>
      <c r="T143" s="52" t="s">
        <v>1965</v>
      </c>
      <c r="U143" s="55" t="s">
        <v>2541</v>
      </c>
      <c r="V143" s="55"/>
      <c r="W143" s="74"/>
      <c r="X143" s="74"/>
      <c r="Y143" s="55"/>
      <c r="Z143" s="74"/>
      <c r="AA143" s="74"/>
      <c r="AB143" s="74"/>
      <c r="AC143" s="74"/>
      <c r="AD143" s="74"/>
      <c r="AE143" s="74"/>
      <c r="AF143" s="54">
        <v>17</v>
      </c>
      <c r="AG143" s="54">
        <v>2</v>
      </c>
      <c r="AH143" s="54">
        <v>2012</v>
      </c>
      <c r="AI143" s="52" t="s">
        <v>2542</v>
      </c>
      <c r="AJ143" s="74"/>
      <c r="AK143" s="74"/>
      <c r="AL143" s="54"/>
      <c r="AM143" s="74"/>
      <c r="AN143" s="54">
        <v>29</v>
      </c>
      <c r="AO143" s="54">
        <v>2</v>
      </c>
      <c r="AP143" s="54">
        <v>2012</v>
      </c>
      <c r="AQ143" s="52"/>
      <c r="AR143" s="59">
        <v>13</v>
      </c>
      <c r="AS143" s="52" t="s">
        <v>53</v>
      </c>
      <c r="AT143" s="74">
        <v>171.07999999999998</v>
      </c>
      <c r="AU143" s="74">
        <v>116.48</v>
      </c>
      <c r="AV143" s="74">
        <v>165.18</v>
      </c>
      <c r="AW143" s="61">
        <v>70</v>
      </c>
      <c r="AX143" s="74"/>
      <c r="AY143" s="74">
        <v>18.2</v>
      </c>
      <c r="AZ143" s="74">
        <v>540.94000000000005</v>
      </c>
      <c r="BA143" s="74"/>
      <c r="BB143" s="74">
        <v>364</v>
      </c>
    </row>
    <row r="144" spans="1:54" s="73" customFormat="1" ht="12">
      <c r="A144" s="63" t="s">
        <v>46</v>
      </c>
      <c r="B144" s="65">
        <v>138</v>
      </c>
      <c r="C144" s="52" t="s">
        <v>2543</v>
      </c>
      <c r="D144" s="75" t="s">
        <v>412</v>
      </c>
      <c r="E144" s="51" t="s">
        <v>157</v>
      </c>
      <c r="F144" s="52" t="s">
        <v>2544</v>
      </c>
      <c r="G144" s="74"/>
      <c r="H144" s="54">
        <v>10</v>
      </c>
      <c r="I144" s="54">
        <v>3</v>
      </c>
      <c r="J144" s="54">
        <v>1972</v>
      </c>
      <c r="K144" s="52">
        <f t="shared" si="2"/>
        <v>39</v>
      </c>
      <c r="L144" s="52" t="s">
        <v>1964</v>
      </c>
      <c r="M144" s="74"/>
      <c r="N144" s="74"/>
      <c r="O144" s="74"/>
      <c r="P144" s="74"/>
      <c r="Q144" s="54">
        <v>257</v>
      </c>
      <c r="R144" s="74"/>
      <c r="S144" s="52" t="s">
        <v>169</v>
      </c>
      <c r="T144" s="52" t="s">
        <v>1965</v>
      </c>
      <c r="U144" s="55" t="s">
        <v>2545</v>
      </c>
      <c r="V144" s="55"/>
      <c r="W144" s="74"/>
      <c r="X144" s="74"/>
      <c r="Y144" s="55"/>
      <c r="Z144" s="74"/>
      <c r="AA144" s="74"/>
      <c r="AB144" s="74"/>
      <c r="AC144" s="74"/>
      <c r="AD144" s="74"/>
      <c r="AE144" s="74"/>
      <c r="AF144" s="54">
        <v>17</v>
      </c>
      <c r="AG144" s="54">
        <v>2</v>
      </c>
      <c r="AH144" s="54">
        <v>2012</v>
      </c>
      <c r="AI144" s="52" t="s">
        <v>2546</v>
      </c>
      <c r="AJ144" s="74"/>
      <c r="AK144" s="74"/>
      <c r="AL144" s="54"/>
      <c r="AM144" s="74"/>
      <c r="AN144" s="54">
        <v>21</v>
      </c>
      <c r="AO144" s="54">
        <v>2</v>
      </c>
      <c r="AP144" s="54">
        <v>2012</v>
      </c>
      <c r="AQ144" s="52"/>
      <c r="AR144" s="59">
        <v>4</v>
      </c>
      <c r="AS144" s="52" t="s">
        <v>71</v>
      </c>
      <c r="AT144" s="74">
        <v>52.64</v>
      </c>
      <c r="AU144" s="74">
        <v>35.840000000000003</v>
      </c>
      <c r="AV144" s="74">
        <v>1.41</v>
      </c>
      <c r="AW144" s="61">
        <v>123</v>
      </c>
      <c r="AX144" s="74"/>
      <c r="AY144" s="74">
        <v>5.6000000000000005</v>
      </c>
      <c r="AZ144" s="74">
        <v>218.49</v>
      </c>
      <c r="BA144" s="74"/>
      <c r="BB144" s="74">
        <v>112</v>
      </c>
    </row>
    <row r="145" spans="1:54" s="73" customFormat="1" ht="12">
      <c r="A145" s="63" t="s">
        <v>46</v>
      </c>
      <c r="B145" s="65">
        <v>139</v>
      </c>
      <c r="C145" s="52" t="s">
        <v>2547</v>
      </c>
      <c r="D145" s="75" t="s">
        <v>944</v>
      </c>
      <c r="E145" s="51" t="s">
        <v>2548</v>
      </c>
      <c r="F145" s="52" t="s">
        <v>2549</v>
      </c>
      <c r="G145" s="74"/>
      <c r="H145" s="54">
        <v>26</v>
      </c>
      <c r="I145" s="54">
        <v>12</v>
      </c>
      <c r="J145" s="54">
        <v>1982</v>
      </c>
      <c r="K145" s="52">
        <f t="shared" si="2"/>
        <v>29</v>
      </c>
      <c r="L145" s="52" t="s">
        <v>1964</v>
      </c>
      <c r="M145" s="74"/>
      <c r="N145" s="74"/>
      <c r="O145" s="74"/>
      <c r="P145" s="74"/>
      <c r="Q145" s="54">
        <v>258</v>
      </c>
      <c r="R145" s="74"/>
      <c r="S145" s="52" t="s">
        <v>169</v>
      </c>
      <c r="T145" s="52" t="s">
        <v>1965</v>
      </c>
      <c r="U145" s="55" t="s">
        <v>2550</v>
      </c>
      <c r="V145" s="55" t="s">
        <v>69</v>
      </c>
      <c r="W145" s="74"/>
      <c r="X145" s="74"/>
      <c r="Y145" s="55"/>
      <c r="Z145" s="74"/>
      <c r="AA145" s="74"/>
      <c r="AB145" s="74"/>
      <c r="AC145" s="74"/>
      <c r="AD145" s="74"/>
      <c r="AE145" s="74"/>
      <c r="AF145" s="54">
        <v>20</v>
      </c>
      <c r="AG145" s="54">
        <v>2</v>
      </c>
      <c r="AH145" s="54">
        <v>2012</v>
      </c>
      <c r="AI145" s="52" t="s">
        <v>2009</v>
      </c>
      <c r="AJ145" s="74"/>
      <c r="AK145" s="74"/>
      <c r="AL145" s="54"/>
      <c r="AM145" s="74"/>
      <c r="AN145" s="54">
        <v>29</v>
      </c>
      <c r="AO145" s="54">
        <v>2</v>
      </c>
      <c r="AP145" s="54">
        <v>2012</v>
      </c>
      <c r="AQ145" s="52"/>
      <c r="AR145" s="59">
        <v>10</v>
      </c>
      <c r="AS145" s="52" t="s">
        <v>53</v>
      </c>
      <c r="AT145" s="74">
        <v>131.6</v>
      </c>
      <c r="AU145" s="74">
        <v>89.600000000000009</v>
      </c>
      <c r="AV145" s="74">
        <v>1.41</v>
      </c>
      <c r="AW145" s="61">
        <v>244</v>
      </c>
      <c r="AX145" s="74"/>
      <c r="AY145" s="74">
        <v>14</v>
      </c>
      <c r="AZ145" s="74">
        <v>480.61</v>
      </c>
      <c r="BA145" s="74"/>
      <c r="BB145" s="74">
        <v>280</v>
      </c>
    </row>
    <row r="146" spans="1:54" s="73" customFormat="1" ht="12">
      <c r="A146" s="63" t="s">
        <v>46</v>
      </c>
      <c r="B146" s="65">
        <v>140</v>
      </c>
      <c r="C146" s="52" t="s">
        <v>2551</v>
      </c>
      <c r="D146" s="75" t="s">
        <v>161</v>
      </c>
      <c r="E146" s="51" t="s">
        <v>2552</v>
      </c>
      <c r="F146" s="52" t="s">
        <v>2553</v>
      </c>
      <c r="G146" s="74"/>
      <c r="H146" s="54">
        <v>26</v>
      </c>
      <c r="I146" s="54">
        <v>4</v>
      </c>
      <c r="J146" s="54">
        <v>1985</v>
      </c>
      <c r="K146" s="52">
        <f t="shared" si="2"/>
        <v>26</v>
      </c>
      <c r="L146" s="52" t="s">
        <v>1964</v>
      </c>
      <c r="M146" s="74"/>
      <c r="N146" s="74"/>
      <c r="O146" s="74"/>
      <c r="P146" s="74"/>
      <c r="Q146" s="54">
        <v>259</v>
      </c>
      <c r="R146" s="74"/>
      <c r="S146" s="52" t="s">
        <v>94</v>
      </c>
      <c r="T146" s="52" t="s">
        <v>1965</v>
      </c>
      <c r="U146" s="55" t="s">
        <v>2554</v>
      </c>
      <c r="V146" s="55"/>
      <c r="W146" s="74"/>
      <c r="X146" s="74"/>
      <c r="Y146" s="55"/>
      <c r="Z146" s="74"/>
      <c r="AA146" s="74"/>
      <c r="AB146" s="74"/>
      <c r="AC146" s="74"/>
      <c r="AD146" s="74"/>
      <c r="AE146" s="74"/>
      <c r="AF146" s="54">
        <v>20</v>
      </c>
      <c r="AG146" s="54">
        <v>2</v>
      </c>
      <c r="AH146" s="54">
        <v>2012</v>
      </c>
      <c r="AI146" s="52" t="s">
        <v>2016</v>
      </c>
      <c r="AJ146" s="74"/>
      <c r="AK146" s="74"/>
      <c r="AL146" s="54"/>
      <c r="AM146" s="74"/>
      <c r="AN146" s="54">
        <v>29</v>
      </c>
      <c r="AO146" s="54">
        <v>2</v>
      </c>
      <c r="AP146" s="54">
        <v>2012</v>
      </c>
      <c r="AQ146" s="52"/>
      <c r="AR146" s="59">
        <v>10</v>
      </c>
      <c r="AS146" s="52" t="s">
        <v>53</v>
      </c>
      <c r="AT146" s="74">
        <v>131.6</v>
      </c>
      <c r="AU146" s="74">
        <v>89.600000000000009</v>
      </c>
      <c r="AV146" s="74">
        <v>2.2000000000000002</v>
      </c>
      <c r="AW146" s="61">
        <v>216</v>
      </c>
      <c r="AX146" s="74"/>
      <c r="AY146" s="74">
        <v>14</v>
      </c>
      <c r="AZ146" s="74">
        <v>453.4</v>
      </c>
      <c r="BA146" s="74"/>
      <c r="BB146" s="74">
        <v>280</v>
      </c>
    </row>
    <row r="147" spans="1:54" s="73" customFormat="1" ht="12">
      <c r="A147" s="63" t="s">
        <v>46</v>
      </c>
      <c r="B147" s="65">
        <v>141</v>
      </c>
      <c r="C147" s="52" t="s">
        <v>2555</v>
      </c>
      <c r="D147" s="75" t="s">
        <v>2556</v>
      </c>
      <c r="E147" s="51" t="s">
        <v>2557</v>
      </c>
      <c r="F147" s="52" t="s">
        <v>2558</v>
      </c>
      <c r="G147" s="74"/>
      <c r="H147" s="54">
        <v>22</v>
      </c>
      <c r="I147" s="54">
        <v>1</v>
      </c>
      <c r="J147" s="54">
        <v>1946</v>
      </c>
      <c r="K147" s="52">
        <f t="shared" si="2"/>
        <v>65</v>
      </c>
      <c r="L147" s="52" t="s">
        <v>100</v>
      </c>
      <c r="M147" s="74"/>
      <c r="N147" s="74"/>
      <c r="O147" s="74"/>
      <c r="P147" s="74"/>
      <c r="Q147" s="54">
        <v>261</v>
      </c>
      <c r="R147" s="74"/>
      <c r="S147" s="52" t="s">
        <v>94</v>
      </c>
      <c r="T147" s="52" t="s">
        <v>1965</v>
      </c>
      <c r="U147" s="55" t="s">
        <v>2559</v>
      </c>
      <c r="V147" s="55"/>
      <c r="W147" s="74"/>
      <c r="X147" s="74"/>
      <c r="Y147" s="55"/>
      <c r="Z147" s="74"/>
      <c r="AA147" s="74"/>
      <c r="AB147" s="74"/>
      <c r="AC147" s="74"/>
      <c r="AD147" s="74"/>
      <c r="AE147" s="74"/>
      <c r="AF147" s="54">
        <v>20</v>
      </c>
      <c r="AG147" s="54">
        <v>2</v>
      </c>
      <c r="AH147" s="54">
        <v>2012</v>
      </c>
      <c r="AI147" s="52" t="s">
        <v>2207</v>
      </c>
      <c r="AJ147" s="74"/>
      <c r="AK147" s="74"/>
      <c r="AL147" s="54"/>
      <c r="AM147" s="74"/>
      <c r="AN147" s="54">
        <v>29</v>
      </c>
      <c r="AO147" s="54">
        <v>2</v>
      </c>
      <c r="AP147" s="54">
        <v>2012</v>
      </c>
      <c r="AQ147" s="52"/>
      <c r="AR147" s="59">
        <v>10</v>
      </c>
      <c r="AS147" s="52" t="s">
        <v>53</v>
      </c>
      <c r="AT147" s="74">
        <v>131.6</v>
      </c>
      <c r="AU147" s="74">
        <v>89.600000000000009</v>
      </c>
      <c r="AV147" s="74">
        <v>2.06</v>
      </c>
      <c r="AW147" s="61">
        <v>196</v>
      </c>
      <c r="AX147" s="74"/>
      <c r="AY147" s="74">
        <v>14</v>
      </c>
      <c r="AZ147" s="74">
        <v>433.26</v>
      </c>
      <c r="BA147" s="74"/>
      <c r="BB147" s="74">
        <v>280</v>
      </c>
    </row>
    <row r="148" spans="1:54" s="73" customFormat="1" ht="12">
      <c r="A148" s="63" t="s">
        <v>46</v>
      </c>
      <c r="B148" s="65">
        <v>142</v>
      </c>
      <c r="C148" s="52" t="s">
        <v>2560</v>
      </c>
      <c r="D148" s="75" t="s">
        <v>2561</v>
      </c>
      <c r="E148" s="51" t="s">
        <v>2562</v>
      </c>
      <c r="F148" s="52" t="s">
        <v>2563</v>
      </c>
      <c r="G148" s="74"/>
      <c r="H148" s="54">
        <v>7</v>
      </c>
      <c r="I148" s="54">
        <v>7</v>
      </c>
      <c r="J148" s="54">
        <v>1959</v>
      </c>
      <c r="K148" s="52">
        <f t="shared" si="2"/>
        <v>52</v>
      </c>
      <c r="L148" s="52" t="s">
        <v>1964</v>
      </c>
      <c r="M148" s="74"/>
      <c r="N148" s="74"/>
      <c r="O148" s="74"/>
      <c r="P148" s="74"/>
      <c r="Q148" s="54">
        <v>263</v>
      </c>
      <c r="R148" s="74"/>
      <c r="S148" s="52" t="s">
        <v>169</v>
      </c>
      <c r="T148" s="52" t="s">
        <v>1965</v>
      </c>
      <c r="U148" s="55" t="s">
        <v>2564</v>
      </c>
      <c r="V148" s="55"/>
      <c r="W148" s="74"/>
      <c r="X148" s="74"/>
      <c r="Y148" s="55"/>
      <c r="Z148" s="74"/>
      <c r="AA148" s="74"/>
      <c r="AB148" s="74"/>
      <c r="AC148" s="74"/>
      <c r="AD148" s="74"/>
      <c r="AE148" s="74"/>
      <c r="AF148" s="54">
        <v>20</v>
      </c>
      <c r="AG148" s="54">
        <v>2</v>
      </c>
      <c r="AH148" s="54">
        <v>2012</v>
      </c>
      <c r="AI148" s="52" t="s">
        <v>2379</v>
      </c>
      <c r="AJ148" s="74"/>
      <c r="AK148" s="74"/>
      <c r="AL148" s="54"/>
      <c r="AM148" s="74"/>
      <c r="AN148" s="54">
        <v>23</v>
      </c>
      <c r="AO148" s="54">
        <v>2</v>
      </c>
      <c r="AP148" s="54">
        <v>2012</v>
      </c>
      <c r="AQ148" s="52"/>
      <c r="AR148" s="59">
        <v>3</v>
      </c>
      <c r="AS148" s="52" t="s">
        <v>71</v>
      </c>
      <c r="AT148" s="74">
        <v>39.479999999999997</v>
      </c>
      <c r="AU148" s="74">
        <v>26.88</v>
      </c>
      <c r="AV148" s="74">
        <v>1.41</v>
      </c>
      <c r="AW148" s="61">
        <v>237</v>
      </c>
      <c r="AX148" s="74"/>
      <c r="AY148" s="74">
        <v>4.2</v>
      </c>
      <c r="AZ148" s="74">
        <v>308.97000000000003</v>
      </c>
      <c r="BA148" s="74"/>
      <c r="BB148" s="74">
        <v>84</v>
      </c>
    </row>
    <row r="149" spans="1:54" s="73" customFormat="1" ht="12">
      <c r="A149" s="63" t="s">
        <v>46</v>
      </c>
      <c r="B149" s="65">
        <v>143</v>
      </c>
      <c r="C149" s="52" t="s">
        <v>2565</v>
      </c>
      <c r="D149" s="75" t="s">
        <v>804</v>
      </c>
      <c r="E149" s="51" t="s">
        <v>2566</v>
      </c>
      <c r="F149" s="52" t="s">
        <v>2567</v>
      </c>
      <c r="G149" s="74"/>
      <c r="H149" s="54">
        <v>20</v>
      </c>
      <c r="I149" s="54">
        <v>9</v>
      </c>
      <c r="J149" s="54">
        <v>1963</v>
      </c>
      <c r="K149" s="52">
        <f t="shared" si="2"/>
        <v>48</v>
      </c>
      <c r="L149" s="52" t="s">
        <v>100</v>
      </c>
      <c r="M149" s="74"/>
      <c r="N149" s="74"/>
      <c r="O149" s="74"/>
      <c r="P149" s="74"/>
      <c r="Q149" s="54">
        <v>264</v>
      </c>
      <c r="R149" s="74"/>
      <c r="S149" s="52" t="s">
        <v>159</v>
      </c>
      <c r="T149" s="52" t="s">
        <v>1965</v>
      </c>
      <c r="U149" s="55" t="s">
        <v>289</v>
      </c>
      <c r="V149" s="55"/>
      <c r="W149" s="74"/>
      <c r="X149" s="74"/>
      <c r="Y149" s="55"/>
      <c r="Z149" s="74"/>
      <c r="AA149" s="74"/>
      <c r="AB149" s="74"/>
      <c r="AC149" s="74"/>
      <c r="AD149" s="74"/>
      <c r="AE149" s="74"/>
      <c r="AF149" s="54">
        <v>20</v>
      </c>
      <c r="AG149" s="54">
        <v>2</v>
      </c>
      <c r="AH149" s="54">
        <v>2012</v>
      </c>
      <c r="AI149" s="52" t="s">
        <v>2385</v>
      </c>
      <c r="AJ149" s="74"/>
      <c r="AK149" s="74"/>
      <c r="AL149" s="54"/>
      <c r="AM149" s="74"/>
      <c r="AN149" s="54">
        <v>29</v>
      </c>
      <c r="AO149" s="54">
        <v>2</v>
      </c>
      <c r="AP149" s="54">
        <v>2012</v>
      </c>
      <c r="AQ149" s="52"/>
      <c r="AR149" s="59">
        <v>8</v>
      </c>
      <c r="AS149" s="52" t="s">
        <v>53</v>
      </c>
      <c r="AT149" s="74">
        <v>105.28</v>
      </c>
      <c r="AU149" s="74">
        <v>71.680000000000007</v>
      </c>
      <c r="AV149" s="74">
        <v>73.3</v>
      </c>
      <c r="AW149" s="61">
        <v>10</v>
      </c>
      <c r="AX149" s="74"/>
      <c r="AY149" s="74">
        <v>11.200000000000001</v>
      </c>
      <c r="AZ149" s="74">
        <v>271.45999999999998</v>
      </c>
      <c r="BA149" s="74"/>
      <c r="BB149" s="74">
        <v>224</v>
      </c>
    </row>
    <row r="150" spans="1:54" s="73" customFormat="1" ht="12">
      <c r="A150" s="63" t="s">
        <v>46</v>
      </c>
      <c r="B150" s="65">
        <v>144</v>
      </c>
      <c r="C150" s="52" t="s">
        <v>2568</v>
      </c>
      <c r="D150" s="75" t="s">
        <v>103</v>
      </c>
      <c r="E150" s="51" t="s">
        <v>2569</v>
      </c>
      <c r="F150" s="52" t="s">
        <v>2570</v>
      </c>
      <c r="G150" s="74"/>
      <c r="H150" s="54">
        <v>22</v>
      </c>
      <c r="I150" s="54">
        <v>8</v>
      </c>
      <c r="J150" s="54">
        <v>2009</v>
      </c>
      <c r="K150" s="52">
        <f t="shared" si="2"/>
        <v>2</v>
      </c>
      <c r="L150" s="52" t="s">
        <v>1964</v>
      </c>
      <c r="M150" s="74"/>
      <c r="N150" s="74"/>
      <c r="O150" s="74"/>
      <c r="P150" s="74"/>
      <c r="Q150" s="54">
        <v>265</v>
      </c>
      <c r="R150" s="74"/>
      <c r="S150" s="52" t="s">
        <v>117</v>
      </c>
      <c r="T150" s="52" t="s">
        <v>1965</v>
      </c>
      <c r="U150" s="55" t="s">
        <v>2571</v>
      </c>
      <c r="V150" s="55"/>
      <c r="W150" s="74"/>
      <c r="X150" s="74"/>
      <c r="Y150" s="55"/>
      <c r="Z150" s="74"/>
      <c r="AA150" s="74"/>
      <c r="AB150" s="74"/>
      <c r="AC150" s="74"/>
      <c r="AD150" s="74"/>
      <c r="AE150" s="74"/>
      <c r="AF150" s="54">
        <v>20</v>
      </c>
      <c r="AG150" s="54">
        <v>2</v>
      </c>
      <c r="AH150" s="54">
        <v>2012</v>
      </c>
      <c r="AI150" s="52" t="s">
        <v>2260</v>
      </c>
      <c r="AJ150" s="74"/>
      <c r="AK150" s="74"/>
      <c r="AL150" s="54"/>
      <c r="AM150" s="74"/>
      <c r="AN150" s="54">
        <v>29</v>
      </c>
      <c r="AO150" s="54">
        <v>2</v>
      </c>
      <c r="AP150" s="54">
        <v>2012</v>
      </c>
      <c r="AQ150" s="52"/>
      <c r="AR150" s="59">
        <v>10</v>
      </c>
      <c r="AS150" s="52" t="s">
        <v>53</v>
      </c>
      <c r="AT150" s="74">
        <v>131.6</v>
      </c>
      <c r="AU150" s="74">
        <v>89.600000000000009</v>
      </c>
      <c r="AV150" s="74">
        <v>1.41</v>
      </c>
      <c r="AW150" s="61">
        <v>62</v>
      </c>
      <c r="AX150" s="74"/>
      <c r="AY150" s="74">
        <v>14</v>
      </c>
      <c r="AZ150" s="74">
        <v>298.61</v>
      </c>
      <c r="BA150" s="74"/>
      <c r="BB150" s="74">
        <v>280</v>
      </c>
    </row>
    <row r="151" spans="1:54" s="73" customFormat="1" ht="12">
      <c r="A151" s="63" t="s">
        <v>46</v>
      </c>
      <c r="B151" s="65">
        <v>145</v>
      </c>
      <c r="C151" s="52" t="s">
        <v>2572</v>
      </c>
      <c r="D151" s="75" t="s">
        <v>2573</v>
      </c>
      <c r="E151" s="51" t="s">
        <v>1652</v>
      </c>
      <c r="F151" s="52" t="s">
        <v>2574</v>
      </c>
      <c r="G151" s="74"/>
      <c r="H151" s="54">
        <v>31</v>
      </c>
      <c r="I151" s="54">
        <v>7</v>
      </c>
      <c r="J151" s="54">
        <v>1957</v>
      </c>
      <c r="K151" s="52">
        <f t="shared" si="2"/>
        <v>54</v>
      </c>
      <c r="L151" s="52" t="s">
        <v>100</v>
      </c>
      <c r="M151" s="74"/>
      <c r="N151" s="74"/>
      <c r="O151" s="74"/>
      <c r="P151" s="74"/>
      <c r="Q151" s="54">
        <v>267</v>
      </c>
      <c r="R151" s="74"/>
      <c r="S151" s="52" t="s">
        <v>169</v>
      </c>
      <c r="T151" s="52" t="s">
        <v>1965</v>
      </c>
      <c r="U151" s="55" t="s">
        <v>2575</v>
      </c>
      <c r="V151" s="55"/>
      <c r="W151" s="74"/>
      <c r="X151" s="74"/>
      <c r="Y151" s="55"/>
      <c r="Z151" s="74"/>
      <c r="AA151" s="74"/>
      <c r="AB151" s="74"/>
      <c r="AC151" s="74"/>
      <c r="AD151" s="74"/>
      <c r="AE151" s="74"/>
      <c r="AF151" s="54">
        <v>20</v>
      </c>
      <c r="AG151" s="54">
        <v>2</v>
      </c>
      <c r="AH151" s="54">
        <v>2012</v>
      </c>
      <c r="AI151" s="52" t="s">
        <v>1994</v>
      </c>
      <c r="AJ151" s="74"/>
      <c r="AK151" s="74"/>
      <c r="AL151" s="54"/>
      <c r="AM151" s="74"/>
      <c r="AN151" s="54">
        <v>28</v>
      </c>
      <c r="AO151" s="54">
        <v>2</v>
      </c>
      <c r="AP151" s="54">
        <v>2012</v>
      </c>
      <c r="AQ151" s="52"/>
      <c r="AR151" s="59">
        <v>8</v>
      </c>
      <c r="AS151" s="52" t="s">
        <v>71</v>
      </c>
      <c r="AT151" s="74">
        <v>105.28</v>
      </c>
      <c r="AU151" s="74">
        <v>71.680000000000007</v>
      </c>
      <c r="AV151" s="74">
        <v>58.78</v>
      </c>
      <c r="AW151" s="61">
        <v>218</v>
      </c>
      <c r="AX151" s="74"/>
      <c r="AY151" s="74">
        <v>11.200000000000001</v>
      </c>
      <c r="AZ151" s="74">
        <v>464.94</v>
      </c>
      <c r="BA151" s="74"/>
      <c r="BB151" s="74">
        <v>224</v>
      </c>
    </row>
    <row r="152" spans="1:54" s="73" customFormat="1" ht="12">
      <c r="A152" s="63" t="s">
        <v>46</v>
      </c>
      <c r="B152" s="65">
        <v>146</v>
      </c>
      <c r="C152" s="52" t="s">
        <v>2576</v>
      </c>
      <c r="D152" s="75" t="s">
        <v>2577</v>
      </c>
      <c r="E152" s="51" t="s">
        <v>2578</v>
      </c>
      <c r="F152" s="52" t="s">
        <v>2579</v>
      </c>
      <c r="G152" s="74"/>
      <c r="H152" s="54">
        <v>19</v>
      </c>
      <c r="I152" s="54">
        <v>2</v>
      </c>
      <c r="J152" s="54">
        <v>1974</v>
      </c>
      <c r="K152" s="52">
        <f t="shared" si="2"/>
        <v>37</v>
      </c>
      <c r="L152" s="52" t="s">
        <v>1964</v>
      </c>
      <c r="M152" s="74"/>
      <c r="N152" s="74"/>
      <c r="O152" s="74"/>
      <c r="P152" s="74"/>
      <c r="Q152" s="54">
        <v>268</v>
      </c>
      <c r="R152" s="74"/>
      <c r="S152" s="52" t="s">
        <v>169</v>
      </c>
      <c r="T152" s="52" t="s">
        <v>1965</v>
      </c>
      <c r="U152" s="55" t="s">
        <v>2580</v>
      </c>
      <c r="V152" s="55"/>
      <c r="W152" s="74"/>
      <c r="X152" s="74"/>
      <c r="Y152" s="55"/>
      <c r="Z152" s="74"/>
      <c r="AA152" s="74"/>
      <c r="AB152" s="74"/>
      <c r="AC152" s="74"/>
      <c r="AD152" s="74"/>
      <c r="AE152" s="74"/>
      <c r="AF152" s="54">
        <v>20</v>
      </c>
      <c r="AG152" s="54">
        <v>2</v>
      </c>
      <c r="AH152" s="54">
        <v>2012</v>
      </c>
      <c r="AI152" s="52" t="s">
        <v>2077</v>
      </c>
      <c r="AJ152" s="74"/>
      <c r="AK152" s="74"/>
      <c r="AL152" s="54"/>
      <c r="AM152" s="74"/>
      <c r="AN152" s="54">
        <v>29</v>
      </c>
      <c r="AO152" s="54">
        <v>2</v>
      </c>
      <c r="AP152" s="54">
        <v>2012</v>
      </c>
      <c r="AQ152" s="52"/>
      <c r="AR152" s="59">
        <v>10</v>
      </c>
      <c r="AS152" s="52" t="s">
        <v>53</v>
      </c>
      <c r="AT152" s="74">
        <v>131.6</v>
      </c>
      <c r="AU152" s="74">
        <v>89.600000000000009</v>
      </c>
      <c r="AV152" s="74">
        <v>13.77</v>
      </c>
      <c r="AW152" s="61">
        <v>266</v>
      </c>
      <c r="AX152" s="74"/>
      <c r="AY152" s="74">
        <v>14</v>
      </c>
      <c r="AZ152" s="74">
        <v>514.97</v>
      </c>
      <c r="BA152" s="74"/>
      <c r="BB152" s="74">
        <v>280</v>
      </c>
    </row>
    <row r="153" spans="1:54" s="73" customFormat="1" ht="12">
      <c r="A153" s="63" t="s">
        <v>46</v>
      </c>
      <c r="B153" s="65">
        <v>147</v>
      </c>
      <c r="C153" s="52" t="s">
        <v>2581</v>
      </c>
      <c r="D153" s="75" t="s">
        <v>356</v>
      </c>
      <c r="E153" s="51" t="s">
        <v>2582</v>
      </c>
      <c r="F153" s="52" t="s">
        <v>2583</v>
      </c>
      <c r="G153" s="74"/>
      <c r="H153" s="54">
        <v>5</v>
      </c>
      <c r="I153" s="54">
        <v>12</v>
      </c>
      <c r="J153" s="54">
        <v>1966</v>
      </c>
      <c r="K153" s="52">
        <f t="shared" si="2"/>
        <v>45</v>
      </c>
      <c r="L153" s="52" t="s">
        <v>1964</v>
      </c>
      <c r="M153" s="74"/>
      <c r="N153" s="74"/>
      <c r="O153" s="74"/>
      <c r="P153" s="74"/>
      <c r="Q153" s="54">
        <v>269</v>
      </c>
      <c r="R153" s="74"/>
      <c r="S153" s="52" t="s">
        <v>528</v>
      </c>
      <c r="T153" s="52" t="s">
        <v>1965</v>
      </c>
      <c r="U153" s="55" t="s">
        <v>289</v>
      </c>
      <c r="V153" s="55"/>
      <c r="W153" s="74"/>
      <c r="X153" s="74"/>
      <c r="Y153" s="55"/>
      <c r="Z153" s="74"/>
      <c r="AA153" s="74"/>
      <c r="AB153" s="74"/>
      <c r="AC153" s="74"/>
      <c r="AD153" s="74"/>
      <c r="AE153" s="74"/>
      <c r="AF153" s="54">
        <v>21</v>
      </c>
      <c r="AG153" s="54">
        <v>2</v>
      </c>
      <c r="AH153" s="54">
        <v>2012</v>
      </c>
      <c r="AI153" s="52" t="s">
        <v>2584</v>
      </c>
      <c r="AJ153" s="74"/>
      <c r="AK153" s="74"/>
      <c r="AL153" s="54"/>
      <c r="AM153" s="74"/>
      <c r="AN153" s="54">
        <v>27</v>
      </c>
      <c r="AO153" s="54">
        <v>2</v>
      </c>
      <c r="AP153" s="54">
        <v>2012</v>
      </c>
      <c r="AQ153" s="52"/>
      <c r="AR153" s="59">
        <v>5</v>
      </c>
      <c r="AS153" s="52" t="s">
        <v>71</v>
      </c>
      <c r="AT153" s="74">
        <v>65.8</v>
      </c>
      <c r="AU153" s="74">
        <v>44.800000000000004</v>
      </c>
      <c r="AV153" s="74">
        <v>169.45</v>
      </c>
      <c r="AW153" s="61">
        <v>10</v>
      </c>
      <c r="AX153" s="74"/>
      <c r="AY153" s="74">
        <v>7</v>
      </c>
      <c r="AZ153" s="74">
        <v>297.04999999999995</v>
      </c>
      <c r="BA153" s="74"/>
      <c r="BB153" s="74">
        <v>140</v>
      </c>
    </row>
    <row r="154" spans="1:54" s="73" customFormat="1" ht="12">
      <c r="A154" s="63" t="s">
        <v>46</v>
      </c>
      <c r="B154" s="65">
        <v>148</v>
      </c>
      <c r="C154" s="52" t="s">
        <v>2585</v>
      </c>
      <c r="D154" s="75" t="s">
        <v>2586</v>
      </c>
      <c r="E154" s="51" t="s">
        <v>1808</v>
      </c>
      <c r="F154" s="52" t="s">
        <v>2587</v>
      </c>
      <c r="G154" s="74"/>
      <c r="H154" s="54">
        <v>17</v>
      </c>
      <c r="I154" s="54">
        <v>12</v>
      </c>
      <c r="J154" s="54">
        <v>1980</v>
      </c>
      <c r="K154" s="52">
        <f t="shared" si="2"/>
        <v>31</v>
      </c>
      <c r="L154" s="52" t="s">
        <v>1964</v>
      </c>
      <c r="M154" s="74"/>
      <c r="N154" s="74"/>
      <c r="O154" s="74"/>
      <c r="P154" s="74"/>
      <c r="Q154" s="54">
        <v>271</v>
      </c>
      <c r="R154" s="74"/>
      <c r="S154" s="52" t="s">
        <v>69</v>
      </c>
      <c r="T154" s="52" t="s">
        <v>1965</v>
      </c>
      <c r="U154" s="55" t="s">
        <v>2588</v>
      </c>
      <c r="V154" s="55"/>
      <c r="W154" s="74"/>
      <c r="X154" s="74"/>
      <c r="Y154" s="55"/>
      <c r="Z154" s="74"/>
      <c r="AA154" s="74"/>
      <c r="AB154" s="74"/>
      <c r="AC154" s="74"/>
      <c r="AD154" s="74"/>
      <c r="AE154" s="74"/>
      <c r="AF154" s="54">
        <v>21</v>
      </c>
      <c r="AG154" s="54">
        <v>2</v>
      </c>
      <c r="AH154" s="54">
        <v>2012</v>
      </c>
      <c r="AI154" s="52" t="s">
        <v>2260</v>
      </c>
      <c r="AJ154" s="74"/>
      <c r="AK154" s="74"/>
      <c r="AL154" s="54"/>
      <c r="AM154" s="74"/>
      <c r="AN154" s="54">
        <v>29</v>
      </c>
      <c r="AO154" s="54">
        <v>2</v>
      </c>
      <c r="AP154" s="54">
        <v>2012</v>
      </c>
      <c r="AQ154" s="52"/>
      <c r="AR154" s="59">
        <v>9</v>
      </c>
      <c r="AS154" s="52" t="s">
        <v>53</v>
      </c>
      <c r="AT154" s="74">
        <v>118.44</v>
      </c>
      <c r="AU154" s="74">
        <v>80.64</v>
      </c>
      <c r="AV154" s="74">
        <v>34.590000000000003</v>
      </c>
      <c r="AW154" s="61">
        <v>95</v>
      </c>
      <c r="AX154" s="74"/>
      <c r="AY154" s="74">
        <v>12.600000000000001</v>
      </c>
      <c r="AZ154" s="74">
        <v>341.27</v>
      </c>
      <c r="BA154" s="74"/>
      <c r="BB154" s="74">
        <v>252</v>
      </c>
    </row>
    <row r="155" spans="1:54" s="73" customFormat="1" ht="12">
      <c r="A155" s="63" t="s">
        <v>46</v>
      </c>
      <c r="B155" s="65">
        <v>149</v>
      </c>
      <c r="C155" s="52" t="s">
        <v>2589</v>
      </c>
      <c r="D155" s="75" t="s">
        <v>2590</v>
      </c>
      <c r="E155" s="51" t="s">
        <v>1068</v>
      </c>
      <c r="F155" s="52" t="s">
        <v>2591</v>
      </c>
      <c r="G155" s="74"/>
      <c r="H155" s="54">
        <v>4</v>
      </c>
      <c r="I155" s="54">
        <v>6</v>
      </c>
      <c r="J155" s="54">
        <v>1982</v>
      </c>
      <c r="K155" s="52">
        <f t="shared" si="2"/>
        <v>29</v>
      </c>
      <c r="L155" s="52" t="s">
        <v>100</v>
      </c>
      <c r="M155" s="74"/>
      <c r="N155" s="74"/>
      <c r="O155" s="74"/>
      <c r="P155" s="74"/>
      <c r="Q155" s="54">
        <v>272</v>
      </c>
      <c r="R155" s="74"/>
      <c r="S155" s="52" t="s">
        <v>94</v>
      </c>
      <c r="T155" s="52" t="s">
        <v>1965</v>
      </c>
      <c r="U155" s="55" t="s">
        <v>2592</v>
      </c>
      <c r="V155" s="55" t="s">
        <v>2593</v>
      </c>
      <c r="W155" s="74"/>
      <c r="X155" s="74"/>
      <c r="Y155" s="55"/>
      <c r="Z155" s="74"/>
      <c r="AA155" s="74"/>
      <c r="AB155" s="74"/>
      <c r="AC155" s="74"/>
      <c r="AD155" s="74"/>
      <c r="AE155" s="74"/>
      <c r="AF155" s="54">
        <v>21</v>
      </c>
      <c r="AG155" s="54">
        <v>2</v>
      </c>
      <c r="AH155" s="54">
        <v>2012</v>
      </c>
      <c r="AI155" s="52" t="s">
        <v>2435</v>
      </c>
      <c r="AJ155" s="74"/>
      <c r="AK155" s="74"/>
      <c r="AL155" s="54"/>
      <c r="AM155" s="74"/>
      <c r="AN155" s="54">
        <v>24</v>
      </c>
      <c r="AO155" s="54">
        <v>2</v>
      </c>
      <c r="AP155" s="54">
        <v>2012</v>
      </c>
      <c r="AQ155" s="52"/>
      <c r="AR155" s="59">
        <v>3</v>
      </c>
      <c r="AS155" s="52" t="s">
        <v>71</v>
      </c>
      <c r="AT155" s="74">
        <v>39.479999999999997</v>
      </c>
      <c r="AU155" s="74">
        <v>26.88</v>
      </c>
      <c r="AV155" s="74">
        <v>0.06</v>
      </c>
      <c r="AW155" s="61">
        <v>177</v>
      </c>
      <c r="AX155" s="74"/>
      <c r="AY155" s="74">
        <v>4.2</v>
      </c>
      <c r="AZ155" s="74">
        <v>247.62</v>
      </c>
      <c r="BA155" s="74"/>
      <c r="BB155" s="74">
        <v>84</v>
      </c>
    </row>
    <row r="156" spans="1:54" s="73" customFormat="1" ht="12">
      <c r="A156" s="63" t="s">
        <v>46</v>
      </c>
      <c r="B156" s="65">
        <v>150</v>
      </c>
      <c r="C156" s="52" t="s">
        <v>2594</v>
      </c>
      <c r="D156" s="75" t="s">
        <v>1248</v>
      </c>
      <c r="E156" s="51" t="s">
        <v>2595</v>
      </c>
      <c r="F156" s="52" t="s">
        <v>2596</v>
      </c>
      <c r="G156" s="74"/>
      <c r="H156" s="54">
        <v>30</v>
      </c>
      <c r="I156" s="54">
        <v>8</v>
      </c>
      <c r="J156" s="54">
        <v>1984</v>
      </c>
      <c r="K156" s="52">
        <f t="shared" si="2"/>
        <v>27</v>
      </c>
      <c r="L156" s="52" t="s">
        <v>1964</v>
      </c>
      <c r="M156" s="74"/>
      <c r="N156" s="74"/>
      <c r="O156" s="74"/>
      <c r="P156" s="74"/>
      <c r="Q156" s="54">
        <v>273</v>
      </c>
      <c r="R156" s="74"/>
      <c r="S156" s="52" t="s">
        <v>58</v>
      </c>
      <c r="T156" s="52" t="s">
        <v>1965</v>
      </c>
      <c r="U156" s="55" t="s">
        <v>2597</v>
      </c>
      <c r="V156" s="55"/>
      <c r="W156" s="74"/>
      <c r="X156" s="74"/>
      <c r="Y156" s="55"/>
      <c r="Z156" s="74"/>
      <c r="AA156" s="74"/>
      <c r="AB156" s="74"/>
      <c r="AC156" s="74"/>
      <c r="AD156" s="74"/>
      <c r="AE156" s="74"/>
      <c r="AF156" s="54">
        <v>21</v>
      </c>
      <c r="AG156" s="54">
        <v>2</v>
      </c>
      <c r="AH156" s="54">
        <v>2012</v>
      </c>
      <c r="AI156" s="52" t="s">
        <v>2260</v>
      </c>
      <c r="AJ156" s="74"/>
      <c r="AK156" s="74"/>
      <c r="AL156" s="54"/>
      <c r="AM156" s="74"/>
      <c r="AN156" s="54">
        <v>29</v>
      </c>
      <c r="AO156" s="54">
        <v>2</v>
      </c>
      <c r="AP156" s="54">
        <v>2012</v>
      </c>
      <c r="AQ156" s="52"/>
      <c r="AR156" s="59">
        <v>9</v>
      </c>
      <c r="AS156" s="52" t="s">
        <v>53</v>
      </c>
      <c r="AT156" s="74">
        <v>118.44</v>
      </c>
      <c r="AU156" s="74">
        <v>80.64</v>
      </c>
      <c r="AV156" s="74">
        <v>155.75</v>
      </c>
      <c r="AW156" s="61">
        <v>212</v>
      </c>
      <c r="AX156" s="74"/>
      <c r="AY156" s="74">
        <v>12.600000000000001</v>
      </c>
      <c r="AZ156" s="74">
        <v>579.42999999999995</v>
      </c>
      <c r="BA156" s="74"/>
      <c r="BB156" s="74">
        <v>252</v>
      </c>
    </row>
    <row r="157" spans="1:54" s="73" customFormat="1" ht="12">
      <c r="A157" s="63" t="s">
        <v>46</v>
      </c>
      <c r="B157" s="65">
        <v>151</v>
      </c>
      <c r="C157" s="52" t="s">
        <v>2598</v>
      </c>
      <c r="D157" s="75" t="s">
        <v>2599</v>
      </c>
      <c r="E157" s="51" t="s">
        <v>2600</v>
      </c>
      <c r="F157" s="52" t="s">
        <v>2601</v>
      </c>
      <c r="G157" s="74"/>
      <c r="H157" s="54">
        <v>23</v>
      </c>
      <c r="I157" s="54">
        <v>1</v>
      </c>
      <c r="J157" s="54">
        <v>2004</v>
      </c>
      <c r="K157" s="52">
        <f t="shared" si="2"/>
        <v>7</v>
      </c>
      <c r="L157" s="52" t="s">
        <v>1964</v>
      </c>
      <c r="M157" s="74"/>
      <c r="N157" s="74"/>
      <c r="O157" s="74"/>
      <c r="P157" s="74"/>
      <c r="Q157" s="54">
        <v>276</v>
      </c>
      <c r="R157" s="74"/>
      <c r="S157" s="52" t="s">
        <v>117</v>
      </c>
      <c r="T157" s="52" t="s">
        <v>1965</v>
      </c>
      <c r="U157" s="55" t="s">
        <v>2602</v>
      </c>
      <c r="V157" s="55"/>
      <c r="W157" s="74"/>
      <c r="X157" s="74"/>
      <c r="Y157" s="55"/>
      <c r="Z157" s="74"/>
      <c r="AA157" s="74"/>
      <c r="AB157" s="74"/>
      <c r="AC157" s="74"/>
      <c r="AD157" s="74"/>
      <c r="AE157" s="74"/>
      <c r="AF157" s="54">
        <v>22</v>
      </c>
      <c r="AG157" s="54">
        <v>2</v>
      </c>
      <c r="AH157" s="54">
        <v>2012</v>
      </c>
      <c r="AI157" s="52" t="s">
        <v>2137</v>
      </c>
      <c r="AJ157" s="74"/>
      <c r="AK157" s="74"/>
      <c r="AL157" s="54"/>
      <c r="AM157" s="74"/>
      <c r="AN157" s="54">
        <v>29</v>
      </c>
      <c r="AO157" s="54">
        <v>2</v>
      </c>
      <c r="AP157" s="54">
        <v>2012</v>
      </c>
      <c r="AQ157" s="52"/>
      <c r="AR157" s="59">
        <v>8</v>
      </c>
      <c r="AS157" s="52" t="s">
        <v>53</v>
      </c>
      <c r="AT157" s="74">
        <v>105.28</v>
      </c>
      <c r="AU157" s="74">
        <v>71.680000000000007</v>
      </c>
      <c r="AV157" s="74">
        <v>1.41</v>
      </c>
      <c r="AW157" s="61">
        <v>87</v>
      </c>
      <c r="AX157" s="74"/>
      <c r="AY157" s="74">
        <v>11.200000000000001</v>
      </c>
      <c r="AZ157" s="74">
        <v>276.57</v>
      </c>
      <c r="BA157" s="74"/>
      <c r="BB157" s="74">
        <v>224</v>
      </c>
    </row>
    <row r="158" spans="1:54" s="73" customFormat="1" ht="12">
      <c r="A158" s="63" t="s">
        <v>46</v>
      </c>
      <c r="B158" s="65">
        <v>152</v>
      </c>
      <c r="C158" s="52" t="s">
        <v>2603</v>
      </c>
      <c r="D158" s="75" t="s">
        <v>1036</v>
      </c>
      <c r="E158" s="51" t="s">
        <v>948</v>
      </c>
      <c r="F158" s="52" t="s">
        <v>2604</v>
      </c>
      <c r="G158" s="74"/>
      <c r="H158" s="54">
        <v>28</v>
      </c>
      <c r="I158" s="54">
        <v>2</v>
      </c>
      <c r="J158" s="54">
        <v>1956</v>
      </c>
      <c r="K158" s="52">
        <f t="shared" si="2"/>
        <v>55</v>
      </c>
      <c r="L158" s="52" t="s">
        <v>100</v>
      </c>
      <c r="M158" s="74"/>
      <c r="N158" s="74"/>
      <c r="O158" s="74"/>
      <c r="P158" s="74"/>
      <c r="Q158" s="54">
        <v>279</v>
      </c>
      <c r="R158" s="74"/>
      <c r="S158" s="52" t="s">
        <v>528</v>
      </c>
      <c r="T158" s="52" t="s">
        <v>1965</v>
      </c>
      <c r="U158" s="55" t="s">
        <v>289</v>
      </c>
      <c r="V158" s="55"/>
      <c r="W158" s="74"/>
      <c r="X158" s="74"/>
      <c r="Y158" s="55"/>
      <c r="Z158" s="74"/>
      <c r="AA158" s="74"/>
      <c r="AB158" s="74"/>
      <c r="AC158" s="74"/>
      <c r="AD158" s="74"/>
      <c r="AE158" s="74"/>
      <c r="AF158" s="54">
        <v>22</v>
      </c>
      <c r="AG158" s="54">
        <v>2</v>
      </c>
      <c r="AH158" s="54">
        <v>2012</v>
      </c>
      <c r="AI158" s="52" t="s">
        <v>2171</v>
      </c>
      <c r="AJ158" s="74"/>
      <c r="AK158" s="74"/>
      <c r="AL158" s="54"/>
      <c r="AM158" s="74"/>
      <c r="AN158" s="54">
        <v>27</v>
      </c>
      <c r="AO158" s="54">
        <v>2</v>
      </c>
      <c r="AP158" s="54">
        <v>2012</v>
      </c>
      <c r="AQ158" s="52"/>
      <c r="AR158" s="59">
        <v>4</v>
      </c>
      <c r="AS158" s="52" t="s">
        <v>71</v>
      </c>
      <c r="AT158" s="74">
        <v>52.64</v>
      </c>
      <c r="AU158" s="74">
        <v>35.840000000000003</v>
      </c>
      <c r="AV158" s="74">
        <v>132.16</v>
      </c>
      <c r="AW158" s="61">
        <v>10</v>
      </c>
      <c r="AX158" s="74"/>
      <c r="AY158" s="74">
        <v>5.6000000000000005</v>
      </c>
      <c r="AZ158" s="74">
        <v>236.24</v>
      </c>
      <c r="BA158" s="74"/>
      <c r="BB158" s="74">
        <v>112</v>
      </c>
    </row>
    <row r="159" spans="1:54" s="73" customFormat="1" ht="12">
      <c r="A159" s="63" t="s">
        <v>46</v>
      </c>
      <c r="B159" s="65">
        <v>153</v>
      </c>
      <c r="C159" s="52" t="s">
        <v>2605</v>
      </c>
      <c r="D159" s="75" t="s">
        <v>55</v>
      </c>
      <c r="E159" s="51" t="s">
        <v>2606</v>
      </c>
      <c r="F159" s="52" t="s">
        <v>2607</v>
      </c>
      <c r="G159" s="74"/>
      <c r="H159" s="54">
        <v>11</v>
      </c>
      <c r="I159" s="54">
        <v>2</v>
      </c>
      <c r="J159" s="54">
        <v>1973</v>
      </c>
      <c r="K159" s="52">
        <f t="shared" si="2"/>
        <v>38</v>
      </c>
      <c r="L159" s="52" t="s">
        <v>1964</v>
      </c>
      <c r="M159" s="74"/>
      <c r="N159" s="74"/>
      <c r="O159" s="74"/>
      <c r="P159" s="74"/>
      <c r="Q159" s="54">
        <v>282</v>
      </c>
      <c r="R159" s="74"/>
      <c r="S159" s="52" t="s">
        <v>69</v>
      </c>
      <c r="T159" s="52" t="s">
        <v>1965</v>
      </c>
      <c r="U159" s="55" t="s">
        <v>2608</v>
      </c>
      <c r="V159" s="55"/>
      <c r="W159" s="74"/>
      <c r="X159" s="74"/>
      <c r="Y159" s="55"/>
      <c r="Z159" s="74"/>
      <c r="AA159" s="74"/>
      <c r="AB159" s="74"/>
      <c r="AC159" s="74"/>
      <c r="AD159" s="74"/>
      <c r="AE159" s="74"/>
      <c r="AF159" s="54">
        <v>22</v>
      </c>
      <c r="AG159" s="54">
        <v>2</v>
      </c>
      <c r="AH159" s="54">
        <v>2012</v>
      </c>
      <c r="AI159" s="52" t="s">
        <v>2609</v>
      </c>
      <c r="AJ159" s="74"/>
      <c r="AK159" s="74"/>
      <c r="AL159" s="54"/>
      <c r="AM159" s="74"/>
      <c r="AN159" s="54">
        <v>29</v>
      </c>
      <c r="AO159" s="54">
        <v>2</v>
      </c>
      <c r="AP159" s="54">
        <v>2012</v>
      </c>
      <c r="AQ159" s="52"/>
      <c r="AR159" s="59">
        <v>8</v>
      </c>
      <c r="AS159" s="52" t="s">
        <v>53</v>
      </c>
      <c r="AT159" s="74">
        <v>105.28</v>
      </c>
      <c r="AU159" s="74">
        <v>71.680000000000007</v>
      </c>
      <c r="AV159" s="74">
        <v>79.69</v>
      </c>
      <c r="AW159" s="61">
        <v>86</v>
      </c>
      <c r="AX159" s="74"/>
      <c r="AY159" s="74">
        <v>11.200000000000001</v>
      </c>
      <c r="AZ159" s="74">
        <v>353.85</v>
      </c>
      <c r="BA159" s="74"/>
      <c r="BB159" s="74">
        <v>224</v>
      </c>
    </row>
    <row r="160" spans="1:54" s="73" customFormat="1" ht="12">
      <c r="A160" s="63" t="s">
        <v>46</v>
      </c>
      <c r="B160" s="65">
        <v>154</v>
      </c>
      <c r="C160" s="52" t="s">
        <v>2610</v>
      </c>
      <c r="D160" s="75" t="s">
        <v>2611</v>
      </c>
      <c r="E160" s="51" t="s">
        <v>2612</v>
      </c>
      <c r="F160" s="52" t="s">
        <v>2613</v>
      </c>
      <c r="G160" s="74"/>
      <c r="H160" s="54">
        <v>2</v>
      </c>
      <c r="I160" s="54">
        <v>3</v>
      </c>
      <c r="J160" s="54">
        <v>1971</v>
      </c>
      <c r="K160" s="52">
        <f t="shared" si="2"/>
        <v>40</v>
      </c>
      <c r="L160" s="52" t="s">
        <v>1964</v>
      </c>
      <c r="M160" s="74"/>
      <c r="N160" s="74"/>
      <c r="O160" s="74"/>
      <c r="P160" s="74"/>
      <c r="Q160" s="54">
        <v>283</v>
      </c>
      <c r="R160" s="74"/>
      <c r="S160" s="52" t="s">
        <v>368</v>
      </c>
      <c r="T160" s="52" t="s">
        <v>1965</v>
      </c>
      <c r="U160" s="55" t="s">
        <v>2614</v>
      </c>
      <c r="V160" s="55"/>
      <c r="W160" s="74"/>
      <c r="X160" s="74"/>
      <c r="Y160" s="55"/>
      <c r="Z160" s="74"/>
      <c r="AA160" s="74"/>
      <c r="AB160" s="74"/>
      <c r="AC160" s="74"/>
      <c r="AD160" s="74"/>
      <c r="AE160" s="74"/>
      <c r="AF160" s="54">
        <v>22</v>
      </c>
      <c r="AG160" s="54">
        <v>2</v>
      </c>
      <c r="AH160" s="54">
        <v>2012</v>
      </c>
      <c r="AI160" s="52" t="s">
        <v>2615</v>
      </c>
      <c r="AJ160" s="74"/>
      <c r="AK160" s="74"/>
      <c r="AL160" s="54"/>
      <c r="AM160" s="74"/>
      <c r="AN160" s="54">
        <v>29</v>
      </c>
      <c r="AO160" s="54">
        <v>2</v>
      </c>
      <c r="AP160" s="54">
        <v>2012</v>
      </c>
      <c r="AQ160" s="52"/>
      <c r="AR160" s="59">
        <v>8</v>
      </c>
      <c r="AS160" s="52" t="s">
        <v>53</v>
      </c>
      <c r="AT160" s="74">
        <v>105.28</v>
      </c>
      <c r="AU160" s="74">
        <v>71.680000000000007</v>
      </c>
      <c r="AV160" s="74">
        <v>379.5</v>
      </c>
      <c r="AW160" s="61">
        <v>221</v>
      </c>
      <c r="AX160" s="74"/>
      <c r="AY160" s="74">
        <v>11.200000000000001</v>
      </c>
      <c r="AZ160" s="74">
        <v>788.66</v>
      </c>
      <c r="BA160" s="74"/>
      <c r="BB160" s="74">
        <v>224</v>
      </c>
    </row>
    <row r="161" spans="1:54" s="73" customFormat="1" ht="12">
      <c r="A161" s="63" t="s">
        <v>46</v>
      </c>
      <c r="B161" s="65">
        <v>155</v>
      </c>
      <c r="C161" s="52" t="s">
        <v>2616</v>
      </c>
      <c r="D161" s="75" t="s">
        <v>1512</v>
      </c>
      <c r="E161" s="51" t="s">
        <v>1634</v>
      </c>
      <c r="F161" s="52" t="s">
        <v>2617</v>
      </c>
      <c r="G161" s="74"/>
      <c r="H161" s="54">
        <v>22</v>
      </c>
      <c r="I161" s="54">
        <v>11</v>
      </c>
      <c r="J161" s="54">
        <v>1966</v>
      </c>
      <c r="K161" s="52">
        <f t="shared" si="2"/>
        <v>45</v>
      </c>
      <c r="L161" s="52" t="s">
        <v>100</v>
      </c>
      <c r="M161" s="74"/>
      <c r="N161" s="74"/>
      <c r="O161" s="74"/>
      <c r="P161" s="74"/>
      <c r="Q161" s="54">
        <v>284</v>
      </c>
      <c r="R161" s="74"/>
      <c r="S161" s="52" t="s">
        <v>159</v>
      </c>
      <c r="T161" s="52" t="s">
        <v>1965</v>
      </c>
      <c r="U161" s="55" t="s">
        <v>2618</v>
      </c>
      <c r="V161" s="55" t="s">
        <v>2619</v>
      </c>
      <c r="W161" s="74"/>
      <c r="X161" s="74"/>
      <c r="Y161" s="55" t="s">
        <v>2620</v>
      </c>
      <c r="Z161" s="74"/>
      <c r="AA161" s="74"/>
      <c r="AB161" s="74"/>
      <c r="AC161" s="74"/>
      <c r="AD161" s="74"/>
      <c r="AE161" s="74"/>
      <c r="AF161" s="54">
        <v>23</v>
      </c>
      <c r="AG161" s="54">
        <v>2</v>
      </c>
      <c r="AH161" s="54">
        <v>2012</v>
      </c>
      <c r="AI161" s="52" t="s">
        <v>2184</v>
      </c>
      <c r="AJ161" s="74"/>
      <c r="AK161" s="74"/>
      <c r="AL161" s="54"/>
      <c r="AM161" s="74"/>
      <c r="AN161" s="54">
        <v>24</v>
      </c>
      <c r="AO161" s="54">
        <v>2</v>
      </c>
      <c r="AP161" s="54">
        <v>2012</v>
      </c>
      <c r="AQ161" s="52"/>
      <c r="AR161" s="59">
        <v>1</v>
      </c>
      <c r="AS161" s="52" t="s">
        <v>71</v>
      </c>
      <c r="AT161" s="74">
        <v>13.16</v>
      </c>
      <c r="AU161" s="74">
        <v>8.9600000000000009</v>
      </c>
      <c r="AV161" s="74">
        <v>1.41</v>
      </c>
      <c r="AW161" s="61">
        <v>207</v>
      </c>
      <c r="AX161" s="74"/>
      <c r="AY161" s="74">
        <v>1.4000000000000001</v>
      </c>
      <c r="AZ161" s="74">
        <v>231.93</v>
      </c>
      <c r="BA161" s="74"/>
      <c r="BB161" s="74">
        <v>28</v>
      </c>
    </row>
    <row r="162" spans="1:54" s="73" customFormat="1" ht="12">
      <c r="A162" s="63" t="s">
        <v>46</v>
      </c>
      <c r="B162" s="65">
        <v>156</v>
      </c>
      <c r="C162" s="52" t="s">
        <v>2621</v>
      </c>
      <c r="D162" s="75" t="s">
        <v>1591</v>
      </c>
      <c r="E162" s="51" t="s">
        <v>2622</v>
      </c>
      <c r="F162" s="52" t="s">
        <v>2623</v>
      </c>
      <c r="G162" s="74"/>
      <c r="H162" s="54">
        <v>9</v>
      </c>
      <c r="I162" s="54">
        <v>10</v>
      </c>
      <c r="J162" s="54">
        <v>1967</v>
      </c>
      <c r="K162" s="52">
        <f t="shared" si="2"/>
        <v>44</v>
      </c>
      <c r="L162" s="52" t="s">
        <v>1964</v>
      </c>
      <c r="M162" s="74"/>
      <c r="N162" s="74"/>
      <c r="O162" s="74"/>
      <c r="P162" s="74"/>
      <c r="Q162" s="54">
        <v>285</v>
      </c>
      <c r="R162" s="74"/>
      <c r="S162" s="52" t="s">
        <v>169</v>
      </c>
      <c r="T162" s="52" t="s">
        <v>1965</v>
      </c>
      <c r="U162" s="55" t="s">
        <v>2624</v>
      </c>
      <c r="V162" s="55"/>
      <c r="W162" s="74"/>
      <c r="X162" s="74"/>
      <c r="Y162" s="55"/>
      <c r="Z162" s="74"/>
      <c r="AA162" s="74"/>
      <c r="AB162" s="74"/>
      <c r="AC162" s="74"/>
      <c r="AD162" s="74"/>
      <c r="AE162" s="74"/>
      <c r="AF162" s="54">
        <v>23</v>
      </c>
      <c r="AG162" s="54">
        <v>2</v>
      </c>
      <c r="AH162" s="54">
        <v>2012</v>
      </c>
      <c r="AI162" s="52" t="s">
        <v>2300</v>
      </c>
      <c r="AJ162" s="74"/>
      <c r="AK162" s="74"/>
      <c r="AL162" s="54"/>
      <c r="AM162" s="74"/>
      <c r="AN162" s="54">
        <v>29</v>
      </c>
      <c r="AO162" s="54">
        <v>2</v>
      </c>
      <c r="AP162" s="54">
        <v>2012</v>
      </c>
      <c r="AQ162" s="52"/>
      <c r="AR162" s="59">
        <v>6</v>
      </c>
      <c r="AS162" s="52" t="s">
        <v>71</v>
      </c>
      <c r="AT162" s="74">
        <v>78.959999999999994</v>
      </c>
      <c r="AU162" s="74">
        <v>53.76</v>
      </c>
      <c r="AV162" s="74">
        <v>4.2300000000000004</v>
      </c>
      <c r="AW162" s="61">
        <v>383</v>
      </c>
      <c r="AX162" s="74"/>
      <c r="AY162" s="74">
        <v>8.4</v>
      </c>
      <c r="AZ162" s="74">
        <v>528.35</v>
      </c>
      <c r="BA162" s="74"/>
      <c r="BB162" s="74">
        <v>168</v>
      </c>
    </row>
    <row r="163" spans="1:54" s="73" customFormat="1" ht="12">
      <c r="A163" s="63" t="s">
        <v>46</v>
      </c>
      <c r="B163" s="65">
        <v>157</v>
      </c>
      <c r="C163" s="52" t="s">
        <v>2625</v>
      </c>
      <c r="D163" s="75" t="s">
        <v>142</v>
      </c>
      <c r="E163" s="51" t="s">
        <v>2626</v>
      </c>
      <c r="F163" s="52" t="s">
        <v>2627</v>
      </c>
      <c r="G163" s="74"/>
      <c r="H163" s="54">
        <v>14</v>
      </c>
      <c r="I163" s="54">
        <v>7</v>
      </c>
      <c r="J163" s="54">
        <v>1984</v>
      </c>
      <c r="K163" s="52">
        <f t="shared" si="2"/>
        <v>27</v>
      </c>
      <c r="L163" s="52" t="s">
        <v>100</v>
      </c>
      <c r="M163" s="74"/>
      <c r="N163" s="74"/>
      <c r="O163" s="74"/>
      <c r="P163" s="74"/>
      <c r="Q163" s="54">
        <v>286</v>
      </c>
      <c r="R163" s="74"/>
      <c r="S163" s="52" t="s">
        <v>94</v>
      </c>
      <c r="T163" s="52" t="s">
        <v>1965</v>
      </c>
      <c r="U163" s="55" t="s">
        <v>2628</v>
      </c>
      <c r="V163" s="55"/>
      <c r="W163" s="74"/>
      <c r="X163" s="74"/>
      <c r="Y163" s="55"/>
      <c r="Z163" s="74"/>
      <c r="AA163" s="74"/>
      <c r="AB163" s="74"/>
      <c r="AC163" s="74"/>
      <c r="AD163" s="74"/>
      <c r="AE163" s="74"/>
      <c r="AF163" s="54">
        <v>24</v>
      </c>
      <c r="AG163" s="54">
        <v>2</v>
      </c>
      <c r="AH163" s="54">
        <v>2012</v>
      </c>
      <c r="AI163" s="52" t="s">
        <v>2137</v>
      </c>
      <c r="AJ163" s="74"/>
      <c r="AK163" s="74"/>
      <c r="AL163" s="54"/>
      <c r="AM163" s="74"/>
      <c r="AN163" s="54">
        <v>28</v>
      </c>
      <c r="AO163" s="54">
        <v>2</v>
      </c>
      <c r="AP163" s="54">
        <v>2012</v>
      </c>
      <c r="AQ163" s="52"/>
      <c r="AR163" s="59">
        <v>4</v>
      </c>
      <c r="AS163" s="52" t="s">
        <v>71</v>
      </c>
      <c r="AT163" s="74">
        <v>52.64</v>
      </c>
      <c r="AU163" s="74">
        <v>35.840000000000003</v>
      </c>
      <c r="AV163" s="74">
        <v>5.34</v>
      </c>
      <c r="AW163" s="61">
        <v>235</v>
      </c>
      <c r="AX163" s="74"/>
      <c r="AY163" s="74">
        <v>5.6000000000000005</v>
      </c>
      <c r="AZ163" s="74">
        <v>334.42</v>
      </c>
      <c r="BA163" s="74"/>
      <c r="BB163" s="74">
        <v>112</v>
      </c>
    </row>
    <row r="164" spans="1:54" s="73" customFormat="1" ht="12">
      <c r="A164" s="63" t="s">
        <v>46</v>
      </c>
      <c r="B164" s="65">
        <v>158</v>
      </c>
      <c r="C164" s="52" t="s">
        <v>2629</v>
      </c>
      <c r="D164" s="75" t="s">
        <v>55</v>
      </c>
      <c r="E164" s="51" t="s">
        <v>2630</v>
      </c>
      <c r="F164" s="52" t="s">
        <v>2631</v>
      </c>
      <c r="G164" s="74"/>
      <c r="H164" s="54">
        <v>11</v>
      </c>
      <c r="I164" s="54">
        <v>7</v>
      </c>
      <c r="J164" s="54">
        <v>1987</v>
      </c>
      <c r="K164" s="52">
        <f t="shared" si="2"/>
        <v>24</v>
      </c>
      <c r="L164" s="52" t="s">
        <v>1964</v>
      </c>
      <c r="M164" s="74"/>
      <c r="N164" s="74"/>
      <c r="O164" s="74"/>
      <c r="P164" s="74"/>
      <c r="Q164" s="54">
        <v>288</v>
      </c>
      <c r="R164" s="74"/>
      <c r="S164" s="52" t="s">
        <v>169</v>
      </c>
      <c r="T164" s="52" t="s">
        <v>1965</v>
      </c>
      <c r="U164" s="55" t="s">
        <v>2632</v>
      </c>
      <c r="V164" s="55"/>
      <c r="W164" s="74"/>
      <c r="X164" s="74"/>
      <c r="Y164" s="55"/>
      <c r="Z164" s="74"/>
      <c r="AA164" s="74"/>
      <c r="AB164" s="74"/>
      <c r="AC164" s="74"/>
      <c r="AD164" s="74"/>
      <c r="AE164" s="74"/>
      <c r="AF164" s="54">
        <v>24</v>
      </c>
      <c r="AG164" s="54">
        <v>2</v>
      </c>
      <c r="AH164" s="54">
        <v>2012</v>
      </c>
      <c r="AI164" s="52" t="s">
        <v>2184</v>
      </c>
      <c r="AJ164" s="74"/>
      <c r="AK164" s="74"/>
      <c r="AL164" s="54"/>
      <c r="AM164" s="74"/>
      <c r="AN164" s="54">
        <v>28</v>
      </c>
      <c r="AO164" s="54">
        <v>2</v>
      </c>
      <c r="AP164" s="54">
        <v>2012</v>
      </c>
      <c r="AQ164" s="52"/>
      <c r="AR164" s="59">
        <v>4</v>
      </c>
      <c r="AS164" s="52" t="s">
        <v>71</v>
      </c>
      <c r="AT164" s="74">
        <v>52.64</v>
      </c>
      <c r="AU164" s="74">
        <v>35.840000000000003</v>
      </c>
      <c r="AV164" s="74">
        <v>1.41</v>
      </c>
      <c r="AW164" s="61">
        <v>165</v>
      </c>
      <c r="AX164" s="74"/>
      <c r="AY164" s="74">
        <v>5.6000000000000005</v>
      </c>
      <c r="AZ164" s="74">
        <v>260.49</v>
      </c>
      <c r="BA164" s="74"/>
      <c r="BB164" s="74">
        <v>112</v>
      </c>
    </row>
    <row r="165" spans="1:54" s="73" customFormat="1" ht="12">
      <c r="A165" s="63" t="s">
        <v>46</v>
      </c>
      <c r="B165" s="65">
        <v>159</v>
      </c>
      <c r="C165" s="52" t="s">
        <v>2633</v>
      </c>
      <c r="D165" s="75" t="s">
        <v>2634</v>
      </c>
      <c r="E165" s="51" t="s">
        <v>2635</v>
      </c>
      <c r="F165" s="52" t="s">
        <v>2636</v>
      </c>
      <c r="G165" s="74"/>
      <c r="H165" s="54">
        <v>6</v>
      </c>
      <c r="I165" s="54">
        <v>4</v>
      </c>
      <c r="J165" s="54">
        <v>1988</v>
      </c>
      <c r="K165" s="52">
        <f t="shared" si="2"/>
        <v>23</v>
      </c>
      <c r="L165" s="52" t="s">
        <v>1964</v>
      </c>
      <c r="M165" s="74"/>
      <c r="N165" s="74"/>
      <c r="O165" s="74"/>
      <c r="P165" s="74"/>
      <c r="Q165" s="54">
        <v>289</v>
      </c>
      <c r="R165" s="74"/>
      <c r="S165" s="52" t="s">
        <v>169</v>
      </c>
      <c r="T165" s="52" t="s">
        <v>1965</v>
      </c>
      <c r="U165" s="55" t="s">
        <v>2637</v>
      </c>
      <c r="V165" s="55"/>
      <c r="W165" s="74"/>
      <c r="X165" s="74"/>
      <c r="Y165" s="55"/>
      <c r="Z165" s="74"/>
      <c r="AA165" s="74"/>
      <c r="AB165" s="74"/>
      <c r="AC165" s="74"/>
      <c r="AD165" s="74"/>
      <c r="AE165" s="74"/>
      <c r="AF165" s="54">
        <v>24</v>
      </c>
      <c r="AG165" s="54">
        <v>2</v>
      </c>
      <c r="AH165" s="54">
        <v>2012</v>
      </c>
      <c r="AI165" s="52" t="s">
        <v>2016</v>
      </c>
      <c r="AJ165" s="74"/>
      <c r="AK165" s="74"/>
      <c r="AL165" s="54"/>
      <c r="AM165" s="74"/>
      <c r="AN165" s="54">
        <v>28</v>
      </c>
      <c r="AO165" s="54">
        <v>2</v>
      </c>
      <c r="AP165" s="54">
        <v>2012</v>
      </c>
      <c r="AQ165" s="52"/>
      <c r="AR165" s="59">
        <v>4</v>
      </c>
      <c r="AS165" s="52" t="s">
        <v>71</v>
      </c>
      <c r="AT165" s="74">
        <v>52.64</v>
      </c>
      <c r="AU165" s="74">
        <v>35.840000000000003</v>
      </c>
      <c r="AV165" s="74">
        <v>1.41</v>
      </c>
      <c r="AW165" s="61">
        <v>224</v>
      </c>
      <c r="AX165" s="74"/>
      <c r="AY165" s="74">
        <v>5.6000000000000005</v>
      </c>
      <c r="AZ165" s="74">
        <v>319.49</v>
      </c>
      <c r="BA165" s="74"/>
      <c r="BB165" s="74">
        <v>112</v>
      </c>
    </row>
    <row r="166" spans="1:54" s="73" customFormat="1" ht="12">
      <c r="A166" s="63" t="s">
        <v>46</v>
      </c>
      <c r="B166" s="65">
        <v>160</v>
      </c>
      <c r="C166" s="52" t="s">
        <v>2638</v>
      </c>
      <c r="D166" s="75" t="s">
        <v>1076</v>
      </c>
      <c r="E166" s="51" t="s">
        <v>2639</v>
      </c>
      <c r="F166" s="52" t="s">
        <v>2640</v>
      </c>
      <c r="G166" s="74"/>
      <c r="H166" s="54">
        <v>24</v>
      </c>
      <c r="I166" s="54">
        <v>2</v>
      </c>
      <c r="J166" s="54">
        <v>1973</v>
      </c>
      <c r="K166" s="52">
        <f t="shared" si="2"/>
        <v>38</v>
      </c>
      <c r="L166" s="52" t="s">
        <v>1964</v>
      </c>
      <c r="M166" s="74"/>
      <c r="N166" s="74"/>
      <c r="O166" s="74"/>
      <c r="P166" s="74"/>
      <c r="Q166" s="54">
        <v>291</v>
      </c>
      <c r="R166" s="74"/>
      <c r="S166" s="52" t="s">
        <v>69</v>
      </c>
      <c r="T166" s="52" t="s">
        <v>1965</v>
      </c>
      <c r="U166" s="55" t="s">
        <v>2641</v>
      </c>
      <c r="V166" s="55"/>
      <c r="W166" s="74"/>
      <c r="X166" s="74"/>
      <c r="Y166" s="55"/>
      <c r="Z166" s="74"/>
      <c r="AA166" s="74"/>
      <c r="AB166" s="74"/>
      <c r="AC166" s="74"/>
      <c r="AD166" s="74"/>
      <c r="AE166" s="74"/>
      <c r="AF166" s="54">
        <v>24</v>
      </c>
      <c r="AG166" s="54">
        <v>2</v>
      </c>
      <c r="AH166" s="54">
        <v>2012</v>
      </c>
      <c r="AI166" s="52" t="s">
        <v>2120</v>
      </c>
      <c r="AJ166" s="74"/>
      <c r="AK166" s="74"/>
      <c r="AL166" s="54"/>
      <c r="AM166" s="74"/>
      <c r="AN166" s="54">
        <v>29</v>
      </c>
      <c r="AO166" s="54">
        <v>2</v>
      </c>
      <c r="AP166" s="54">
        <v>2012</v>
      </c>
      <c r="AQ166" s="52"/>
      <c r="AR166" s="59">
        <v>6</v>
      </c>
      <c r="AS166" s="52" t="s">
        <v>53</v>
      </c>
      <c r="AT166" s="74">
        <v>78.959999999999994</v>
      </c>
      <c r="AU166" s="74">
        <v>53.76</v>
      </c>
      <c r="AV166" s="74">
        <v>4.2</v>
      </c>
      <c r="AW166" s="61">
        <v>24</v>
      </c>
      <c r="AX166" s="74"/>
      <c r="AY166" s="74">
        <v>8.4</v>
      </c>
      <c r="AZ166" s="74">
        <v>169.32</v>
      </c>
      <c r="BA166" s="74"/>
      <c r="BB166" s="74">
        <v>168</v>
      </c>
    </row>
    <row r="167" spans="1:54" s="73" customFormat="1" ht="12">
      <c r="A167" s="63" t="s">
        <v>46</v>
      </c>
      <c r="B167" s="65">
        <v>161</v>
      </c>
      <c r="C167" s="52" t="s">
        <v>2642</v>
      </c>
      <c r="D167" s="75" t="s">
        <v>804</v>
      </c>
      <c r="E167" s="51" t="s">
        <v>2643</v>
      </c>
      <c r="F167" s="52" t="s">
        <v>2644</v>
      </c>
      <c r="G167" s="74"/>
      <c r="H167" s="54">
        <v>16</v>
      </c>
      <c r="I167" s="54">
        <v>6</v>
      </c>
      <c r="J167" s="54">
        <v>1955</v>
      </c>
      <c r="K167" s="52">
        <f t="shared" si="2"/>
        <v>56</v>
      </c>
      <c r="L167" s="52" t="s">
        <v>100</v>
      </c>
      <c r="M167" s="74"/>
      <c r="N167" s="74"/>
      <c r="O167" s="74"/>
      <c r="P167" s="74"/>
      <c r="Q167" s="54">
        <v>292</v>
      </c>
      <c r="R167" s="74"/>
      <c r="S167" s="52" t="s">
        <v>159</v>
      </c>
      <c r="T167" s="52" t="s">
        <v>1965</v>
      </c>
      <c r="U167" s="55" t="s">
        <v>2645</v>
      </c>
      <c r="V167" s="55"/>
      <c r="W167" s="74"/>
      <c r="X167" s="74"/>
      <c r="Y167" s="55"/>
      <c r="Z167" s="74"/>
      <c r="AA167" s="74"/>
      <c r="AB167" s="74"/>
      <c r="AC167" s="74"/>
      <c r="AD167" s="74"/>
      <c r="AE167" s="74"/>
      <c r="AF167" s="54">
        <v>27</v>
      </c>
      <c r="AG167" s="54">
        <v>2</v>
      </c>
      <c r="AH167" s="54">
        <v>2012</v>
      </c>
      <c r="AI167" s="52" t="s">
        <v>2584</v>
      </c>
      <c r="AJ167" s="74"/>
      <c r="AK167" s="74"/>
      <c r="AL167" s="54"/>
      <c r="AM167" s="74"/>
      <c r="AN167" s="54">
        <v>29</v>
      </c>
      <c r="AO167" s="54">
        <v>2</v>
      </c>
      <c r="AP167" s="54">
        <v>2012</v>
      </c>
      <c r="AQ167" s="52"/>
      <c r="AR167" s="59">
        <v>1</v>
      </c>
      <c r="AS167" s="52" t="s">
        <v>53</v>
      </c>
      <c r="AT167" s="74">
        <v>13.16</v>
      </c>
      <c r="AU167" s="74">
        <v>8.9600000000000009</v>
      </c>
      <c r="AV167" s="74">
        <v>12.53</v>
      </c>
      <c r="AW167" s="61">
        <v>18</v>
      </c>
      <c r="AX167" s="74"/>
      <c r="AY167" s="74">
        <v>1.4000000000000001</v>
      </c>
      <c r="AZ167" s="74">
        <v>54.05</v>
      </c>
      <c r="BA167" s="74"/>
      <c r="BB167" s="74">
        <v>28</v>
      </c>
    </row>
    <row r="168" spans="1:54" s="73" customFormat="1" ht="12">
      <c r="A168" s="63" t="s">
        <v>46</v>
      </c>
      <c r="B168" s="65">
        <v>162</v>
      </c>
      <c r="C168" s="52" t="s">
        <v>2646</v>
      </c>
      <c r="D168" s="75" t="s">
        <v>2647</v>
      </c>
      <c r="E168" s="51" t="s">
        <v>1552</v>
      </c>
      <c r="F168" s="52" t="s">
        <v>2648</v>
      </c>
      <c r="G168" s="74"/>
      <c r="H168" s="54">
        <v>20</v>
      </c>
      <c r="I168" s="54">
        <v>12</v>
      </c>
      <c r="J168" s="54">
        <v>1946</v>
      </c>
      <c r="K168" s="52">
        <f t="shared" si="2"/>
        <v>65</v>
      </c>
      <c r="L168" s="52" t="s">
        <v>1964</v>
      </c>
      <c r="M168" s="74"/>
      <c r="N168" s="74"/>
      <c r="O168" s="74"/>
      <c r="P168" s="74"/>
      <c r="Q168" s="54">
        <v>293</v>
      </c>
      <c r="R168" s="74"/>
      <c r="S168" s="52" t="s">
        <v>528</v>
      </c>
      <c r="T168" s="52" t="s">
        <v>1965</v>
      </c>
      <c r="U168" s="55" t="s">
        <v>2645</v>
      </c>
      <c r="V168" s="55"/>
      <c r="W168" s="74"/>
      <c r="X168" s="74"/>
      <c r="Y168" s="55"/>
      <c r="Z168" s="74"/>
      <c r="AA168" s="74"/>
      <c r="AB168" s="74"/>
      <c r="AC168" s="74"/>
      <c r="AD168" s="74"/>
      <c r="AE168" s="74"/>
      <c r="AF168" s="54">
        <v>27</v>
      </c>
      <c r="AG168" s="54">
        <v>2</v>
      </c>
      <c r="AH168" s="54">
        <v>2012</v>
      </c>
      <c r="AI168" s="52" t="s">
        <v>1987</v>
      </c>
      <c r="AJ168" s="74"/>
      <c r="AK168" s="74"/>
      <c r="AL168" s="54"/>
      <c r="AM168" s="74"/>
      <c r="AN168" s="54">
        <v>29</v>
      </c>
      <c r="AO168" s="54">
        <v>2</v>
      </c>
      <c r="AP168" s="54">
        <v>2012</v>
      </c>
      <c r="AQ168" s="52"/>
      <c r="AR168" s="59">
        <v>2</v>
      </c>
      <c r="AS168" s="52" t="s">
        <v>53</v>
      </c>
      <c r="AT168" s="74">
        <v>26.32</v>
      </c>
      <c r="AU168" s="74">
        <v>17.920000000000002</v>
      </c>
      <c r="AV168" s="74">
        <v>12.89</v>
      </c>
      <c r="AW168" s="61">
        <v>18</v>
      </c>
      <c r="AX168" s="74"/>
      <c r="AY168" s="74">
        <v>2.8000000000000003</v>
      </c>
      <c r="AZ168" s="74">
        <v>77.930000000000007</v>
      </c>
      <c r="BA168" s="74"/>
      <c r="BB168" s="74">
        <v>56</v>
      </c>
    </row>
    <row r="169" spans="1:54" s="73" customFormat="1" ht="12">
      <c r="A169" s="63" t="s">
        <v>46</v>
      </c>
      <c r="B169" s="65">
        <v>163</v>
      </c>
      <c r="C169" s="52" t="s">
        <v>2649</v>
      </c>
      <c r="D169" s="75" t="s">
        <v>55</v>
      </c>
      <c r="E169" s="51" t="s">
        <v>1376</v>
      </c>
      <c r="F169" s="52" t="s">
        <v>2650</v>
      </c>
      <c r="G169" s="74"/>
      <c r="H169" s="54">
        <v>13</v>
      </c>
      <c r="I169" s="54">
        <v>2</v>
      </c>
      <c r="J169" s="54">
        <v>1978</v>
      </c>
      <c r="K169" s="52">
        <f t="shared" si="2"/>
        <v>33</v>
      </c>
      <c r="L169" s="52" t="s">
        <v>1964</v>
      </c>
      <c r="M169" s="74"/>
      <c r="N169" s="74"/>
      <c r="O169" s="74"/>
      <c r="P169" s="74"/>
      <c r="Q169" s="54">
        <v>294</v>
      </c>
      <c r="R169" s="74"/>
      <c r="S169" s="52" t="s">
        <v>94</v>
      </c>
      <c r="T169" s="52" t="s">
        <v>1965</v>
      </c>
      <c r="U169" s="55" t="s">
        <v>2651</v>
      </c>
      <c r="V169" s="55"/>
      <c r="W169" s="74"/>
      <c r="X169" s="74"/>
      <c r="Y169" s="55"/>
      <c r="Z169" s="74"/>
      <c r="AA169" s="74"/>
      <c r="AB169" s="74"/>
      <c r="AC169" s="74"/>
      <c r="AD169" s="74"/>
      <c r="AE169" s="74"/>
      <c r="AF169" s="54">
        <v>27</v>
      </c>
      <c r="AG169" s="54">
        <v>2</v>
      </c>
      <c r="AH169" s="54">
        <v>2012</v>
      </c>
      <c r="AI169" s="52" t="s">
        <v>2652</v>
      </c>
      <c r="AJ169" s="74"/>
      <c r="AK169" s="74"/>
      <c r="AL169" s="54"/>
      <c r="AM169" s="74"/>
      <c r="AN169" s="54">
        <v>29</v>
      </c>
      <c r="AO169" s="54">
        <v>2</v>
      </c>
      <c r="AP169" s="54">
        <v>2012</v>
      </c>
      <c r="AQ169" s="52"/>
      <c r="AR169" s="59">
        <v>3</v>
      </c>
      <c r="AS169" s="52" t="s">
        <v>53</v>
      </c>
      <c r="AT169" s="74">
        <v>39.479999999999997</v>
      </c>
      <c r="AU169" s="74">
        <v>26.88</v>
      </c>
      <c r="AV169" s="74">
        <v>1.41</v>
      </c>
      <c r="AW169" s="61">
        <v>230</v>
      </c>
      <c r="AX169" s="74"/>
      <c r="AY169" s="74">
        <v>4.2</v>
      </c>
      <c r="AZ169" s="74">
        <v>301.97000000000003</v>
      </c>
      <c r="BA169" s="74"/>
      <c r="BB169" s="74">
        <v>84</v>
      </c>
    </row>
    <row r="170" spans="1:54" s="73" customFormat="1" ht="12">
      <c r="A170" s="63" t="s">
        <v>46</v>
      </c>
      <c r="B170" s="65">
        <v>164</v>
      </c>
      <c r="C170" s="52" t="s">
        <v>2653</v>
      </c>
      <c r="D170" s="75" t="s">
        <v>2654</v>
      </c>
      <c r="E170" s="51" t="s">
        <v>1643</v>
      </c>
      <c r="F170" s="52" t="s">
        <v>2655</v>
      </c>
      <c r="G170" s="74"/>
      <c r="H170" s="54">
        <v>3</v>
      </c>
      <c r="I170" s="54">
        <v>8</v>
      </c>
      <c r="J170" s="54">
        <v>2000</v>
      </c>
      <c r="K170" s="52">
        <f t="shared" si="2"/>
        <v>11</v>
      </c>
      <c r="L170" s="52" t="s">
        <v>100</v>
      </c>
      <c r="M170" s="74"/>
      <c r="N170" s="74"/>
      <c r="O170" s="74"/>
      <c r="P170" s="74"/>
      <c r="Q170" s="54">
        <v>295</v>
      </c>
      <c r="R170" s="74"/>
      <c r="S170" s="52" t="s">
        <v>117</v>
      </c>
      <c r="T170" s="52" t="s">
        <v>1965</v>
      </c>
      <c r="U170" s="55" t="s">
        <v>2656</v>
      </c>
      <c r="V170" s="55"/>
      <c r="W170" s="74"/>
      <c r="X170" s="74"/>
      <c r="Y170" s="55"/>
      <c r="Z170" s="74"/>
      <c r="AA170" s="74"/>
      <c r="AB170" s="74"/>
      <c r="AC170" s="74"/>
      <c r="AD170" s="74"/>
      <c r="AE170" s="74"/>
      <c r="AF170" s="54">
        <v>27</v>
      </c>
      <c r="AG170" s="54">
        <v>2</v>
      </c>
      <c r="AH170" s="54">
        <v>2012</v>
      </c>
      <c r="AI170" s="52" t="s">
        <v>2657</v>
      </c>
      <c r="AJ170" s="74"/>
      <c r="AK170" s="74"/>
      <c r="AL170" s="54"/>
      <c r="AM170" s="74"/>
      <c r="AN170" s="54">
        <v>29</v>
      </c>
      <c r="AO170" s="54">
        <v>2</v>
      </c>
      <c r="AP170" s="54">
        <v>2012</v>
      </c>
      <c r="AQ170" s="52"/>
      <c r="AR170" s="59">
        <v>3</v>
      </c>
      <c r="AS170" s="52" t="s">
        <v>53</v>
      </c>
      <c r="AT170" s="74">
        <v>39.479999999999997</v>
      </c>
      <c r="AU170" s="74">
        <v>26.88</v>
      </c>
      <c r="AV170" s="74">
        <v>1.41</v>
      </c>
      <c r="AW170" s="61">
        <v>70</v>
      </c>
      <c r="AX170" s="74"/>
      <c r="AY170" s="74">
        <v>4.2</v>
      </c>
      <c r="AZ170" s="74">
        <v>141.97</v>
      </c>
      <c r="BA170" s="74"/>
      <c r="BB170" s="74">
        <v>84</v>
      </c>
    </row>
    <row r="171" spans="1:54" s="73" customFormat="1" ht="12">
      <c r="A171" s="63" t="s">
        <v>46</v>
      </c>
      <c r="B171" s="65">
        <v>165</v>
      </c>
      <c r="C171" s="52" t="s">
        <v>2658</v>
      </c>
      <c r="D171" s="75" t="s">
        <v>1591</v>
      </c>
      <c r="E171" s="51" t="s">
        <v>2659</v>
      </c>
      <c r="F171" s="52" t="s">
        <v>2660</v>
      </c>
      <c r="G171" s="74"/>
      <c r="H171" s="54">
        <v>11</v>
      </c>
      <c r="I171" s="54">
        <v>1</v>
      </c>
      <c r="J171" s="54">
        <v>1994</v>
      </c>
      <c r="K171" s="52">
        <f t="shared" si="2"/>
        <v>17</v>
      </c>
      <c r="L171" s="52" t="s">
        <v>1964</v>
      </c>
      <c r="M171" s="74"/>
      <c r="N171" s="74"/>
      <c r="O171" s="74"/>
      <c r="P171" s="74"/>
      <c r="Q171" s="54">
        <v>297</v>
      </c>
      <c r="R171" s="74"/>
      <c r="S171" s="52" t="s">
        <v>94</v>
      </c>
      <c r="T171" s="52" t="s">
        <v>1965</v>
      </c>
      <c r="U171" s="55" t="s">
        <v>2661</v>
      </c>
      <c r="V171" s="55"/>
      <c r="W171" s="74"/>
      <c r="X171" s="74"/>
      <c r="Y171" s="55"/>
      <c r="Z171" s="74"/>
      <c r="AA171" s="74"/>
      <c r="AB171" s="74"/>
      <c r="AC171" s="74"/>
      <c r="AD171" s="74"/>
      <c r="AE171" s="74"/>
      <c r="AF171" s="54">
        <v>27</v>
      </c>
      <c r="AG171" s="54">
        <v>2</v>
      </c>
      <c r="AH171" s="54">
        <v>2012</v>
      </c>
      <c r="AI171" s="52" t="s">
        <v>2527</v>
      </c>
      <c r="AJ171" s="74"/>
      <c r="AK171" s="74"/>
      <c r="AL171" s="54"/>
      <c r="AM171" s="74"/>
      <c r="AN171" s="54">
        <v>29</v>
      </c>
      <c r="AO171" s="54">
        <v>2</v>
      </c>
      <c r="AP171" s="54">
        <v>2012</v>
      </c>
      <c r="AQ171" s="52"/>
      <c r="AR171" s="59">
        <v>3</v>
      </c>
      <c r="AS171" s="52" t="s">
        <v>53</v>
      </c>
      <c r="AT171" s="74">
        <v>39.479999999999997</v>
      </c>
      <c r="AU171" s="74">
        <v>26.88</v>
      </c>
      <c r="AV171" s="74">
        <v>1.41</v>
      </c>
      <c r="AW171" s="61">
        <v>230</v>
      </c>
      <c r="AX171" s="74"/>
      <c r="AY171" s="74">
        <v>4.2</v>
      </c>
      <c r="AZ171" s="74">
        <v>301.97000000000003</v>
      </c>
      <c r="BA171" s="74"/>
      <c r="BB171" s="74">
        <v>84</v>
      </c>
    </row>
    <row r="172" spans="1:54" s="73" customFormat="1" ht="12">
      <c r="A172" s="63" t="s">
        <v>46</v>
      </c>
      <c r="B172" s="65">
        <v>166</v>
      </c>
      <c r="C172" s="52" t="s">
        <v>2662</v>
      </c>
      <c r="D172" s="75" t="s">
        <v>2663</v>
      </c>
      <c r="E172" s="51" t="s">
        <v>2664</v>
      </c>
      <c r="F172" s="52" t="s">
        <v>2665</v>
      </c>
      <c r="G172" s="74"/>
      <c r="H172" s="54">
        <v>26</v>
      </c>
      <c r="I172" s="54">
        <v>3</v>
      </c>
      <c r="J172" s="54">
        <v>1994</v>
      </c>
      <c r="K172" s="52">
        <f t="shared" si="2"/>
        <v>17</v>
      </c>
      <c r="L172" s="52" t="s">
        <v>100</v>
      </c>
      <c r="M172" s="74"/>
      <c r="N172" s="74"/>
      <c r="O172" s="74"/>
      <c r="P172" s="74"/>
      <c r="Q172" s="54">
        <v>298</v>
      </c>
      <c r="R172" s="74"/>
      <c r="S172" s="52" t="s">
        <v>169</v>
      </c>
      <c r="T172" s="52" t="s">
        <v>1965</v>
      </c>
      <c r="U172" s="55" t="s">
        <v>2666</v>
      </c>
      <c r="V172" s="55"/>
      <c r="W172" s="74"/>
      <c r="X172" s="74"/>
      <c r="Y172" s="55"/>
      <c r="Z172" s="74"/>
      <c r="AA172" s="74"/>
      <c r="AB172" s="74"/>
      <c r="AC172" s="74"/>
      <c r="AD172" s="74"/>
      <c r="AE172" s="74"/>
      <c r="AF172" s="54">
        <v>27</v>
      </c>
      <c r="AG172" s="54">
        <v>2</v>
      </c>
      <c r="AH172" s="54">
        <v>2012</v>
      </c>
      <c r="AI172" s="52" t="s">
        <v>2379</v>
      </c>
      <c r="AJ172" s="74"/>
      <c r="AK172" s="74"/>
      <c r="AL172" s="54"/>
      <c r="AM172" s="74"/>
      <c r="AN172" s="54">
        <v>29</v>
      </c>
      <c r="AO172" s="54">
        <v>2</v>
      </c>
      <c r="AP172" s="54">
        <v>2012</v>
      </c>
      <c r="AQ172" s="52"/>
      <c r="AR172" s="59">
        <v>3</v>
      </c>
      <c r="AS172" s="52" t="s">
        <v>53</v>
      </c>
      <c r="AT172" s="74">
        <v>39.479999999999997</v>
      </c>
      <c r="AU172" s="74">
        <v>26.88</v>
      </c>
      <c r="AV172" s="74">
        <v>1.41</v>
      </c>
      <c r="AW172" s="61">
        <v>165</v>
      </c>
      <c r="AX172" s="74"/>
      <c r="AY172" s="74">
        <v>4.2</v>
      </c>
      <c r="AZ172" s="74">
        <v>236.97</v>
      </c>
      <c r="BA172" s="74"/>
      <c r="BB172" s="74">
        <v>84</v>
      </c>
    </row>
    <row r="173" spans="1:54" s="73" customFormat="1" ht="12">
      <c r="A173" s="63" t="s">
        <v>46</v>
      </c>
      <c r="B173" s="65">
        <v>167</v>
      </c>
      <c r="C173" s="52" t="s">
        <v>2667</v>
      </c>
      <c r="D173" s="75" t="s">
        <v>2668</v>
      </c>
      <c r="E173" s="51" t="s">
        <v>2669</v>
      </c>
      <c r="F173" s="52" t="s">
        <v>2670</v>
      </c>
      <c r="G173" s="74"/>
      <c r="H173" s="54">
        <v>1</v>
      </c>
      <c r="I173" s="54">
        <v>2</v>
      </c>
      <c r="J173" s="54">
        <v>1949</v>
      </c>
      <c r="K173" s="52">
        <f t="shared" si="2"/>
        <v>62</v>
      </c>
      <c r="L173" s="52" t="s">
        <v>100</v>
      </c>
      <c r="M173" s="74"/>
      <c r="N173" s="74"/>
      <c r="O173" s="74"/>
      <c r="P173" s="74"/>
      <c r="Q173" s="54">
        <v>300</v>
      </c>
      <c r="R173" s="74"/>
      <c r="S173" s="52" t="s">
        <v>58</v>
      </c>
      <c r="T173" s="52" t="s">
        <v>1965</v>
      </c>
      <c r="U173" s="55" t="s">
        <v>2671</v>
      </c>
      <c r="V173" s="55"/>
      <c r="W173" s="74"/>
      <c r="X173" s="74"/>
      <c r="Y173" s="55"/>
      <c r="Z173" s="74"/>
      <c r="AA173" s="74"/>
      <c r="AB173" s="74"/>
      <c r="AC173" s="74"/>
      <c r="AD173" s="74"/>
      <c r="AE173" s="74"/>
      <c r="AF173" s="54">
        <v>27</v>
      </c>
      <c r="AG173" s="54">
        <v>2</v>
      </c>
      <c r="AH173" s="54">
        <v>2012</v>
      </c>
      <c r="AI173" s="52" t="s">
        <v>1990</v>
      </c>
      <c r="AJ173" s="74"/>
      <c r="AK173" s="74"/>
      <c r="AL173" s="54"/>
      <c r="AM173" s="74"/>
      <c r="AN173" s="54">
        <v>29</v>
      </c>
      <c r="AO173" s="54">
        <v>2</v>
      </c>
      <c r="AP173" s="54">
        <v>2012</v>
      </c>
      <c r="AQ173" s="52"/>
      <c r="AR173" s="59">
        <v>3</v>
      </c>
      <c r="AS173" s="52" t="s">
        <v>53</v>
      </c>
      <c r="AT173" s="74">
        <v>39.479999999999997</v>
      </c>
      <c r="AU173" s="74">
        <v>26.88</v>
      </c>
      <c r="AV173" s="74">
        <v>0.76</v>
      </c>
      <c r="AW173" s="61">
        <v>25</v>
      </c>
      <c r="AX173" s="74"/>
      <c r="AY173" s="74">
        <v>4.2</v>
      </c>
      <c r="AZ173" s="74">
        <v>96.320000000000007</v>
      </c>
      <c r="BA173" s="74"/>
      <c r="BB173" s="74">
        <v>84</v>
      </c>
    </row>
    <row r="174" spans="1:54" s="73" customFormat="1" ht="12">
      <c r="A174" s="63" t="s">
        <v>46</v>
      </c>
      <c r="B174" s="65">
        <v>168</v>
      </c>
      <c r="C174" s="52" t="s">
        <v>2672</v>
      </c>
      <c r="D174" s="75" t="s">
        <v>2673</v>
      </c>
      <c r="E174" s="51" t="s">
        <v>948</v>
      </c>
      <c r="F174" s="52" t="s">
        <v>2674</v>
      </c>
      <c r="G174" s="74"/>
      <c r="H174" s="54">
        <v>11</v>
      </c>
      <c r="I174" s="54">
        <v>2</v>
      </c>
      <c r="J174" s="54">
        <v>1926</v>
      </c>
      <c r="K174" s="52">
        <f t="shared" si="2"/>
        <v>85</v>
      </c>
      <c r="L174" s="52" t="s">
        <v>1964</v>
      </c>
      <c r="M174" s="74"/>
      <c r="N174" s="74"/>
      <c r="O174" s="74"/>
      <c r="P174" s="74"/>
      <c r="Q174" s="54">
        <v>302</v>
      </c>
      <c r="R174" s="74"/>
      <c r="S174" s="52" t="s">
        <v>69</v>
      </c>
      <c r="T174" s="52" t="s">
        <v>1965</v>
      </c>
      <c r="U174" s="55" t="s">
        <v>2675</v>
      </c>
      <c r="V174" s="55"/>
      <c r="W174" s="74"/>
      <c r="X174" s="74"/>
      <c r="Y174" s="55"/>
      <c r="Z174" s="74"/>
      <c r="AA174" s="74"/>
      <c r="AB174" s="74"/>
      <c r="AC174" s="74"/>
      <c r="AD174" s="74"/>
      <c r="AE174" s="74"/>
      <c r="AF174" s="54">
        <v>27</v>
      </c>
      <c r="AG174" s="54">
        <v>2</v>
      </c>
      <c r="AH174" s="54">
        <v>2012</v>
      </c>
      <c r="AI174" s="52" t="s">
        <v>2676</v>
      </c>
      <c r="AJ174" s="74"/>
      <c r="AK174" s="74"/>
      <c r="AL174" s="54"/>
      <c r="AM174" s="74"/>
      <c r="AN174" s="54">
        <v>29</v>
      </c>
      <c r="AO174" s="54">
        <v>2</v>
      </c>
      <c r="AP174" s="54">
        <v>2012</v>
      </c>
      <c r="AQ174" s="52"/>
      <c r="AR174" s="59">
        <v>3</v>
      </c>
      <c r="AS174" s="52" t="s">
        <v>53</v>
      </c>
      <c r="AT174" s="74">
        <v>39.479999999999997</v>
      </c>
      <c r="AU174" s="74">
        <v>26.88</v>
      </c>
      <c r="AV174" s="74">
        <v>5.88</v>
      </c>
      <c r="AW174" s="61">
        <v>52</v>
      </c>
      <c r="AX174" s="74"/>
      <c r="AY174" s="74">
        <v>4.2</v>
      </c>
      <c r="AZ174" s="74">
        <v>128.44</v>
      </c>
      <c r="BA174" s="74"/>
      <c r="BB174" s="74">
        <v>84</v>
      </c>
    </row>
    <row r="175" spans="1:54" s="73" customFormat="1" ht="12">
      <c r="A175" s="63" t="s">
        <v>46</v>
      </c>
      <c r="B175" s="65">
        <v>169</v>
      </c>
      <c r="C175" s="52" t="s">
        <v>2677</v>
      </c>
      <c r="D175" s="75" t="s">
        <v>2678</v>
      </c>
      <c r="E175" s="51" t="s">
        <v>2679</v>
      </c>
      <c r="F175" s="52" t="s">
        <v>2680</v>
      </c>
      <c r="G175" s="74"/>
      <c r="H175" s="54">
        <v>11</v>
      </c>
      <c r="I175" s="54">
        <v>9</v>
      </c>
      <c r="J175" s="54">
        <v>1982</v>
      </c>
      <c r="K175" s="52">
        <f t="shared" si="2"/>
        <v>29</v>
      </c>
      <c r="L175" s="52" t="s">
        <v>1964</v>
      </c>
      <c r="M175" s="74"/>
      <c r="N175" s="74"/>
      <c r="O175" s="74"/>
      <c r="P175" s="74"/>
      <c r="Q175" s="54">
        <v>307</v>
      </c>
      <c r="R175" s="74"/>
      <c r="S175" s="52" t="s">
        <v>58</v>
      </c>
      <c r="T175" s="52" t="s">
        <v>1965</v>
      </c>
      <c r="U175" s="55" t="s">
        <v>135</v>
      </c>
      <c r="V175" s="55"/>
      <c r="W175" s="74"/>
      <c r="X175" s="74"/>
      <c r="Y175" s="55"/>
      <c r="Z175" s="74"/>
      <c r="AA175" s="74"/>
      <c r="AB175" s="74"/>
      <c r="AC175" s="74"/>
      <c r="AD175" s="74"/>
      <c r="AE175" s="74"/>
      <c r="AF175" s="54">
        <v>28</v>
      </c>
      <c r="AG175" s="54">
        <v>2</v>
      </c>
      <c r="AH175" s="54">
        <v>2012</v>
      </c>
      <c r="AI175" s="52" t="s">
        <v>2277</v>
      </c>
      <c r="AJ175" s="74"/>
      <c r="AK175" s="74"/>
      <c r="AL175" s="54"/>
      <c r="AM175" s="74"/>
      <c r="AN175" s="54">
        <v>29</v>
      </c>
      <c r="AO175" s="54">
        <v>2</v>
      </c>
      <c r="AP175" s="54">
        <v>2012</v>
      </c>
      <c r="AQ175" s="52"/>
      <c r="AR175" s="59">
        <v>2</v>
      </c>
      <c r="AS175" s="52" t="s">
        <v>53</v>
      </c>
      <c r="AT175" s="74">
        <v>26.32</v>
      </c>
      <c r="AU175" s="74">
        <v>17.920000000000002</v>
      </c>
      <c r="AV175" s="74">
        <v>0.3</v>
      </c>
      <c r="AW175" s="61">
        <v>34</v>
      </c>
      <c r="AX175" s="74"/>
      <c r="AY175" s="74">
        <v>2.8000000000000003</v>
      </c>
      <c r="AZ175" s="74">
        <v>81.34</v>
      </c>
      <c r="BA175" s="74"/>
      <c r="BB175" s="74">
        <v>56</v>
      </c>
    </row>
    <row r="176" spans="1:54" s="73" customFormat="1" ht="12">
      <c r="A176" s="63" t="s">
        <v>46</v>
      </c>
      <c r="B176" s="65">
        <v>170</v>
      </c>
      <c r="C176" s="52" t="s">
        <v>2681</v>
      </c>
      <c r="D176" s="75" t="s">
        <v>55</v>
      </c>
      <c r="E176" s="51" t="s">
        <v>223</v>
      </c>
      <c r="F176" s="52" t="s">
        <v>2682</v>
      </c>
      <c r="G176" s="74"/>
      <c r="H176" s="54">
        <v>20</v>
      </c>
      <c r="I176" s="54">
        <v>11</v>
      </c>
      <c r="J176" s="54">
        <v>1937</v>
      </c>
      <c r="K176" s="52">
        <f t="shared" si="2"/>
        <v>74</v>
      </c>
      <c r="L176" s="52" t="s">
        <v>1964</v>
      </c>
      <c r="M176" s="74"/>
      <c r="N176" s="74"/>
      <c r="O176" s="74"/>
      <c r="P176" s="74"/>
      <c r="Q176" s="54">
        <v>309</v>
      </c>
      <c r="R176" s="74"/>
      <c r="S176" s="52" t="s">
        <v>169</v>
      </c>
      <c r="T176" s="52" t="s">
        <v>1965</v>
      </c>
      <c r="U176" s="55" t="s">
        <v>2683</v>
      </c>
      <c r="V176" s="55"/>
      <c r="W176" s="74"/>
      <c r="X176" s="74"/>
      <c r="Y176" s="55"/>
      <c r="Z176" s="74"/>
      <c r="AA176" s="74"/>
      <c r="AB176" s="74"/>
      <c r="AC176" s="74"/>
      <c r="AD176" s="74"/>
      <c r="AE176" s="74"/>
      <c r="AF176" s="54">
        <v>28</v>
      </c>
      <c r="AG176" s="54">
        <v>2</v>
      </c>
      <c r="AH176" s="54">
        <v>2012</v>
      </c>
      <c r="AI176" s="52" t="s">
        <v>1969</v>
      </c>
      <c r="AJ176" s="74"/>
      <c r="AK176" s="74"/>
      <c r="AL176" s="54"/>
      <c r="AM176" s="74"/>
      <c r="AN176" s="54">
        <v>29</v>
      </c>
      <c r="AO176" s="54">
        <v>2</v>
      </c>
      <c r="AP176" s="54">
        <v>2012</v>
      </c>
      <c r="AQ176" s="52"/>
      <c r="AR176" s="59">
        <v>2</v>
      </c>
      <c r="AS176" s="52" t="s">
        <v>53</v>
      </c>
      <c r="AT176" s="74">
        <v>26.32</v>
      </c>
      <c r="AU176" s="74">
        <v>17.920000000000002</v>
      </c>
      <c r="AV176" s="74">
        <v>1.41</v>
      </c>
      <c r="AW176" s="61">
        <v>229</v>
      </c>
      <c r="AX176" s="74"/>
      <c r="AY176" s="74">
        <v>2.8000000000000003</v>
      </c>
      <c r="AZ176" s="74">
        <v>277.45</v>
      </c>
      <c r="BA176" s="74"/>
      <c r="BB176" s="74">
        <v>56</v>
      </c>
    </row>
    <row r="177" spans="1:54" s="73" customFormat="1" ht="12">
      <c r="A177" s="63" t="s">
        <v>46</v>
      </c>
      <c r="B177" s="65">
        <v>171</v>
      </c>
      <c r="C177" s="52" t="s">
        <v>2684</v>
      </c>
      <c r="D177" s="75" t="s">
        <v>2685</v>
      </c>
      <c r="E177" s="51" t="s">
        <v>2686</v>
      </c>
      <c r="F177" s="52" t="s">
        <v>2687</v>
      </c>
      <c r="G177" s="74"/>
      <c r="H177" s="54">
        <v>19</v>
      </c>
      <c r="I177" s="54">
        <v>7</v>
      </c>
      <c r="J177" s="54">
        <v>2005</v>
      </c>
      <c r="K177" s="52">
        <f t="shared" si="2"/>
        <v>6</v>
      </c>
      <c r="L177" s="52" t="s">
        <v>100</v>
      </c>
      <c r="M177" s="74"/>
      <c r="N177" s="74"/>
      <c r="O177" s="74"/>
      <c r="P177" s="74"/>
      <c r="Q177" s="54">
        <v>312</v>
      </c>
      <c r="R177" s="74"/>
      <c r="S177" s="52" t="s">
        <v>528</v>
      </c>
      <c r="T177" s="52" t="s">
        <v>1965</v>
      </c>
      <c r="U177" s="55" t="s">
        <v>2688</v>
      </c>
      <c r="V177" s="55"/>
      <c r="W177" s="74"/>
      <c r="X177" s="74"/>
      <c r="Y177" s="55"/>
      <c r="Z177" s="74"/>
      <c r="AA177" s="74"/>
      <c r="AB177" s="74"/>
      <c r="AC177" s="74"/>
      <c r="AD177" s="74"/>
      <c r="AE177" s="74"/>
      <c r="AF177" s="54">
        <v>28</v>
      </c>
      <c r="AG177" s="54">
        <v>2</v>
      </c>
      <c r="AH177" s="54">
        <v>2012</v>
      </c>
      <c r="AI177" s="52" t="s">
        <v>2689</v>
      </c>
      <c r="AJ177" s="74"/>
      <c r="AK177" s="74"/>
      <c r="AL177" s="54"/>
      <c r="AM177" s="74"/>
      <c r="AN177" s="54">
        <v>29</v>
      </c>
      <c r="AO177" s="54">
        <v>2</v>
      </c>
      <c r="AP177" s="54">
        <v>2012</v>
      </c>
      <c r="AQ177" s="52"/>
      <c r="AR177" s="59">
        <v>2</v>
      </c>
      <c r="AS177" s="52" t="s">
        <v>53</v>
      </c>
      <c r="AT177" s="74">
        <v>26.32</v>
      </c>
      <c r="AU177" s="74">
        <v>17.920000000000002</v>
      </c>
      <c r="AV177" s="74">
        <v>1.41</v>
      </c>
      <c r="AW177" s="61">
        <v>127</v>
      </c>
      <c r="AX177" s="74"/>
      <c r="AY177" s="74">
        <v>2.8000000000000003</v>
      </c>
      <c r="AZ177" s="74">
        <v>175.45</v>
      </c>
      <c r="BA177" s="74"/>
      <c r="BB177" s="74">
        <v>56</v>
      </c>
    </row>
    <row r="178" spans="1:54" s="73" customFormat="1" ht="12">
      <c r="A178" s="63" t="s">
        <v>46</v>
      </c>
      <c r="B178" s="65">
        <v>172</v>
      </c>
      <c r="C178" s="52" t="s">
        <v>2690</v>
      </c>
      <c r="D178" s="75" t="s">
        <v>422</v>
      </c>
      <c r="E178" s="51" t="s">
        <v>2691</v>
      </c>
      <c r="F178" s="52" t="s">
        <v>2692</v>
      </c>
      <c r="G178" s="74"/>
      <c r="H178" s="54">
        <v>5</v>
      </c>
      <c r="I178" s="54">
        <v>5</v>
      </c>
      <c r="J178" s="54">
        <v>2000</v>
      </c>
      <c r="K178" s="52">
        <f t="shared" si="2"/>
        <v>11</v>
      </c>
      <c r="L178" s="52" t="s">
        <v>100</v>
      </c>
      <c r="M178" s="74"/>
      <c r="N178" s="74"/>
      <c r="O178" s="74"/>
      <c r="P178" s="74"/>
      <c r="Q178" s="54">
        <v>313</v>
      </c>
      <c r="R178" s="74"/>
      <c r="S178" s="52" t="s">
        <v>388</v>
      </c>
      <c r="T178" s="52" t="s">
        <v>1965</v>
      </c>
      <c r="U178" s="55" t="s">
        <v>2693</v>
      </c>
      <c r="V178" s="55"/>
      <c r="W178" s="74"/>
      <c r="X178" s="74"/>
      <c r="Y178" s="55"/>
      <c r="Z178" s="74"/>
      <c r="AA178" s="74"/>
      <c r="AB178" s="74"/>
      <c r="AC178" s="74"/>
      <c r="AD178" s="74"/>
      <c r="AE178" s="74"/>
      <c r="AF178" s="54">
        <v>29</v>
      </c>
      <c r="AG178" s="54">
        <v>2</v>
      </c>
      <c r="AH178" s="54">
        <v>2012</v>
      </c>
      <c r="AI178" s="52" t="s">
        <v>2137</v>
      </c>
      <c r="AJ178" s="74"/>
      <c r="AK178" s="74"/>
      <c r="AL178" s="54"/>
      <c r="AM178" s="74"/>
      <c r="AN178" s="54">
        <v>29</v>
      </c>
      <c r="AO178" s="54">
        <v>2</v>
      </c>
      <c r="AP178" s="54">
        <v>2012</v>
      </c>
      <c r="AQ178" s="52"/>
      <c r="AR178" s="59">
        <v>1</v>
      </c>
      <c r="AS178" s="52" t="s">
        <v>53</v>
      </c>
      <c r="AT178" s="74">
        <v>13.16</v>
      </c>
      <c r="AU178" s="74">
        <v>8.9600000000000009</v>
      </c>
      <c r="AV178" s="74">
        <v>1.41</v>
      </c>
      <c r="AW178" s="61">
        <v>112</v>
      </c>
      <c r="AX178" s="74"/>
      <c r="AY178" s="74">
        <v>1.4000000000000001</v>
      </c>
      <c r="AZ178" s="74">
        <v>136.93</v>
      </c>
      <c r="BA178" s="74"/>
      <c r="BB178" s="74">
        <v>28</v>
      </c>
    </row>
    <row r="179" spans="1:54" s="73" customFormat="1" ht="12">
      <c r="A179" s="63" t="s">
        <v>46</v>
      </c>
      <c r="B179" s="65">
        <v>173</v>
      </c>
      <c r="C179" s="52" t="s">
        <v>2198</v>
      </c>
      <c r="D179" s="51" t="s">
        <v>1741</v>
      </c>
      <c r="E179" s="51" t="s">
        <v>362</v>
      </c>
      <c r="F179" s="52" t="s">
        <v>2199</v>
      </c>
      <c r="G179" s="74"/>
      <c r="H179" s="54">
        <v>9</v>
      </c>
      <c r="I179" s="54">
        <v>1</v>
      </c>
      <c r="J179" s="54">
        <v>1977</v>
      </c>
      <c r="K179" s="52">
        <f t="shared" si="2"/>
        <v>34</v>
      </c>
      <c r="L179" s="52" t="s">
        <v>1964</v>
      </c>
      <c r="M179" s="74"/>
      <c r="N179" s="74"/>
      <c r="O179" s="74"/>
      <c r="P179" s="74"/>
      <c r="Q179" s="52" t="s">
        <v>2200</v>
      </c>
      <c r="R179" s="74"/>
      <c r="S179" s="54" t="s">
        <v>58</v>
      </c>
      <c r="T179" s="54">
        <v>11030023</v>
      </c>
      <c r="U179" s="64" t="s">
        <v>2694</v>
      </c>
      <c r="V179" s="64"/>
      <c r="W179" s="74"/>
      <c r="X179" s="74"/>
      <c r="Y179" s="64"/>
      <c r="Z179" s="74"/>
      <c r="AA179" s="74"/>
      <c r="AB179" s="74"/>
      <c r="AC179" s="74"/>
      <c r="AD179" s="74"/>
      <c r="AE179" s="74"/>
      <c r="AF179" s="54">
        <v>8</v>
      </c>
      <c r="AG179" s="54">
        <v>2</v>
      </c>
      <c r="AH179" s="54">
        <v>2012</v>
      </c>
      <c r="AI179" s="52" t="s">
        <v>1969</v>
      </c>
      <c r="AJ179" s="74"/>
      <c r="AK179" s="74"/>
      <c r="AL179" s="54"/>
      <c r="AM179" s="74"/>
      <c r="AN179" s="54">
        <v>29</v>
      </c>
      <c r="AO179" s="54">
        <v>2</v>
      </c>
      <c r="AP179" s="54">
        <v>2012</v>
      </c>
      <c r="AQ179" s="52"/>
      <c r="AR179" s="59">
        <v>22</v>
      </c>
      <c r="AS179" s="52" t="s">
        <v>53</v>
      </c>
      <c r="AT179" s="74">
        <v>341.21999999999997</v>
      </c>
      <c r="AU179" s="74">
        <v>232.32</v>
      </c>
      <c r="AV179" s="74">
        <v>16.3</v>
      </c>
      <c r="AW179" s="61">
        <v>185</v>
      </c>
      <c r="AX179" s="74"/>
      <c r="AY179" s="74">
        <v>36.300000000000004</v>
      </c>
      <c r="AZ179" s="74">
        <v>811.13999999999987</v>
      </c>
      <c r="BA179" s="74"/>
      <c r="BB179" s="74">
        <v>726</v>
      </c>
    </row>
    <row r="180" spans="1:54" s="73" customFormat="1" ht="12">
      <c r="A180" s="63" t="s">
        <v>46</v>
      </c>
      <c r="B180" s="65">
        <v>174</v>
      </c>
      <c r="C180" s="52" t="s">
        <v>759</v>
      </c>
      <c r="D180" s="51" t="s">
        <v>760</v>
      </c>
      <c r="E180" s="51" t="s">
        <v>761</v>
      </c>
      <c r="F180" s="52" t="s">
        <v>762</v>
      </c>
      <c r="G180" s="74"/>
      <c r="H180" s="54">
        <v>25</v>
      </c>
      <c r="I180" s="54">
        <v>10</v>
      </c>
      <c r="J180" s="54">
        <v>1961</v>
      </c>
      <c r="K180" s="52">
        <f t="shared" si="2"/>
        <v>50</v>
      </c>
      <c r="L180" s="52" t="s">
        <v>1964</v>
      </c>
      <c r="M180" s="74"/>
      <c r="N180" s="74"/>
      <c r="O180" s="74"/>
      <c r="P180" s="74"/>
      <c r="Q180" s="54">
        <v>1760</v>
      </c>
      <c r="R180" s="74"/>
      <c r="S180" s="54" t="s">
        <v>58</v>
      </c>
      <c r="T180" s="54">
        <v>11030023</v>
      </c>
      <c r="U180" s="64" t="s">
        <v>2695</v>
      </c>
      <c r="V180" s="64"/>
      <c r="W180" s="74"/>
      <c r="X180" s="74"/>
      <c r="Y180" s="64"/>
      <c r="Z180" s="74"/>
      <c r="AA180" s="74"/>
      <c r="AB180" s="74"/>
      <c r="AC180" s="74"/>
      <c r="AD180" s="74"/>
      <c r="AE180" s="74"/>
      <c r="AF180" s="54">
        <v>27</v>
      </c>
      <c r="AG180" s="54">
        <v>1</v>
      </c>
      <c r="AH180" s="54">
        <v>2012</v>
      </c>
      <c r="AI180" s="52" t="s">
        <v>2696</v>
      </c>
      <c r="AJ180" s="74"/>
      <c r="AK180" s="74"/>
      <c r="AL180" s="54"/>
      <c r="AM180" s="74"/>
      <c r="AN180" s="54">
        <v>29</v>
      </c>
      <c r="AO180" s="54">
        <v>2</v>
      </c>
      <c r="AP180" s="54">
        <v>2012</v>
      </c>
      <c r="AQ180" s="52"/>
      <c r="AR180" s="59">
        <v>29</v>
      </c>
      <c r="AS180" s="52" t="s">
        <v>53</v>
      </c>
      <c r="AT180" s="74">
        <v>449.78999999999996</v>
      </c>
      <c r="AU180" s="74">
        <v>306.24</v>
      </c>
      <c r="AV180" s="74">
        <v>204.41</v>
      </c>
      <c r="AW180" s="61">
        <v>50</v>
      </c>
      <c r="AX180" s="74"/>
      <c r="AY180" s="74">
        <v>47.85</v>
      </c>
      <c r="AZ180" s="74">
        <v>1058.29</v>
      </c>
      <c r="BA180" s="74"/>
      <c r="BB180" s="74">
        <v>957</v>
      </c>
    </row>
    <row r="181" spans="1:54" s="73" customFormat="1" ht="12">
      <c r="A181" s="63" t="s">
        <v>46</v>
      </c>
      <c r="B181" s="65">
        <v>175</v>
      </c>
      <c r="C181" s="52" t="s">
        <v>380</v>
      </c>
      <c r="D181" s="51" t="s">
        <v>381</v>
      </c>
      <c r="E181" s="51" t="s">
        <v>382</v>
      </c>
      <c r="F181" s="52" t="s">
        <v>383</v>
      </c>
      <c r="G181" s="74"/>
      <c r="H181" s="54">
        <v>19</v>
      </c>
      <c r="I181" s="54">
        <v>10</v>
      </c>
      <c r="J181" s="54">
        <v>1963</v>
      </c>
      <c r="K181" s="52">
        <f t="shared" si="2"/>
        <v>48</v>
      </c>
      <c r="L181" s="52" t="s">
        <v>1964</v>
      </c>
      <c r="M181" s="74"/>
      <c r="N181" s="74"/>
      <c r="O181" s="74"/>
      <c r="P181" s="74"/>
      <c r="Q181" s="54">
        <v>1640</v>
      </c>
      <c r="R181" s="74"/>
      <c r="S181" s="54" t="s">
        <v>58</v>
      </c>
      <c r="T181" s="54">
        <v>11030023</v>
      </c>
      <c r="U181" s="64" t="s">
        <v>2697</v>
      </c>
      <c r="V181" s="64"/>
      <c r="W181" s="74"/>
      <c r="X181" s="74"/>
      <c r="Y181" s="64"/>
      <c r="Z181" s="74"/>
      <c r="AA181" s="74"/>
      <c r="AB181" s="74"/>
      <c r="AC181" s="74"/>
      <c r="AD181" s="74"/>
      <c r="AE181" s="74"/>
      <c r="AF181" s="54">
        <v>2</v>
      </c>
      <c r="AG181" s="54">
        <v>12</v>
      </c>
      <c r="AH181" s="54">
        <v>2011</v>
      </c>
      <c r="AI181" s="52" t="s">
        <v>2004</v>
      </c>
      <c r="AJ181" s="74"/>
      <c r="AK181" s="74"/>
      <c r="AL181" s="54"/>
      <c r="AM181" s="74"/>
      <c r="AN181" s="54">
        <v>29</v>
      </c>
      <c r="AO181" s="54">
        <v>2</v>
      </c>
      <c r="AP181" s="54">
        <v>2012</v>
      </c>
      <c r="AQ181" s="52"/>
      <c r="AR181" s="59">
        <v>29</v>
      </c>
      <c r="AS181" s="52" t="s">
        <v>53</v>
      </c>
      <c r="AT181" s="74">
        <v>449.78999999999996</v>
      </c>
      <c r="AU181" s="74">
        <v>306.24</v>
      </c>
      <c r="AV181" s="74">
        <v>321.16000000000003</v>
      </c>
      <c r="AW181" s="61">
        <v>125</v>
      </c>
      <c r="AX181" s="74"/>
      <c r="AY181" s="74">
        <v>47.85</v>
      </c>
      <c r="AZ181" s="74">
        <v>1250.04</v>
      </c>
      <c r="BA181" s="74"/>
      <c r="BB181" s="74">
        <v>957</v>
      </c>
    </row>
    <row r="182" spans="1:54" s="73" customFormat="1" ht="12">
      <c r="A182" s="63" t="s">
        <v>46</v>
      </c>
      <c r="B182" s="65">
        <v>176</v>
      </c>
      <c r="C182" s="52" t="s">
        <v>208</v>
      </c>
      <c r="D182" s="51" t="s">
        <v>137</v>
      </c>
      <c r="E182" s="51" t="s">
        <v>209</v>
      </c>
      <c r="F182" s="52" t="s">
        <v>210</v>
      </c>
      <c r="G182" s="74"/>
      <c r="H182" s="54">
        <v>28</v>
      </c>
      <c r="I182" s="54">
        <v>1</v>
      </c>
      <c r="J182" s="54">
        <v>1986</v>
      </c>
      <c r="K182" s="52">
        <f t="shared" si="2"/>
        <v>25</v>
      </c>
      <c r="L182" s="52" t="s">
        <v>1964</v>
      </c>
      <c r="M182" s="74"/>
      <c r="N182" s="74"/>
      <c r="O182" s="74"/>
      <c r="P182" s="74"/>
      <c r="Q182" s="54">
        <v>1519</v>
      </c>
      <c r="R182" s="74"/>
      <c r="S182" s="54" t="s">
        <v>58</v>
      </c>
      <c r="T182" s="54">
        <v>11030023</v>
      </c>
      <c r="U182" s="64" t="s">
        <v>959</v>
      </c>
      <c r="V182" s="64"/>
      <c r="W182" s="74"/>
      <c r="X182" s="74"/>
      <c r="Y182" s="64"/>
      <c r="Z182" s="74"/>
      <c r="AA182" s="74"/>
      <c r="AB182" s="74"/>
      <c r="AC182" s="74"/>
      <c r="AD182" s="74"/>
      <c r="AE182" s="74"/>
      <c r="AF182" s="54">
        <v>12</v>
      </c>
      <c r="AG182" s="54">
        <v>12</v>
      </c>
      <c r="AH182" s="54">
        <v>2011</v>
      </c>
      <c r="AI182" s="52" t="s">
        <v>2155</v>
      </c>
      <c r="AJ182" s="74"/>
      <c r="AK182" s="74"/>
      <c r="AL182" s="54"/>
      <c r="AM182" s="74"/>
      <c r="AN182" s="54">
        <v>25</v>
      </c>
      <c r="AO182" s="54">
        <v>2</v>
      </c>
      <c r="AP182" s="54">
        <v>2012</v>
      </c>
      <c r="AQ182" s="52"/>
      <c r="AR182" s="59">
        <v>24</v>
      </c>
      <c r="AS182" s="52" t="s">
        <v>71</v>
      </c>
      <c r="AT182" s="74">
        <v>372.23999999999995</v>
      </c>
      <c r="AU182" s="74">
        <v>253.44</v>
      </c>
      <c r="AV182" s="74">
        <v>269.95999999999998</v>
      </c>
      <c r="AW182" s="61">
        <v>90</v>
      </c>
      <c r="AX182" s="74"/>
      <c r="AY182" s="74">
        <v>39.6</v>
      </c>
      <c r="AZ182" s="74">
        <v>1025.24</v>
      </c>
      <c r="BA182" s="74"/>
      <c r="BB182" s="74">
        <v>792</v>
      </c>
    </row>
    <row r="183" spans="1:54" s="73" customFormat="1" ht="12">
      <c r="A183" s="63" t="s">
        <v>46</v>
      </c>
      <c r="B183" s="65">
        <v>177</v>
      </c>
      <c r="C183" s="52" t="s">
        <v>47</v>
      </c>
      <c r="D183" s="51" t="s">
        <v>48</v>
      </c>
      <c r="E183" s="51" t="s">
        <v>49</v>
      </c>
      <c r="F183" s="52" t="s">
        <v>50</v>
      </c>
      <c r="G183" s="74"/>
      <c r="H183" s="54">
        <v>6</v>
      </c>
      <c r="I183" s="54">
        <v>5</v>
      </c>
      <c r="J183" s="54">
        <v>1992</v>
      </c>
      <c r="K183" s="52">
        <f t="shared" si="2"/>
        <v>19</v>
      </c>
      <c r="L183" s="52" t="s">
        <v>1964</v>
      </c>
      <c r="M183" s="74"/>
      <c r="N183" s="74"/>
      <c r="O183" s="74"/>
      <c r="P183" s="74"/>
      <c r="Q183" s="54">
        <v>1235</v>
      </c>
      <c r="R183" s="74"/>
      <c r="S183" s="54" t="s">
        <v>51</v>
      </c>
      <c r="T183" s="52" t="s">
        <v>2698</v>
      </c>
      <c r="U183" s="55" t="s">
        <v>2699</v>
      </c>
      <c r="V183" s="55"/>
      <c r="W183" s="74"/>
      <c r="X183" s="74"/>
      <c r="Y183" s="55"/>
      <c r="Z183" s="74"/>
      <c r="AA183" s="74"/>
      <c r="AB183" s="74"/>
      <c r="AC183" s="74"/>
      <c r="AD183" s="74"/>
      <c r="AE183" s="74"/>
      <c r="AF183" s="54">
        <v>13</v>
      </c>
      <c r="AG183" s="54">
        <v>12</v>
      </c>
      <c r="AH183" s="54">
        <v>2011</v>
      </c>
      <c r="AI183" s="52" t="s">
        <v>1992</v>
      </c>
      <c r="AJ183" s="74"/>
      <c r="AK183" s="74"/>
      <c r="AL183" s="54">
        <v>2011</v>
      </c>
      <c r="AM183" s="74"/>
      <c r="AN183" s="54">
        <v>29</v>
      </c>
      <c r="AO183" s="54">
        <v>2</v>
      </c>
      <c r="AP183" s="54">
        <v>2012</v>
      </c>
      <c r="AQ183" s="52"/>
      <c r="AR183" s="59">
        <v>29</v>
      </c>
      <c r="AS183" s="52" t="s">
        <v>53</v>
      </c>
      <c r="AT183" s="74">
        <v>449.78999999999996</v>
      </c>
      <c r="AU183" s="74">
        <v>306.24</v>
      </c>
      <c r="AV183" s="74">
        <v>273.32</v>
      </c>
      <c r="AW183" s="61">
        <v>131</v>
      </c>
      <c r="AX183" s="74"/>
      <c r="AY183" s="74">
        <v>47.85</v>
      </c>
      <c r="AZ183" s="74">
        <v>1208.2</v>
      </c>
      <c r="BA183" s="74"/>
      <c r="BB183" s="74">
        <v>957</v>
      </c>
    </row>
    <row r="184" spans="1:54" s="73" customFormat="1" ht="12">
      <c r="A184" s="63" t="s">
        <v>46</v>
      </c>
      <c r="B184" s="65">
        <v>178</v>
      </c>
      <c r="C184" s="52" t="s">
        <v>928</v>
      </c>
      <c r="D184" s="75" t="s">
        <v>929</v>
      </c>
      <c r="E184" s="51" t="s">
        <v>930</v>
      </c>
      <c r="F184" s="52" t="s">
        <v>931</v>
      </c>
      <c r="G184" s="74"/>
      <c r="H184" s="54">
        <v>28</v>
      </c>
      <c r="I184" s="54">
        <v>12</v>
      </c>
      <c r="J184" s="54">
        <v>1962</v>
      </c>
      <c r="K184" s="52">
        <f t="shared" si="2"/>
        <v>49</v>
      </c>
      <c r="L184" s="52" t="s">
        <v>1964</v>
      </c>
      <c r="M184" s="74"/>
      <c r="N184" s="74"/>
      <c r="O184" s="74"/>
      <c r="P184" s="74"/>
      <c r="Q184" s="54">
        <v>934</v>
      </c>
      <c r="R184" s="74"/>
      <c r="S184" s="54" t="s">
        <v>368</v>
      </c>
      <c r="T184" s="52" t="s">
        <v>2698</v>
      </c>
      <c r="U184" s="55" t="s">
        <v>2700</v>
      </c>
      <c r="V184" s="55"/>
      <c r="W184" s="74"/>
      <c r="X184" s="74"/>
      <c r="Y184" s="55"/>
      <c r="Z184" s="74"/>
      <c r="AA184" s="74"/>
      <c r="AB184" s="74"/>
      <c r="AC184" s="74"/>
      <c r="AD184" s="74"/>
      <c r="AE184" s="74"/>
      <c r="AF184" s="54">
        <v>12</v>
      </c>
      <c r="AG184" s="54">
        <v>8</v>
      </c>
      <c r="AH184" s="54">
        <v>2011</v>
      </c>
      <c r="AI184" s="52" t="s">
        <v>2004</v>
      </c>
      <c r="AJ184" s="74"/>
      <c r="AK184" s="74"/>
      <c r="AL184" s="54"/>
      <c r="AM184" s="74"/>
      <c r="AN184" s="54">
        <v>29</v>
      </c>
      <c r="AO184" s="54">
        <v>2</v>
      </c>
      <c r="AP184" s="54">
        <v>2012</v>
      </c>
      <c r="AQ184" s="52"/>
      <c r="AR184" s="59">
        <v>29</v>
      </c>
      <c r="AS184" s="52" t="s">
        <v>53</v>
      </c>
      <c r="AT184" s="74">
        <v>449.78999999999996</v>
      </c>
      <c r="AU184" s="74">
        <v>306.24</v>
      </c>
      <c r="AV184" s="74">
        <v>411.29</v>
      </c>
      <c r="AW184" s="61">
        <v>133</v>
      </c>
      <c r="AX184" s="74"/>
      <c r="AY184" s="74">
        <v>47.85</v>
      </c>
      <c r="AZ184" s="74">
        <v>1348.17</v>
      </c>
      <c r="BA184" s="74"/>
      <c r="BB184" s="74">
        <v>957</v>
      </c>
    </row>
    <row r="185" spans="1:54" s="73" customFormat="1" ht="12">
      <c r="A185" s="63" t="s">
        <v>46</v>
      </c>
      <c r="B185" s="65">
        <v>179</v>
      </c>
      <c r="C185" s="52" t="s">
        <v>933</v>
      </c>
      <c r="D185" s="75" t="s">
        <v>934</v>
      </c>
      <c r="E185" s="51" t="s">
        <v>935</v>
      </c>
      <c r="F185" s="52" t="s">
        <v>936</v>
      </c>
      <c r="G185" s="74"/>
      <c r="H185" s="54">
        <v>28</v>
      </c>
      <c r="I185" s="54">
        <v>2</v>
      </c>
      <c r="J185" s="54">
        <v>1964</v>
      </c>
      <c r="K185" s="52">
        <f t="shared" si="2"/>
        <v>47</v>
      </c>
      <c r="L185" s="52" t="s">
        <v>100</v>
      </c>
      <c r="M185" s="74"/>
      <c r="N185" s="74"/>
      <c r="O185" s="74"/>
      <c r="P185" s="74"/>
      <c r="Q185" s="54">
        <v>812</v>
      </c>
      <c r="R185" s="74"/>
      <c r="S185" s="52" t="s">
        <v>51</v>
      </c>
      <c r="T185" s="52" t="s">
        <v>2698</v>
      </c>
      <c r="U185" s="55" t="s">
        <v>2701</v>
      </c>
      <c r="V185" s="55"/>
      <c r="W185" s="74"/>
      <c r="X185" s="74"/>
      <c r="Y185" s="55"/>
      <c r="Z185" s="74"/>
      <c r="AA185" s="74"/>
      <c r="AB185" s="74"/>
      <c r="AC185" s="74"/>
      <c r="AD185" s="74"/>
      <c r="AE185" s="74"/>
      <c r="AF185" s="54">
        <v>8</v>
      </c>
      <c r="AG185" s="54">
        <v>7</v>
      </c>
      <c r="AH185" s="54">
        <v>2011</v>
      </c>
      <c r="AI185" s="52" t="s">
        <v>2000</v>
      </c>
      <c r="AJ185" s="74"/>
      <c r="AK185" s="74"/>
      <c r="AL185" s="54"/>
      <c r="AM185" s="74"/>
      <c r="AN185" s="54">
        <v>29</v>
      </c>
      <c r="AO185" s="54">
        <v>2</v>
      </c>
      <c r="AP185" s="54">
        <v>2012</v>
      </c>
      <c r="AQ185" s="52"/>
      <c r="AR185" s="59">
        <v>29</v>
      </c>
      <c r="AS185" s="52" t="s">
        <v>53</v>
      </c>
      <c r="AT185" s="74">
        <v>449.78999999999996</v>
      </c>
      <c r="AU185" s="74">
        <v>306.24</v>
      </c>
      <c r="AV185" s="74">
        <v>577.64</v>
      </c>
      <c r="AW185" s="61">
        <v>133</v>
      </c>
      <c r="AX185" s="74"/>
      <c r="AY185" s="74">
        <v>47.85</v>
      </c>
      <c r="AZ185" s="74">
        <v>1514.52</v>
      </c>
      <c r="BA185" s="74"/>
      <c r="BB185" s="74">
        <v>957</v>
      </c>
    </row>
    <row r="186" spans="1:54" s="73" customFormat="1" ht="14.25">
      <c r="A186" s="63" t="s">
        <v>46</v>
      </c>
      <c r="B186" s="65">
        <v>180</v>
      </c>
      <c r="C186" s="52"/>
      <c r="D186" s="75" t="s">
        <v>161</v>
      </c>
      <c r="E186" s="51" t="s">
        <v>948</v>
      </c>
      <c r="F186" s="52" t="s">
        <v>949</v>
      </c>
      <c r="G186" s="74"/>
      <c r="H186" s="54">
        <v>27</v>
      </c>
      <c r="I186" s="54">
        <v>6</v>
      </c>
      <c r="J186" s="54">
        <v>1965</v>
      </c>
      <c r="K186" s="52">
        <f t="shared" si="2"/>
        <v>46</v>
      </c>
      <c r="L186" s="52" t="s">
        <v>1964</v>
      </c>
      <c r="M186" s="74"/>
      <c r="N186" s="74"/>
      <c r="O186" s="74"/>
      <c r="P186" s="74"/>
      <c r="Q186" s="54">
        <v>819</v>
      </c>
      <c r="R186" s="74"/>
      <c r="S186" s="54" t="s">
        <v>69</v>
      </c>
      <c r="T186" s="52" t="s">
        <v>2698</v>
      </c>
      <c r="U186" s="55" t="s">
        <v>2702</v>
      </c>
      <c r="V186" s="55"/>
      <c r="W186" s="74"/>
      <c r="X186" s="74"/>
      <c r="Y186" s="55"/>
      <c r="Z186" s="74"/>
      <c r="AA186" s="74"/>
      <c r="AB186" s="74"/>
      <c r="AC186" s="74"/>
      <c r="AD186" s="74"/>
      <c r="AE186" s="74"/>
      <c r="AF186" s="54">
        <v>1</v>
      </c>
      <c r="AG186" s="54">
        <v>8</v>
      </c>
      <c r="AH186" s="54">
        <v>2010</v>
      </c>
      <c r="AI186" s="52" t="s">
        <v>1997</v>
      </c>
      <c r="AJ186" s="74"/>
      <c r="AK186" s="74"/>
      <c r="AL186" s="54">
        <v>2010</v>
      </c>
      <c r="AM186" s="74"/>
      <c r="AN186" s="54">
        <v>26</v>
      </c>
      <c r="AO186" s="54">
        <v>2</v>
      </c>
      <c r="AP186" s="54">
        <v>2012</v>
      </c>
      <c r="AQ186" s="52" t="s">
        <v>2703</v>
      </c>
      <c r="AR186" s="59">
        <v>25</v>
      </c>
      <c r="AS186" s="52" t="s">
        <v>956</v>
      </c>
      <c r="AT186" s="74">
        <v>387.75</v>
      </c>
      <c r="AU186" s="74">
        <v>264</v>
      </c>
      <c r="AV186" s="74">
        <v>318.01</v>
      </c>
      <c r="AW186" s="61">
        <v>89</v>
      </c>
      <c r="AX186" s="74"/>
      <c r="AY186" s="74">
        <v>41.25</v>
      </c>
      <c r="AZ186" s="74">
        <v>1100.01</v>
      </c>
      <c r="BA186" s="74"/>
      <c r="BB186" s="74">
        <v>825</v>
      </c>
    </row>
    <row r="187" spans="1:54" s="73" customFormat="1" ht="12">
      <c r="A187" s="63" t="s">
        <v>46</v>
      </c>
      <c r="B187" s="65">
        <v>181</v>
      </c>
      <c r="C187" s="52"/>
      <c r="D187" s="75" t="s">
        <v>161</v>
      </c>
      <c r="E187" s="51" t="s">
        <v>376</v>
      </c>
      <c r="F187" s="52" t="s">
        <v>951</v>
      </c>
      <c r="G187" s="74"/>
      <c r="H187" s="54">
        <v>26</v>
      </c>
      <c r="I187" s="54">
        <v>10</v>
      </c>
      <c r="J187" s="54">
        <v>1961</v>
      </c>
      <c r="K187" s="52">
        <f t="shared" si="2"/>
        <v>50</v>
      </c>
      <c r="L187" s="52" t="s">
        <v>1964</v>
      </c>
      <c r="M187" s="74"/>
      <c r="N187" s="74"/>
      <c r="O187" s="74"/>
      <c r="P187" s="74"/>
      <c r="Q187" s="54">
        <v>1467</v>
      </c>
      <c r="R187" s="74"/>
      <c r="S187" s="54" t="s">
        <v>69</v>
      </c>
      <c r="T187" s="52" t="s">
        <v>2698</v>
      </c>
      <c r="U187" s="55" t="s">
        <v>2704</v>
      </c>
      <c r="V187" s="55"/>
      <c r="W187" s="74"/>
      <c r="X187" s="74"/>
      <c r="Y187" s="55"/>
      <c r="Z187" s="74"/>
      <c r="AA187" s="74"/>
      <c r="AB187" s="74"/>
      <c r="AC187" s="74"/>
      <c r="AD187" s="74"/>
      <c r="AE187" s="74"/>
      <c r="AF187" s="54">
        <v>2</v>
      </c>
      <c r="AG187" s="54">
        <v>12</v>
      </c>
      <c r="AH187" s="54">
        <v>2010</v>
      </c>
      <c r="AI187" s="52" t="s">
        <v>2705</v>
      </c>
      <c r="AJ187" s="74"/>
      <c r="AK187" s="74"/>
      <c r="AL187" s="54">
        <v>2006</v>
      </c>
      <c r="AM187" s="74"/>
      <c r="AN187" s="54">
        <v>29</v>
      </c>
      <c r="AO187" s="54">
        <v>2</v>
      </c>
      <c r="AP187" s="54">
        <v>2012</v>
      </c>
      <c r="AQ187" s="52"/>
      <c r="AR187" s="59">
        <v>29</v>
      </c>
      <c r="AS187" s="52" t="s">
        <v>53</v>
      </c>
      <c r="AT187" s="74">
        <v>449.78999999999996</v>
      </c>
      <c r="AU187" s="74">
        <v>306.24</v>
      </c>
      <c r="AV187" s="74">
        <v>219.44</v>
      </c>
      <c r="AW187" s="61">
        <v>48</v>
      </c>
      <c r="AX187" s="74"/>
      <c r="AY187" s="74">
        <v>47.85</v>
      </c>
      <c r="AZ187" s="74">
        <v>1071.32</v>
      </c>
      <c r="BA187" s="74"/>
      <c r="BB187" s="74">
        <v>957</v>
      </c>
    </row>
    <row r="188" spans="1:54" s="73" customFormat="1" ht="12">
      <c r="A188" s="63" t="s">
        <v>46</v>
      </c>
      <c r="B188" s="65">
        <v>182</v>
      </c>
      <c r="C188" s="52">
        <v>3439851071</v>
      </c>
      <c r="D188" s="75" t="s">
        <v>232</v>
      </c>
      <c r="E188" s="51" t="s">
        <v>957</v>
      </c>
      <c r="F188" s="52" t="s">
        <v>958</v>
      </c>
      <c r="G188" s="74"/>
      <c r="H188" s="54">
        <v>29</v>
      </c>
      <c r="I188" s="54">
        <v>5</v>
      </c>
      <c r="J188" s="54">
        <v>1984</v>
      </c>
      <c r="K188" s="52">
        <f t="shared" si="2"/>
        <v>27</v>
      </c>
      <c r="L188" s="52" t="s">
        <v>1964</v>
      </c>
      <c r="M188" s="74"/>
      <c r="N188" s="74"/>
      <c r="O188" s="74"/>
      <c r="P188" s="74"/>
      <c r="Q188" s="54">
        <v>655</v>
      </c>
      <c r="R188" s="74"/>
      <c r="S188" s="54" t="s">
        <v>58</v>
      </c>
      <c r="T188" s="52" t="s">
        <v>2698</v>
      </c>
      <c r="U188" s="55" t="s">
        <v>2706</v>
      </c>
      <c r="V188" s="55"/>
      <c r="W188" s="74"/>
      <c r="X188" s="74"/>
      <c r="Y188" s="55"/>
      <c r="Z188" s="74"/>
      <c r="AA188" s="74"/>
      <c r="AB188" s="74"/>
      <c r="AC188" s="74"/>
      <c r="AD188" s="74"/>
      <c r="AE188" s="74"/>
      <c r="AF188" s="54">
        <v>20</v>
      </c>
      <c r="AG188" s="54">
        <v>5</v>
      </c>
      <c r="AH188" s="54">
        <v>2011</v>
      </c>
      <c r="AI188" s="52" t="s">
        <v>2155</v>
      </c>
      <c r="AJ188" s="74"/>
      <c r="AK188" s="74"/>
      <c r="AL188" s="54"/>
      <c r="AM188" s="74"/>
      <c r="AN188" s="54">
        <v>29</v>
      </c>
      <c r="AO188" s="54">
        <v>2</v>
      </c>
      <c r="AP188" s="54">
        <v>2012</v>
      </c>
      <c r="AQ188" s="52"/>
      <c r="AR188" s="59">
        <v>29</v>
      </c>
      <c r="AS188" s="52" t="s">
        <v>53</v>
      </c>
      <c r="AT188" s="74">
        <v>449.78999999999996</v>
      </c>
      <c r="AU188" s="74">
        <v>306.24</v>
      </c>
      <c r="AV188" s="74">
        <v>172.72</v>
      </c>
      <c r="AW188" s="61">
        <v>143</v>
      </c>
      <c r="AX188" s="74"/>
      <c r="AY188" s="74">
        <v>47.85</v>
      </c>
      <c r="AZ188" s="74">
        <v>1119.5999999999999</v>
      </c>
      <c r="BA188" s="74"/>
      <c r="BB188" s="74">
        <v>957</v>
      </c>
    </row>
    <row r="189" spans="1:54" s="73" customFormat="1" ht="12">
      <c r="A189" s="63" t="s">
        <v>46</v>
      </c>
      <c r="B189" s="65">
        <v>183</v>
      </c>
      <c r="C189" s="52" t="s">
        <v>968</v>
      </c>
      <c r="D189" s="75" t="s">
        <v>248</v>
      </c>
      <c r="E189" s="51" t="s">
        <v>969</v>
      </c>
      <c r="F189" s="52" t="s">
        <v>970</v>
      </c>
      <c r="G189" s="74"/>
      <c r="H189" s="54">
        <v>21</v>
      </c>
      <c r="I189" s="54">
        <v>10</v>
      </c>
      <c r="J189" s="54">
        <v>1964</v>
      </c>
      <c r="K189" s="52">
        <f t="shared" si="2"/>
        <v>47</v>
      </c>
      <c r="L189" s="52" t="s">
        <v>1964</v>
      </c>
      <c r="M189" s="74"/>
      <c r="N189" s="74"/>
      <c r="O189" s="74"/>
      <c r="P189" s="74"/>
      <c r="Q189" s="54">
        <v>950</v>
      </c>
      <c r="R189" s="74"/>
      <c r="S189" s="52" t="s">
        <v>58</v>
      </c>
      <c r="T189" s="52" t="s">
        <v>2698</v>
      </c>
      <c r="U189" s="55" t="s">
        <v>959</v>
      </c>
      <c r="V189" s="55"/>
      <c r="W189" s="74"/>
      <c r="X189" s="74"/>
      <c r="Y189" s="55"/>
      <c r="Z189" s="74"/>
      <c r="AA189" s="74"/>
      <c r="AB189" s="74"/>
      <c r="AC189" s="74"/>
      <c r="AD189" s="74"/>
      <c r="AE189" s="74"/>
      <c r="AF189" s="54">
        <v>4</v>
      </c>
      <c r="AG189" s="54">
        <v>7</v>
      </c>
      <c r="AH189" s="54">
        <v>2011</v>
      </c>
      <c r="AI189" s="52" t="s">
        <v>2004</v>
      </c>
      <c r="AJ189" s="74"/>
      <c r="AK189" s="74"/>
      <c r="AL189" s="54"/>
      <c r="AM189" s="74"/>
      <c r="AN189" s="54">
        <v>29</v>
      </c>
      <c r="AO189" s="54">
        <v>2</v>
      </c>
      <c r="AP189" s="54">
        <v>2012</v>
      </c>
      <c r="AQ189" s="52"/>
      <c r="AR189" s="59">
        <v>29</v>
      </c>
      <c r="AS189" s="52" t="s">
        <v>53</v>
      </c>
      <c r="AT189" s="74">
        <v>449.78999999999996</v>
      </c>
      <c r="AU189" s="74">
        <v>306.24</v>
      </c>
      <c r="AV189" s="74">
        <v>224.98</v>
      </c>
      <c r="AW189" s="61">
        <v>90</v>
      </c>
      <c r="AX189" s="74"/>
      <c r="AY189" s="74">
        <v>47.85</v>
      </c>
      <c r="AZ189" s="74">
        <v>1118.8599999999999</v>
      </c>
      <c r="BA189" s="74"/>
      <c r="BB189" s="74">
        <v>957</v>
      </c>
    </row>
    <row r="190" spans="1:54" s="73" customFormat="1" ht="12">
      <c r="A190" s="63" t="s">
        <v>46</v>
      </c>
      <c r="B190" s="65">
        <v>184</v>
      </c>
      <c r="C190" s="52" t="s">
        <v>971</v>
      </c>
      <c r="D190" s="75" t="s">
        <v>123</v>
      </c>
      <c r="E190" s="51" t="s">
        <v>972</v>
      </c>
      <c r="F190" s="52" t="s">
        <v>973</v>
      </c>
      <c r="G190" s="74"/>
      <c r="H190" s="54">
        <v>8</v>
      </c>
      <c r="I190" s="54">
        <v>4</v>
      </c>
      <c r="J190" s="54">
        <v>1949</v>
      </c>
      <c r="K190" s="52">
        <f t="shared" si="2"/>
        <v>62</v>
      </c>
      <c r="L190" s="52" t="s">
        <v>1964</v>
      </c>
      <c r="M190" s="74"/>
      <c r="N190" s="74"/>
      <c r="O190" s="74"/>
      <c r="P190" s="74"/>
      <c r="Q190" s="54">
        <v>971</v>
      </c>
      <c r="R190" s="74"/>
      <c r="S190" s="54" t="s">
        <v>58</v>
      </c>
      <c r="T190" s="52" t="s">
        <v>2698</v>
      </c>
      <c r="U190" s="55" t="s">
        <v>2707</v>
      </c>
      <c r="V190" s="55"/>
      <c r="W190" s="74"/>
      <c r="X190" s="74"/>
      <c r="Y190" s="55"/>
      <c r="Z190" s="74"/>
      <c r="AA190" s="74"/>
      <c r="AB190" s="74"/>
      <c r="AC190" s="74"/>
      <c r="AD190" s="74"/>
      <c r="AE190" s="74"/>
      <c r="AF190" s="54">
        <v>8</v>
      </c>
      <c r="AG190" s="54">
        <v>7</v>
      </c>
      <c r="AH190" s="54">
        <v>2011</v>
      </c>
      <c r="AI190" s="52" t="s">
        <v>2508</v>
      </c>
      <c r="AJ190" s="74"/>
      <c r="AK190" s="74"/>
      <c r="AL190" s="54">
        <v>2004</v>
      </c>
      <c r="AM190" s="74"/>
      <c r="AN190" s="54">
        <v>15</v>
      </c>
      <c r="AO190" s="54">
        <v>2</v>
      </c>
      <c r="AP190" s="54">
        <v>2012</v>
      </c>
      <c r="AQ190" s="52"/>
      <c r="AR190" s="59">
        <v>14</v>
      </c>
      <c r="AS190" s="52" t="s">
        <v>71</v>
      </c>
      <c r="AT190" s="74">
        <v>217.14</v>
      </c>
      <c r="AU190" s="74">
        <v>147.84</v>
      </c>
      <c r="AV190" s="74">
        <v>118.18</v>
      </c>
      <c r="AW190" s="61">
        <v>97</v>
      </c>
      <c r="AX190" s="74"/>
      <c r="AY190" s="74">
        <v>23.1</v>
      </c>
      <c r="AZ190" s="74">
        <v>603.26</v>
      </c>
      <c r="BA190" s="74"/>
      <c r="BB190" s="74">
        <v>462</v>
      </c>
    </row>
    <row r="191" spans="1:54" s="73" customFormat="1" ht="12">
      <c r="A191" s="63" t="s">
        <v>46</v>
      </c>
      <c r="B191" s="65">
        <v>185</v>
      </c>
      <c r="C191" s="52" t="s">
        <v>975</v>
      </c>
      <c r="D191" s="75" t="s">
        <v>123</v>
      </c>
      <c r="E191" s="51" t="s">
        <v>976</v>
      </c>
      <c r="F191" s="52" t="s">
        <v>977</v>
      </c>
      <c r="G191" s="74"/>
      <c r="H191" s="54">
        <v>10</v>
      </c>
      <c r="I191" s="54">
        <v>2</v>
      </c>
      <c r="J191" s="54">
        <v>1955</v>
      </c>
      <c r="K191" s="52">
        <f t="shared" si="2"/>
        <v>56</v>
      </c>
      <c r="L191" s="52" t="s">
        <v>1964</v>
      </c>
      <c r="M191" s="74"/>
      <c r="N191" s="74"/>
      <c r="O191" s="74"/>
      <c r="P191" s="74"/>
      <c r="Q191" s="54">
        <v>973</v>
      </c>
      <c r="R191" s="74"/>
      <c r="S191" s="54" t="s">
        <v>58</v>
      </c>
      <c r="T191" s="52" t="s">
        <v>2698</v>
      </c>
      <c r="U191" s="55" t="s">
        <v>2708</v>
      </c>
      <c r="V191" s="55"/>
      <c r="W191" s="74"/>
      <c r="X191" s="74"/>
      <c r="Y191" s="55"/>
      <c r="Z191" s="74"/>
      <c r="AA191" s="74"/>
      <c r="AB191" s="74"/>
      <c r="AC191" s="74"/>
      <c r="AD191" s="74"/>
      <c r="AE191" s="74"/>
      <c r="AF191" s="54">
        <v>8</v>
      </c>
      <c r="AG191" s="54">
        <v>7</v>
      </c>
      <c r="AH191" s="54">
        <v>2011</v>
      </c>
      <c r="AI191" s="52" t="s">
        <v>1999</v>
      </c>
      <c r="AJ191" s="74"/>
      <c r="AK191" s="74"/>
      <c r="AL191" s="54">
        <v>1997</v>
      </c>
      <c r="AM191" s="74"/>
      <c r="AN191" s="54">
        <v>29</v>
      </c>
      <c r="AO191" s="54">
        <v>2</v>
      </c>
      <c r="AP191" s="54">
        <v>2012</v>
      </c>
      <c r="AQ191" s="52"/>
      <c r="AR191" s="59">
        <v>29</v>
      </c>
      <c r="AS191" s="52" t="s">
        <v>53</v>
      </c>
      <c r="AT191" s="74">
        <v>449.78999999999996</v>
      </c>
      <c r="AU191" s="74">
        <v>306.24</v>
      </c>
      <c r="AV191" s="74">
        <v>375.45</v>
      </c>
      <c r="AW191" s="61">
        <v>88</v>
      </c>
      <c r="AX191" s="74"/>
      <c r="AY191" s="74">
        <v>47.85</v>
      </c>
      <c r="AZ191" s="74">
        <v>1267.33</v>
      </c>
      <c r="BA191" s="74"/>
      <c r="BB191" s="74">
        <v>957</v>
      </c>
    </row>
    <row r="192" spans="1:54" s="73" customFormat="1" ht="12">
      <c r="A192" s="63" t="s">
        <v>46</v>
      </c>
      <c r="B192" s="65">
        <v>186</v>
      </c>
      <c r="C192" s="52" t="s">
        <v>980</v>
      </c>
      <c r="D192" s="75" t="s">
        <v>291</v>
      </c>
      <c r="E192" s="51" t="s">
        <v>981</v>
      </c>
      <c r="F192" s="52" t="s">
        <v>982</v>
      </c>
      <c r="G192" s="74"/>
      <c r="H192" s="54">
        <v>26</v>
      </c>
      <c r="I192" s="54">
        <v>8</v>
      </c>
      <c r="J192" s="54">
        <v>1946</v>
      </c>
      <c r="K192" s="52">
        <f t="shared" si="2"/>
        <v>65</v>
      </c>
      <c r="L192" s="52" t="s">
        <v>1964</v>
      </c>
      <c r="M192" s="74"/>
      <c r="N192" s="74"/>
      <c r="O192" s="74"/>
      <c r="P192" s="74"/>
      <c r="Q192" s="54">
        <v>1012</v>
      </c>
      <c r="R192" s="74"/>
      <c r="S192" s="52" t="s">
        <v>69</v>
      </c>
      <c r="T192" s="52" t="s">
        <v>2698</v>
      </c>
      <c r="U192" s="55" t="s">
        <v>2709</v>
      </c>
      <c r="V192" s="55"/>
      <c r="W192" s="74"/>
      <c r="X192" s="74"/>
      <c r="Y192" s="55"/>
      <c r="Z192" s="74"/>
      <c r="AA192" s="74"/>
      <c r="AB192" s="74"/>
      <c r="AC192" s="74"/>
      <c r="AD192" s="74"/>
      <c r="AE192" s="74"/>
      <c r="AF192" s="54">
        <v>15</v>
      </c>
      <c r="AG192" s="54">
        <v>7</v>
      </c>
      <c r="AH192" s="54">
        <v>2011</v>
      </c>
      <c r="AI192" s="52" t="s">
        <v>2177</v>
      </c>
      <c r="AJ192" s="74"/>
      <c r="AK192" s="74"/>
      <c r="AL192" s="54"/>
      <c r="AM192" s="74"/>
      <c r="AN192" s="54">
        <v>29</v>
      </c>
      <c r="AO192" s="54">
        <v>2</v>
      </c>
      <c r="AP192" s="54">
        <v>2012</v>
      </c>
      <c r="AQ192" s="52"/>
      <c r="AR192" s="59">
        <v>29</v>
      </c>
      <c r="AS192" s="52" t="s">
        <v>53</v>
      </c>
      <c r="AT192" s="74">
        <v>449.78999999999996</v>
      </c>
      <c r="AU192" s="74">
        <v>306.24</v>
      </c>
      <c r="AV192" s="74">
        <v>297.12</v>
      </c>
      <c r="AW192" s="61">
        <v>130</v>
      </c>
      <c r="AX192" s="74"/>
      <c r="AY192" s="74">
        <v>47.85</v>
      </c>
      <c r="AZ192" s="74">
        <v>1231</v>
      </c>
      <c r="BA192" s="74"/>
      <c r="BB192" s="74">
        <v>957</v>
      </c>
    </row>
    <row r="193" spans="1:54" s="73" customFormat="1" ht="12">
      <c r="A193" s="63" t="s">
        <v>46</v>
      </c>
      <c r="B193" s="65">
        <v>187</v>
      </c>
      <c r="C193" s="52" t="s">
        <v>993</v>
      </c>
      <c r="D193" s="75" t="s">
        <v>994</v>
      </c>
      <c r="E193" s="51" t="s">
        <v>995</v>
      </c>
      <c r="F193" s="52" t="s">
        <v>996</v>
      </c>
      <c r="G193" s="74"/>
      <c r="H193" s="54">
        <v>16</v>
      </c>
      <c r="I193" s="54">
        <v>11</v>
      </c>
      <c r="J193" s="54">
        <v>1965</v>
      </c>
      <c r="K193" s="52">
        <f t="shared" si="2"/>
        <v>46</v>
      </c>
      <c r="L193" s="52" t="s">
        <v>1964</v>
      </c>
      <c r="M193" s="74"/>
      <c r="N193" s="74"/>
      <c r="O193" s="74"/>
      <c r="P193" s="74"/>
      <c r="Q193" s="54">
        <v>1070</v>
      </c>
      <c r="R193" s="74"/>
      <c r="S193" s="52" t="s">
        <v>58</v>
      </c>
      <c r="T193" s="52" t="s">
        <v>2698</v>
      </c>
      <c r="U193" s="55" t="s">
        <v>2710</v>
      </c>
      <c r="V193" s="55" t="s">
        <v>346</v>
      </c>
      <c r="W193" s="74"/>
      <c r="X193" s="74"/>
      <c r="Y193" s="55"/>
      <c r="Z193" s="74"/>
      <c r="AA193" s="74"/>
      <c r="AB193" s="74"/>
      <c r="AC193" s="74"/>
      <c r="AD193" s="74"/>
      <c r="AE193" s="74"/>
      <c r="AF193" s="54">
        <v>27</v>
      </c>
      <c r="AG193" s="54">
        <v>7</v>
      </c>
      <c r="AH193" s="54">
        <v>2011</v>
      </c>
      <c r="AI193" s="52" t="s">
        <v>1997</v>
      </c>
      <c r="AJ193" s="74"/>
      <c r="AK193" s="74"/>
      <c r="AL193" s="54"/>
      <c r="AM193" s="74"/>
      <c r="AN193" s="54">
        <v>29</v>
      </c>
      <c r="AO193" s="54">
        <v>2</v>
      </c>
      <c r="AP193" s="54">
        <v>2012</v>
      </c>
      <c r="AQ193" s="52"/>
      <c r="AR193" s="59">
        <v>29</v>
      </c>
      <c r="AS193" s="52" t="s">
        <v>53</v>
      </c>
      <c r="AT193" s="74">
        <v>449.78999999999996</v>
      </c>
      <c r="AU193" s="74">
        <v>306.24</v>
      </c>
      <c r="AV193" s="74">
        <v>153.1</v>
      </c>
      <c r="AW193" s="61">
        <v>10</v>
      </c>
      <c r="AX193" s="74"/>
      <c r="AY193" s="74">
        <v>47.85</v>
      </c>
      <c r="AZ193" s="74">
        <v>966.98</v>
      </c>
      <c r="BA193" s="74"/>
      <c r="BB193" s="74">
        <v>957</v>
      </c>
    </row>
    <row r="194" spans="1:54" s="73" customFormat="1" ht="14.25">
      <c r="A194" s="63" t="s">
        <v>46</v>
      </c>
      <c r="B194" s="65">
        <v>188</v>
      </c>
      <c r="C194" s="52" t="s">
        <v>1008</v>
      </c>
      <c r="D194" s="75" t="s">
        <v>1009</v>
      </c>
      <c r="E194" s="51" t="s">
        <v>1010</v>
      </c>
      <c r="F194" s="52" t="s">
        <v>1011</v>
      </c>
      <c r="G194" s="74"/>
      <c r="H194" s="54">
        <v>14</v>
      </c>
      <c r="I194" s="54">
        <v>7</v>
      </c>
      <c r="J194" s="54">
        <v>1968</v>
      </c>
      <c r="K194" s="52">
        <f t="shared" si="2"/>
        <v>43</v>
      </c>
      <c r="L194" s="52" t="s">
        <v>1964</v>
      </c>
      <c r="M194" s="74"/>
      <c r="N194" s="74"/>
      <c r="O194" s="74"/>
      <c r="P194" s="74"/>
      <c r="Q194" s="54">
        <v>1107</v>
      </c>
      <c r="R194" s="74"/>
      <c r="S194" s="54" t="s">
        <v>58</v>
      </c>
      <c r="T194" s="52" t="s">
        <v>2698</v>
      </c>
      <c r="U194" s="55" t="s">
        <v>2711</v>
      </c>
      <c r="V194" s="55"/>
      <c r="W194" s="74"/>
      <c r="X194" s="74"/>
      <c r="Y194" s="55"/>
      <c r="Z194" s="74"/>
      <c r="AA194" s="74"/>
      <c r="AB194" s="74"/>
      <c r="AC194" s="74"/>
      <c r="AD194" s="74"/>
      <c r="AE194" s="74"/>
      <c r="AF194" s="54">
        <v>5</v>
      </c>
      <c r="AG194" s="54">
        <v>8</v>
      </c>
      <c r="AH194" s="54">
        <v>2011</v>
      </c>
      <c r="AI194" s="52" t="s">
        <v>2246</v>
      </c>
      <c r="AJ194" s="74"/>
      <c r="AK194" s="74"/>
      <c r="AL194" s="54"/>
      <c r="AM194" s="74"/>
      <c r="AN194" s="54">
        <v>25</v>
      </c>
      <c r="AO194" s="54">
        <v>2</v>
      </c>
      <c r="AP194" s="54">
        <v>2012</v>
      </c>
      <c r="AQ194" s="76"/>
      <c r="AR194" s="59">
        <v>24</v>
      </c>
      <c r="AS194" s="52" t="s">
        <v>71</v>
      </c>
      <c r="AT194" s="74">
        <v>372.23999999999995</v>
      </c>
      <c r="AU194" s="74">
        <v>253.44</v>
      </c>
      <c r="AV194" s="74">
        <v>386.87</v>
      </c>
      <c r="AW194" s="61">
        <v>96</v>
      </c>
      <c r="AX194" s="74"/>
      <c r="AY194" s="74">
        <v>39.6</v>
      </c>
      <c r="AZ194" s="74">
        <v>1148.1500000000001</v>
      </c>
      <c r="BA194" s="74"/>
      <c r="BB194" s="74">
        <v>792</v>
      </c>
    </row>
    <row r="195" spans="1:54" s="73" customFormat="1" ht="12">
      <c r="A195" s="63" t="s">
        <v>46</v>
      </c>
      <c r="B195" s="65">
        <v>189</v>
      </c>
      <c r="C195" s="52" t="s">
        <v>1014</v>
      </c>
      <c r="D195" s="75" t="s">
        <v>448</v>
      </c>
      <c r="E195" s="51" t="s">
        <v>382</v>
      </c>
      <c r="F195" s="52" t="s">
        <v>1015</v>
      </c>
      <c r="G195" s="74"/>
      <c r="H195" s="54">
        <v>10</v>
      </c>
      <c r="I195" s="54">
        <v>3</v>
      </c>
      <c r="J195" s="54">
        <v>1958</v>
      </c>
      <c r="K195" s="52">
        <f t="shared" si="2"/>
        <v>53</v>
      </c>
      <c r="L195" s="52" t="s">
        <v>1964</v>
      </c>
      <c r="M195" s="74"/>
      <c r="N195" s="74"/>
      <c r="O195" s="74"/>
      <c r="P195" s="74"/>
      <c r="Q195" s="54">
        <v>1133</v>
      </c>
      <c r="R195" s="74"/>
      <c r="S195" s="54" t="s">
        <v>58</v>
      </c>
      <c r="T195" s="52" t="s">
        <v>2698</v>
      </c>
      <c r="U195" s="55" t="s">
        <v>2708</v>
      </c>
      <c r="V195" s="55"/>
      <c r="W195" s="74"/>
      <c r="X195" s="74"/>
      <c r="Y195" s="55"/>
      <c r="Z195" s="74"/>
      <c r="AA195" s="74"/>
      <c r="AB195" s="74"/>
      <c r="AC195" s="74"/>
      <c r="AD195" s="74"/>
      <c r="AE195" s="74"/>
      <c r="AF195" s="54">
        <v>9</v>
      </c>
      <c r="AG195" s="54">
        <v>8</v>
      </c>
      <c r="AH195" s="54">
        <v>2011</v>
      </c>
      <c r="AI195" s="52" t="s">
        <v>2120</v>
      </c>
      <c r="AJ195" s="74"/>
      <c r="AK195" s="74"/>
      <c r="AL195" s="54">
        <v>1997</v>
      </c>
      <c r="AM195" s="74"/>
      <c r="AN195" s="54">
        <v>29</v>
      </c>
      <c r="AO195" s="54">
        <v>2</v>
      </c>
      <c r="AP195" s="54">
        <v>2012</v>
      </c>
      <c r="AQ195" s="52"/>
      <c r="AR195" s="59">
        <v>29</v>
      </c>
      <c r="AS195" s="52" t="s">
        <v>53</v>
      </c>
      <c r="AT195" s="74">
        <v>449.78999999999996</v>
      </c>
      <c r="AU195" s="74">
        <v>306.24</v>
      </c>
      <c r="AV195" s="74">
        <v>550.41999999999996</v>
      </c>
      <c r="AW195" s="61">
        <v>88</v>
      </c>
      <c r="AX195" s="74"/>
      <c r="AY195" s="74">
        <v>47.85</v>
      </c>
      <c r="AZ195" s="74">
        <v>1442.3</v>
      </c>
      <c r="BA195" s="74"/>
      <c r="BB195" s="74">
        <v>957</v>
      </c>
    </row>
    <row r="196" spans="1:54" s="73" customFormat="1" ht="12">
      <c r="A196" s="63" t="s">
        <v>46</v>
      </c>
      <c r="B196" s="65">
        <v>190</v>
      </c>
      <c r="C196" s="52" t="s">
        <v>1041</v>
      </c>
      <c r="D196" s="51" t="s">
        <v>1042</v>
      </c>
      <c r="E196" s="51" t="s">
        <v>1043</v>
      </c>
      <c r="F196" s="52" t="s">
        <v>1044</v>
      </c>
      <c r="G196" s="74"/>
      <c r="H196" s="54">
        <v>17</v>
      </c>
      <c r="I196" s="54">
        <v>8</v>
      </c>
      <c r="J196" s="54">
        <v>1989</v>
      </c>
      <c r="K196" s="52">
        <f t="shared" si="2"/>
        <v>22</v>
      </c>
      <c r="L196" s="52" t="s">
        <v>1964</v>
      </c>
      <c r="M196" s="74"/>
      <c r="N196" s="74"/>
      <c r="O196" s="74"/>
      <c r="P196" s="74"/>
      <c r="Q196" s="54">
        <v>1206</v>
      </c>
      <c r="R196" s="74"/>
      <c r="S196" s="54" t="s">
        <v>58</v>
      </c>
      <c r="T196" s="52" t="s">
        <v>2698</v>
      </c>
      <c r="U196" s="55" t="s">
        <v>2712</v>
      </c>
      <c r="V196" s="55"/>
      <c r="W196" s="74"/>
      <c r="X196" s="74"/>
      <c r="Y196" s="55"/>
      <c r="Z196" s="74"/>
      <c r="AA196" s="74"/>
      <c r="AB196" s="74"/>
      <c r="AC196" s="74"/>
      <c r="AD196" s="74"/>
      <c r="AE196" s="74"/>
      <c r="AF196" s="54">
        <v>24</v>
      </c>
      <c r="AG196" s="54">
        <v>8</v>
      </c>
      <c r="AH196" s="54">
        <v>2011</v>
      </c>
      <c r="AI196" s="52" t="s">
        <v>1969</v>
      </c>
      <c r="AJ196" s="74"/>
      <c r="AK196" s="74"/>
      <c r="AL196" s="54"/>
      <c r="AM196" s="74"/>
      <c r="AN196" s="54">
        <v>29</v>
      </c>
      <c r="AO196" s="54">
        <v>2</v>
      </c>
      <c r="AP196" s="54">
        <v>2012</v>
      </c>
      <c r="AQ196" s="52"/>
      <c r="AR196" s="59">
        <v>29</v>
      </c>
      <c r="AS196" s="52" t="s">
        <v>53</v>
      </c>
      <c r="AT196" s="74">
        <v>449.78999999999996</v>
      </c>
      <c r="AU196" s="74">
        <v>306.24</v>
      </c>
      <c r="AV196" s="74">
        <v>48.65</v>
      </c>
      <c r="AW196" s="61">
        <v>115</v>
      </c>
      <c r="AX196" s="74"/>
      <c r="AY196" s="74">
        <v>47.85</v>
      </c>
      <c r="AZ196" s="74">
        <v>967.53</v>
      </c>
      <c r="BA196" s="74"/>
      <c r="BB196" s="74">
        <v>957</v>
      </c>
    </row>
    <row r="197" spans="1:54" s="73" customFormat="1" ht="12">
      <c r="A197" s="63" t="s">
        <v>46</v>
      </c>
      <c r="B197" s="65">
        <v>191</v>
      </c>
      <c r="C197" s="52" t="s">
        <v>1045</v>
      </c>
      <c r="D197" s="51" t="s">
        <v>422</v>
      </c>
      <c r="E197" s="51" t="s">
        <v>1046</v>
      </c>
      <c r="F197" s="52" t="s">
        <v>1047</v>
      </c>
      <c r="G197" s="74"/>
      <c r="H197" s="54">
        <v>6</v>
      </c>
      <c r="I197" s="54">
        <v>1</v>
      </c>
      <c r="J197" s="54">
        <v>1989</v>
      </c>
      <c r="K197" s="52">
        <f t="shared" si="2"/>
        <v>22</v>
      </c>
      <c r="L197" s="52" t="s">
        <v>100</v>
      </c>
      <c r="M197" s="74"/>
      <c r="N197" s="74"/>
      <c r="O197" s="74"/>
      <c r="P197" s="74"/>
      <c r="Q197" s="54">
        <v>1217</v>
      </c>
      <c r="R197" s="74"/>
      <c r="S197" s="54" t="s">
        <v>58</v>
      </c>
      <c r="T197" s="52" t="s">
        <v>2698</v>
      </c>
      <c r="U197" s="55" t="s">
        <v>211</v>
      </c>
      <c r="V197" s="55"/>
      <c r="W197" s="74"/>
      <c r="X197" s="74"/>
      <c r="Y197" s="55"/>
      <c r="Z197" s="74"/>
      <c r="AA197" s="74"/>
      <c r="AB197" s="74"/>
      <c r="AC197" s="74"/>
      <c r="AD197" s="74"/>
      <c r="AE197" s="74"/>
      <c r="AF197" s="54">
        <v>29</v>
      </c>
      <c r="AG197" s="54">
        <v>8</v>
      </c>
      <c r="AH197" s="54">
        <v>2011</v>
      </c>
      <c r="AI197" s="52" t="s">
        <v>2657</v>
      </c>
      <c r="AJ197" s="74"/>
      <c r="AK197" s="74"/>
      <c r="AL197" s="54">
        <v>2011</v>
      </c>
      <c r="AM197" s="74"/>
      <c r="AN197" s="54">
        <v>29</v>
      </c>
      <c r="AO197" s="54">
        <v>2</v>
      </c>
      <c r="AP197" s="54">
        <v>2012</v>
      </c>
      <c r="AQ197" s="52"/>
      <c r="AR197" s="59">
        <v>29</v>
      </c>
      <c r="AS197" s="52" t="s">
        <v>53</v>
      </c>
      <c r="AT197" s="74">
        <v>449.78999999999996</v>
      </c>
      <c r="AU197" s="74">
        <v>306.24</v>
      </c>
      <c r="AV197" s="74">
        <v>408.53</v>
      </c>
      <c r="AW197" s="61">
        <v>7</v>
      </c>
      <c r="AX197" s="74"/>
      <c r="AY197" s="74">
        <v>47.85</v>
      </c>
      <c r="AZ197" s="74">
        <v>1219.4099999999999</v>
      </c>
      <c r="BA197" s="74"/>
      <c r="BB197" s="74">
        <v>957</v>
      </c>
    </row>
    <row r="198" spans="1:54" s="73" customFormat="1" ht="12">
      <c r="A198" s="63" t="s">
        <v>46</v>
      </c>
      <c r="B198" s="65">
        <v>192</v>
      </c>
      <c r="C198" s="52" t="s">
        <v>1066</v>
      </c>
      <c r="D198" s="51" t="s">
        <v>1067</v>
      </c>
      <c r="E198" s="51" t="s">
        <v>1068</v>
      </c>
      <c r="F198" s="52" t="s">
        <v>1069</v>
      </c>
      <c r="G198" s="74"/>
      <c r="H198" s="54">
        <v>1</v>
      </c>
      <c r="I198" s="54">
        <v>10</v>
      </c>
      <c r="J198" s="54">
        <v>1976</v>
      </c>
      <c r="K198" s="52">
        <f t="shared" si="2"/>
        <v>35</v>
      </c>
      <c r="L198" s="52" t="s">
        <v>1964</v>
      </c>
      <c r="M198" s="74"/>
      <c r="N198" s="74"/>
      <c r="O198" s="74"/>
      <c r="P198" s="74"/>
      <c r="Q198" s="54">
        <v>1272</v>
      </c>
      <c r="R198" s="74"/>
      <c r="S198" s="54" t="s">
        <v>368</v>
      </c>
      <c r="T198" s="52" t="s">
        <v>2698</v>
      </c>
      <c r="U198" s="55" t="s">
        <v>2713</v>
      </c>
      <c r="V198" s="55"/>
      <c r="W198" s="74"/>
      <c r="X198" s="74"/>
      <c r="Y198" s="55"/>
      <c r="Z198" s="74"/>
      <c r="AA198" s="74"/>
      <c r="AB198" s="74"/>
      <c r="AC198" s="74"/>
      <c r="AD198" s="74"/>
      <c r="AE198" s="74"/>
      <c r="AF198" s="54">
        <v>27</v>
      </c>
      <c r="AG198" s="54">
        <v>9</v>
      </c>
      <c r="AH198" s="54">
        <v>2011</v>
      </c>
      <c r="AI198" s="52" t="s">
        <v>2300</v>
      </c>
      <c r="AJ198" s="74"/>
      <c r="AK198" s="74"/>
      <c r="AL198" s="54"/>
      <c r="AM198" s="74"/>
      <c r="AN198" s="54">
        <v>29</v>
      </c>
      <c r="AO198" s="54">
        <v>2</v>
      </c>
      <c r="AP198" s="54">
        <v>2012</v>
      </c>
      <c r="AQ198" s="52"/>
      <c r="AR198" s="59">
        <v>29</v>
      </c>
      <c r="AS198" s="52" t="s">
        <v>53</v>
      </c>
      <c r="AT198" s="74">
        <v>449.78999999999996</v>
      </c>
      <c r="AU198" s="74">
        <v>306.24</v>
      </c>
      <c r="AV198" s="74">
        <v>682.08</v>
      </c>
      <c r="AW198" s="61">
        <v>71</v>
      </c>
      <c r="AX198" s="74"/>
      <c r="AY198" s="74">
        <v>47.85</v>
      </c>
      <c r="AZ198" s="74">
        <v>1556.96</v>
      </c>
      <c r="BA198" s="74"/>
      <c r="BB198" s="74">
        <v>957</v>
      </c>
    </row>
    <row r="199" spans="1:54" s="73" customFormat="1" ht="12">
      <c r="A199" s="63" t="s">
        <v>46</v>
      </c>
      <c r="B199" s="65">
        <v>193</v>
      </c>
      <c r="C199" s="52" t="s">
        <v>1075</v>
      </c>
      <c r="D199" s="51" t="s">
        <v>1076</v>
      </c>
      <c r="E199" s="51" t="s">
        <v>1077</v>
      </c>
      <c r="F199" s="52" t="s">
        <v>1078</v>
      </c>
      <c r="G199" s="74"/>
      <c r="H199" s="54">
        <v>11</v>
      </c>
      <c r="I199" s="54">
        <v>9</v>
      </c>
      <c r="J199" s="54">
        <v>1959</v>
      </c>
      <c r="K199" s="52">
        <f t="shared" si="2"/>
        <v>52</v>
      </c>
      <c r="L199" s="52" t="s">
        <v>1964</v>
      </c>
      <c r="M199" s="74"/>
      <c r="N199" s="74"/>
      <c r="O199" s="74"/>
      <c r="P199" s="74"/>
      <c r="Q199" s="54">
        <v>1291</v>
      </c>
      <c r="R199" s="74"/>
      <c r="S199" s="52" t="s">
        <v>58</v>
      </c>
      <c r="T199" s="52" t="s">
        <v>2698</v>
      </c>
      <c r="U199" s="55" t="s">
        <v>135</v>
      </c>
      <c r="V199" s="55" t="s">
        <v>493</v>
      </c>
      <c r="W199" s="74"/>
      <c r="X199" s="74"/>
      <c r="Y199" s="55" t="s">
        <v>1080</v>
      </c>
      <c r="Z199" s="74"/>
      <c r="AA199" s="74"/>
      <c r="AB199" s="74"/>
      <c r="AC199" s="74"/>
      <c r="AD199" s="74"/>
      <c r="AE199" s="74"/>
      <c r="AF199" s="54">
        <v>13</v>
      </c>
      <c r="AG199" s="54">
        <v>9</v>
      </c>
      <c r="AH199" s="54">
        <v>2011</v>
      </c>
      <c r="AI199" s="52" t="s">
        <v>2155</v>
      </c>
      <c r="AJ199" s="74"/>
      <c r="AK199" s="74"/>
      <c r="AL199" s="54"/>
      <c r="AM199" s="74"/>
      <c r="AN199" s="54">
        <v>2</v>
      </c>
      <c r="AO199" s="54">
        <v>2</v>
      </c>
      <c r="AP199" s="54">
        <v>2012</v>
      </c>
      <c r="AQ199" s="52"/>
      <c r="AR199" s="59">
        <v>1</v>
      </c>
      <c r="AS199" s="52" t="s">
        <v>71</v>
      </c>
      <c r="AT199" s="74">
        <v>15.51</v>
      </c>
      <c r="AU199" s="74">
        <v>10.56</v>
      </c>
      <c r="AV199" s="74">
        <v>20.05</v>
      </c>
      <c r="AW199" s="61">
        <v>34</v>
      </c>
      <c r="AX199" s="74"/>
      <c r="AY199" s="74">
        <v>1.6500000000000001</v>
      </c>
      <c r="AZ199" s="74">
        <v>81.77</v>
      </c>
      <c r="BA199" s="74"/>
      <c r="BB199" s="74">
        <v>33</v>
      </c>
    </row>
    <row r="200" spans="1:54" s="73" customFormat="1" ht="12">
      <c r="A200" s="63" t="s">
        <v>46</v>
      </c>
      <c r="B200" s="65">
        <v>194</v>
      </c>
      <c r="C200" s="52" t="s">
        <v>1091</v>
      </c>
      <c r="D200" s="51" t="s">
        <v>733</v>
      </c>
      <c r="E200" s="51" t="s">
        <v>1092</v>
      </c>
      <c r="F200" s="52" t="s">
        <v>1093</v>
      </c>
      <c r="G200" s="74"/>
      <c r="H200" s="54">
        <v>27</v>
      </c>
      <c r="I200" s="54">
        <v>3</v>
      </c>
      <c r="J200" s="54">
        <v>1979</v>
      </c>
      <c r="K200" s="52">
        <f t="shared" ref="K200:K263" si="3">2011-J200</f>
        <v>32</v>
      </c>
      <c r="L200" s="52" t="s">
        <v>1964</v>
      </c>
      <c r="M200" s="74"/>
      <c r="N200" s="74"/>
      <c r="O200" s="74"/>
      <c r="P200" s="74"/>
      <c r="Q200" s="54">
        <v>1306</v>
      </c>
      <c r="R200" s="74"/>
      <c r="S200" s="54" t="s">
        <v>58</v>
      </c>
      <c r="T200" s="52" t="s">
        <v>2698</v>
      </c>
      <c r="U200" s="55" t="s">
        <v>211</v>
      </c>
      <c r="V200" s="55" t="s">
        <v>1094</v>
      </c>
      <c r="W200" s="74"/>
      <c r="X200" s="74"/>
      <c r="Y200" s="55"/>
      <c r="Z200" s="74"/>
      <c r="AA200" s="74"/>
      <c r="AB200" s="74"/>
      <c r="AC200" s="74"/>
      <c r="AD200" s="74"/>
      <c r="AE200" s="74"/>
      <c r="AF200" s="54">
        <v>19</v>
      </c>
      <c r="AG200" s="54">
        <v>9</v>
      </c>
      <c r="AH200" s="54">
        <v>2011</v>
      </c>
      <c r="AI200" s="52" t="s">
        <v>2191</v>
      </c>
      <c r="AJ200" s="74"/>
      <c r="AK200" s="74"/>
      <c r="AL200" s="54">
        <v>2011</v>
      </c>
      <c r="AM200" s="74"/>
      <c r="AN200" s="54">
        <v>3</v>
      </c>
      <c r="AO200" s="54">
        <v>2</v>
      </c>
      <c r="AP200" s="54">
        <v>2012</v>
      </c>
      <c r="AQ200" s="52"/>
      <c r="AR200" s="59">
        <v>2</v>
      </c>
      <c r="AS200" s="52" t="s">
        <v>71</v>
      </c>
      <c r="AT200" s="74">
        <v>31.02</v>
      </c>
      <c r="AU200" s="74">
        <v>21.12</v>
      </c>
      <c r="AV200" s="74">
        <v>115.59</v>
      </c>
      <c r="AW200" s="61">
        <v>7</v>
      </c>
      <c r="AX200" s="74"/>
      <c r="AY200" s="74">
        <v>3.3000000000000003</v>
      </c>
      <c r="AZ200" s="74">
        <v>178.03</v>
      </c>
      <c r="BA200" s="74"/>
      <c r="BB200" s="74">
        <v>66</v>
      </c>
    </row>
    <row r="201" spans="1:54" s="73" customFormat="1" ht="12">
      <c r="A201" s="63" t="s">
        <v>46</v>
      </c>
      <c r="B201" s="65">
        <v>195</v>
      </c>
      <c r="C201" s="52" t="s">
        <v>1095</v>
      </c>
      <c r="D201" s="51" t="s">
        <v>485</v>
      </c>
      <c r="E201" s="51" t="s">
        <v>1096</v>
      </c>
      <c r="F201" s="52" t="s">
        <v>1097</v>
      </c>
      <c r="G201" s="74"/>
      <c r="H201" s="54">
        <v>7</v>
      </c>
      <c r="I201" s="54">
        <v>11</v>
      </c>
      <c r="J201" s="54">
        <v>1954</v>
      </c>
      <c r="K201" s="52">
        <f t="shared" si="3"/>
        <v>57</v>
      </c>
      <c r="L201" s="52" t="s">
        <v>1964</v>
      </c>
      <c r="M201" s="74"/>
      <c r="N201" s="74"/>
      <c r="O201" s="74"/>
      <c r="P201" s="74"/>
      <c r="Q201" s="54">
        <v>1312</v>
      </c>
      <c r="R201" s="74"/>
      <c r="S201" s="54" t="s">
        <v>58</v>
      </c>
      <c r="T201" s="52" t="s">
        <v>2698</v>
      </c>
      <c r="U201" s="55" t="s">
        <v>2714</v>
      </c>
      <c r="V201" s="55" t="s">
        <v>1094</v>
      </c>
      <c r="W201" s="74"/>
      <c r="X201" s="74"/>
      <c r="Y201" s="55"/>
      <c r="Z201" s="74"/>
      <c r="AA201" s="74"/>
      <c r="AB201" s="74"/>
      <c r="AC201" s="74"/>
      <c r="AD201" s="74"/>
      <c r="AE201" s="74"/>
      <c r="AF201" s="54">
        <v>20</v>
      </c>
      <c r="AG201" s="54">
        <v>9</v>
      </c>
      <c r="AH201" s="54">
        <v>2011</v>
      </c>
      <c r="AI201" s="52" t="s">
        <v>2527</v>
      </c>
      <c r="AJ201" s="74"/>
      <c r="AK201" s="74"/>
      <c r="AL201" s="54">
        <v>2007</v>
      </c>
      <c r="AM201" s="74"/>
      <c r="AN201" s="54">
        <v>29</v>
      </c>
      <c r="AO201" s="54">
        <v>2</v>
      </c>
      <c r="AP201" s="54">
        <v>2012</v>
      </c>
      <c r="AQ201" s="52"/>
      <c r="AR201" s="59">
        <v>29</v>
      </c>
      <c r="AS201" s="52" t="s">
        <v>53</v>
      </c>
      <c r="AT201" s="74">
        <v>449.78999999999996</v>
      </c>
      <c r="AU201" s="74">
        <v>306.24</v>
      </c>
      <c r="AV201" s="74">
        <v>809.93</v>
      </c>
      <c r="AW201" s="61">
        <v>90</v>
      </c>
      <c r="AX201" s="74"/>
      <c r="AY201" s="74">
        <v>47.85</v>
      </c>
      <c r="AZ201" s="74">
        <v>1703.81</v>
      </c>
      <c r="BA201" s="74"/>
      <c r="BB201" s="74">
        <v>957</v>
      </c>
    </row>
    <row r="202" spans="1:54" s="73" customFormat="1" ht="12">
      <c r="A202" s="63" t="s">
        <v>46</v>
      </c>
      <c r="B202" s="65">
        <v>196</v>
      </c>
      <c r="C202" s="52" t="s">
        <v>1102</v>
      </c>
      <c r="D202" s="51" t="s">
        <v>1103</v>
      </c>
      <c r="E202" s="51" t="s">
        <v>1104</v>
      </c>
      <c r="F202" s="52" t="s">
        <v>1105</v>
      </c>
      <c r="G202" s="74"/>
      <c r="H202" s="54">
        <v>4</v>
      </c>
      <c r="I202" s="54">
        <v>3</v>
      </c>
      <c r="J202" s="54">
        <v>1977</v>
      </c>
      <c r="K202" s="52">
        <f t="shared" si="3"/>
        <v>34</v>
      </c>
      <c r="L202" s="52" t="s">
        <v>100</v>
      </c>
      <c r="M202" s="74"/>
      <c r="N202" s="74"/>
      <c r="O202" s="74"/>
      <c r="P202" s="74"/>
      <c r="Q202" s="54">
        <v>1328</v>
      </c>
      <c r="R202" s="74"/>
      <c r="S202" s="54" t="s">
        <v>58</v>
      </c>
      <c r="T202" s="54">
        <v>11030023</v>
      </c>
      <c r="U202" s="55" t="s">
        <v>2715</v>
      </c>
      <c r="V202" s="64" t="s">
        <v>457</v>
      </c>
      <c r="W202" s="74"/>
      <c r="X202" s="74"/>
      <c r="Y202" s="64"/>
      <c r="Z202" s="74"/>
      <c r="AA202" s="74"/>
      <c r="AB202" s="74"/>
      <c r="AC202" s="74"/>
      <c r="AD202" s="74"/>
      <c r="AE202" s="74"/>
      <c r="AF202" s="54">
        <v>30</v>
      </c>
      <c r="AG202" s="54">
        <v>9</v>
      </c>
      <c r="AH202" s="54">
        <v>2011</v>
      </c>
      <c r="AI202" s="52" t="s">
        <v>2137</v>
      </c>
      <c r="AJ202" s="74"/>
      <c r="AK202" s="74"/>
      <c r="AL202" s="54"/>
      <c r="AM202" s="74"/>
      <c r="AN202" s="54">
        <v>29</v>
      </c>
      <c r="AO202" s="54">
        <v>2</v>
      </c>
      <c r="AP202" s="54">
        <v>2012</v>
      </c>
      <c r="AQ202" s="52"/>
      <c r="AR202" s="59">
        <v>29</v>
      </c>
      <c r="AS202" s="52" t="s">
        <v>53</v>
      </c>
      <c r="AT202" s="74">
        <v>449.78999999999996</v>
      </c>
      <c r="AU202" s="74">
        <v>306.24</v>
      </c>
      <c r="AV202" s="74">
        <v>392.58</v>
      </c>
      <c r="AW202" s="61">
        <v>110</v>
      </c>
      <c r="AX202" s="74"/>
      <c r="AY202" s="74">
        <v>47.85</v>
      </c>
      <c r="AZ202" s="74">
        <v>1306.46</v>
      </c>
      <c r="BA202" s="74"/>
      <c r="BB202" s="74">
        <v>957</v>
      </c>
    </row>
    <row r="203" spans="1:54" s="73" customFormat="1" ht="12">
      <c r="A203" s="63" t="s">
        <v>46</v>
      </c>
      <c r="B203" s="65">
        <v>197</v>
      </c>
      <c r="C203" s="52" t="s">
        <v>1159</v>
      </c>
      <c r="D203" s="51" t="s">
        <v>1160</v>
      </c>
      <c r="E203" s="51" t="s">
        <v>1161</v>
      </c>
      <c r="F203" s="52" t="s">
        <v>1162</v>
      </c>
      <c r="G203" s="74"/>
      <c r="H203" s="54">
        <v>5</v>
      </c>
      <c r="I203" s="54">
        <v>12</v>
      </c>
      <c r="J203" s="54">
        <v>1980</v>
      </c>
      <c r="K203" s="52">
        <f t="shared" si="3"/>
        <v>31</v>
      </c>
      <c r="L203" s="52" t="s">
        <v>1964</v>
      </c>
      <c r="M203" s="74"/>
      <c r="N203" s="74"/>
      <c r="O203" s="74"/>
      <c r="P203" s="74"/>
      <c r="Q203" s="54">
        <v>1398</v>
      </c>
      <c r="R203" s="74"/>
      <c r="S203" s="54" t="s">
        <v>58</v>
      </c>
      <c r="T203" s="54">
        <v>11030023</v>
      </c>
      <c r="U203" s="64" t="s">
        <v>2716</v>
      </c>
      <c r="V203" s="64"/>
      <c r="W203" s="74"/>
      <c r="X203" s="74"/>
      <c r="Y203" s="64"/>
      <c r="Z203" s="74"/>
      <c r="AA203" s="74"/>
      <c r="AB203" s="74"/>
      <c r="AC203" s="74"/>
      <c r="AD203" s="74"/>
      <c r="AE203" s="74"/>
      <c r="AF203" s="54">
        <v>5</v>
      </c>
      <c r="AG203" s="54">
        <v>10</v>
      </c>
      <c r="AH203" s="54">
        <v>2011</v>
      </c>
      <c r="AI203" s="52" t="s">
        <v>2717</v>
      </c>
      <c r="AJ203" s="74"/>
      <c r="AK203" s="74"/>
      <c r="AL203" s="54"/>
      <c r="AM203" s="74"/>
      <c r="AN203" s="54">
        <v>29</v>
      </c>
      <c r="AO203" s="54">
        <v>2</v>
      </c>
      <c r="AP203" s="54">
        <v>2012</v>
      </c>
      <c r="AQ203" s="52"/>
      <c r="AR203" s="59">
        <v>29</v>
      </c>
      <c r="AS203" s="52" t="s">
        <v>53</v>
      </c>
      <c r="AT203" s="74">
        <v>449.78999999999996</v>
      </c>
      <c r="AU203" s="74">
        <v>306.24</v>
      </c>
      <c r="AV203" s="74">
        <v>434.96</v>
      </c>
      <c r="AW203" s="61">
        <v>160</v>
      </c>
      <c r="AX203" s="74"/>
      <c r="AY203" s="74">
        <v>47.85</v>
      </c>
      <c r="AZ203" s="74">
        <v>1398.84</v>
      </c>
      <c r="BA203" s="74"/>
      <c r="BB203" s="74">
        <v>957</v>
      </c>
    </row>
    <row r="204" spans="1:54" s="73" customFormat="1" ht="12">
      <c r="A204" s="63" t="s">
        <v>46</v>
      </c>
      <c r="B204" s="65">
        <v>198</v>
      </c>
      <c r="C204" s="52" t="s">
        <v>1168</v>
      </c>
      <c r="D204" s="51" t="s">
        <v>55</v>
      </c>
      <c r="E204" s="51" t="s">
        <v>674</v>
      </c>
      <c r="F204" s="52" t="s">
        <v>1169</v>
      </c>
      <c r="G204" s="74"/>
      <c r="H204" s="54">
        <v>11</v>
      </c>
      <c r="I204" s="54">
        <v>2</v>
      </c>
      <c r="J204" s="54">
        <v>1977</v>
      </c>
      <c r="K204" s="52">
        <f t="shared" si="3"/>
        <v>34</v>
      </c>
      <c r="L204" s="52" t="s">
        <v>1964</v>
      </c>
      <c r="M204" s="74"/>
      <c r="N204" s="74"/>
      <c r="O204" s="74"/>
      <c r="P204" s="74"/>
      <c r="Q204" s="54">
        <v>1402</v>
      </c>
      <c r="R204" s="74"/>
      <c r="S204" s="54" t="s">
        <v>58</v>
      </c>
      <c r="T204" s="54">
        <v>11030023</v>
      </c>
      <c r="U204" s="64" t="s">
        <v>947</v>
      </c>
      <c r="V204" s="64" t="s">
        <v>493</v>
      </c>
      <c r="W204" s="74"/>
      <c r="X204" s="74"/>
      <c r="Y204" s="64"/>
      <c r="Z204" s="74"/>
      <c r="AA204" s="74"/>
      <c r="AB204" s="74"/>
      <c r="AC204" s="74"/>
      <c r="AD204" s="74"/>
      <c r="AE204" s="74"/>
      <c r="AF204" s="54">
        <v>10</v>
      </c>
      <c r="AG204" s="54">
        <v>10</v>
      </c>
      <c r="AH204" s="54">
        <v>2011</v>
      </c>
      <c r="AI204" s="52" t="s">
        <v>2016</v>
      </c>
      <c r="AJ204" s="74"/>
      <c r="AK204" s="74"/>
      <c r="AL204" s="54">
        <v>2011</v>
      </c>
      <c r="AM204" s="74"/>
      <c r="AN204" s="54">
        <v>17</v>
      </c>
      <c r="AO204" s="54">
        <v>2</v>
      </c>
      <c r="AP204" s="54">
        <v>2012</v>
      </c>
      <c r="AQ204" s="52"/>
      <c r="AR204" s="59">
        <v>16</v>
      </c>
      <c r="AS204" s="52" t="s">
        <v>71</v>
      </c>
      <c r="AT204" s="74">
        <v>248.16</v>
      </c>
      <c r="AU204" s="74">
        <v>168.96</v>
      </c>
      <c r="AV204" s="74">
        <v>305.47000000000003</v>
      </c>
      <c r="AW204" s="61">
        <v>90</v>
      </c>
      <c r="AX204" s="74"/>
      <c r="AY204" s="74">
        <v>26.400000000000002</v>
      </c>
      <c r="AZ204" s="74">
        <v>838.99</v>
      </c>
      <c r="BA204" s="74"/>
      <c r="BB204" s="74">
        <v>528</v>
      </c>
    </row>
    <row r="205" spans="1:54" s="73" customFormat="1" ht="12">
      <c r="A205" s="63" t="s">
        <v>46</v>
      </c>
      <c r="B205" s="65">
        <v>199</v>
      </c>
      <c r="C205" s="52" t="s">
        <v>1171</v>
      </c>
      <c r="D205" s="51" t="s">
        <v>1172</v>
      </c>
      <c r="E205" s="51" t="s">
        <v>1173</v>
      </c>
      <c r="F205" s="52" t="s">
        <v>1174</v>
      </c>
      <c r="G205" s="74"/>
      <c r="H205" s="54">
        <v>19</v>
      </c>
      <c r="I205" s="54">
        <v>3</v>
      </c>
      <c r="J205" s="54">
        <v>1950</v>
      </c>
      <c r="K205" s="52">
        <f t="shared" si="3"/>
        <v>61</v>
      </c>
      <c r="L205" s="52" t="s">
        <v>1964</v>
      </c>
      <c r="M205" s="74"/>
      <c r="N205" s="74"/>
      <c r="O205" s="74"/>
      <c r="P205" s="74"/>
      <c r="Q205" s="54">
        <v>1428</v>
      </c>
      <c r="R205" s="74"/>
      <c r="S205" s="52" t="s">
        <v>58</v>
      </c>
      <c r="T205" s="54">
        <v>11030023</v>
      </c>
      <c r="U205" s="64" t="s">
        <v>2718</v>
      </c>
      <c r="V205" s="64" t="s">
        <v>938</v>
      </c>
      <c r="W205" s="74"/>
      <c r="X205" s="74"/>
      <c r="Y205" s="64"/>
      <c r="Z205" s="74"/>
      <c r="AA205" s="74"/>
      <c r="AB205" s="74"/>
      <c r="AC205" s="74"/>
      <c r="AD205" s="74"/>
      <c r="AE205" s="74"/>
      <c r="AF205" s="54">
        <v>17</v>
      </c>
      <c r="AG205" s="54">
        <v>10</v>
      </c>
      <c r="AH205" s="54">
        <v>2011</v>
      </c>
      <c r="AI205" s="52" t="s">
        <v>2705</v>
      </c>
      <c r="AJ205" s="74"/>
      <c r="AK205" s="74"/>
      <c r="AL205" s="54"/>
      <c r="AM205" s="74"/>
      <c r="AN205" s="54">
        <v>29</v>
      </c>
      <c r="AO205" s="54">
        <v>2</v>
      </c>
      <c r="AP205" s="54">
        <v>2012</v>
      </c>
      <c r="AQ205" s="52"/>
      <c r="AR205" s="59">
        <v>29</v>
      </c>
      <c r="AS205" s="52" t="s">
        <v>53</v>
      </c>
      <c r="AT205" s="74">
        <v>449.78999999999996</v>
      </c>
      <c r="AU205" s="74">
        <v>306.24</v>
      </c>
      <c r="AV205" s="74">
        <v>127.3</v>
      </c>
      <c r="AW205" s="61">
        <v>90</v>
      </c>
      <c r="AX205" s="74"/>
      <c r="AY205" s="74">
        <v>47.85</v>
      </c>
      <c r="AZ205" s="74">
        <v>1021.18</v>
      </c>
      <c r="BA205" s="74"/>
      <c r="BB205" s="74">
        <v>957</v>
      </c>
    </row>
    <row r="206" spans="1:54" s="73" customFormat="1" ht="12">
      <c r="A206" s="63" t="s">
        <v>46</v>
      </c>
      <c r="B206" s="65">
        <v>200</v>
      </c>
      <c r="C206" s="52" t="s">
        <v>1182</v>
      </c>
      <c r="D206" s="51" t="s">
        <v>142</v>
      </c>
      <c r="E206" s="51" t="s">
        <v>1183</v>
      </c>
      <c r="F206" s="52" t="s">
        <v>1184</v>
      </c>
      <c r="G206" s="74"/>
      <c r="H206" s="54">
        <v>16</v>
      </c>
      <c r="I206" s="54">
        <v>9</v>
      </c>
      <c r="J206" s="54">
        <v>1984</v>
      </c>
      <c r="K206" s="52">
        <f t="shared" si="3"/>
        <v>27</v>
      </c>
      <c r="L206" s="52" t="s">
        <v>100</v>
      </c>
      <c r="M206" s="74"/>
      <c r="N206" s="74"/>
      <c r="O206" s="74"/>
      <c r="P206" s="74"/>
      <c r="Q206" s="54">
        <v>1434</v>
      </c>
      <c r="R206" s="74"/>
      <c r="S206" s="54" t="s">
        <v>368</v>
      </c>
      <c r="T206" s="54">
        <v>11030023</v>
      </c>
      <c r="U206" s="64" t="s">
        <v>2719</v>
      </c>
      <c r="V206" s="64" t="s">
        <v>1186</v>
      </c>
      <c r="W206" s="74"/>
      <c r="X206" s="74"/>
      <c r="Y206" s="64"/>
      <c r="Z206" s="74"/>
      <c r="AA206" s="74"/>
      <c r="AB206" s="74"/>
      <c r="AC206" s="74"/>
      <c r="AD206" s="74"/>
      <c r="AE206" s="74"/>
      <c r="AF206" s="54">
        <v>18</v>
      </c>
      <c r="AG206" s="54">
        <v>10</v>
      </c>
      <c r="AH206" s="54">
        <v>2011</v>
      </c>
      <c r="AI206" s="52" t="s">
        <v>1985</v>
      </c>
      <c r="AJ206" s="74"/>
      <c r="AK206" s="74"/>
      <c r="AL206" s="54">
        <v>2010</v>
      </c>
      <c r="AM206" s="74"/>
      <c r="AN206" s="54">
        <v>29</v>
      </c>
      <c r="AO206" s="54">
        <v>2</v>
      </c>
      <c r="AP206" s="54">
        <v>2012</v>
      </c>
      <c r="AQ206" s="52"/>
      <c r="AR206" s="59">
        <v>29</v>
      </c>
      <c r="AS206" s="52" t="s">
        <v>53</v>
      </c>
      <c r="AT206" s="74">
        <v>449.78999999999996</v>
      </c>
      <c r="AU206" s="74">
        <v>306.24</v>
      </c>
      <c r="AV206" s="74">
        <v>390.54</v>
      </c>
      <c r="AW206" s="61">
        <v>71</v>
      </c>
      <c r="AX206" s="74"/>
      <c r="AY206" s="74">
        <v>47.85</v>
      </c>
      <c r="AZ206" s="74">
        <v>1265.42</v>
      </c>
      <c r="BA206" s="74"/>
      <c r="BB206" s="74">
        <v>957</v>
      </c>
    </row>
    <row r="207" spans="1:54" s="73" customFormat="1" ht="12">
      <c r="A207" s="63" t="s">
        <v>46</v>
      </c>
      <c r="B207" s="65">
        <v>201</v>
      </c>
      <c r="C207" s="52" t="s">
        <v>1192</v>
      </c>
      <c r="D207" s="51" t="s">
        <v>1193</v>
      </c>
      <c r="E207" s="51" t="s">
        <v>1194</v>
      </c>
      <c r="F207" s="52" t="s">
        <v>1195</v>
      </c>
      <c r="G207" s="74"/>
      <c r="H207" s="54">
        <v>15</v>
      </c>
      <c r="I207" s="54">
        <v>7</v>
      </c>
      <c r="J207" s="54">
        <v>1985</v>
      </c>
      <c r="K207" s="52">
        <f t="shared" si="3"/>
        <v>26</v>
      </c>
      <c r="L207" s="52" t="s">
        <v>1964</v>
      </c>
      <c r="M207" s="74"/>
      <c r="N207" s="74"/>
      <c r="O207" s="74"/>
      <c r="P207" s="74"/>
      <c r="Q207" s="54">
        <v>1450</v>
      </c>
      <c r="R207" s="74"/>
      <c r="S207" s="54" t="s">
        <v>58</v>
      </c>
      <c r="T207" s="54">
        <v>11030023</v>
      </c>
      <c r="U207" s="55" t="s">
        <v>2720</v>
      </c>
      <c r="V207" s="64"/>
      <c r="W207" s="74"/>
      <c r="X207" s="74"/>
      <c r="Y207" s="64"/>
      <c r="Z207" s="74"/>
      <c r="AA207" s="74"/>
      <c r="AB207" s="74"/>
      <c r="AC207" s="74"/>
      <c r="AD207" s="74"/>
      <c r="AE207" s="74"/>
      <c r="AF207" s="54">
        <v>19</v>
      </c>
      <c r="AG207" s="54">
        <v>10</v>
      </c>
      <c r="AH207" s="54">
        <v>2011</v>
      </c>
      <c r="AI207" s="52" t="s">
        <v>2721</v>
      </c>
      <c r="AJ207" s="74"/>
      <c r="AK207" s="74"/>
      <c r="AL207" s="54"/>
      <c r="AM207" s="74"/>
      <c r="AN207" s="54">
        <v>29</v>
      </c>
      <c r="AO207" s="54">
        <v>2</v>
      </c>
      <c r="AP207" s="54">
        <v>2012</v>
      </c>
      <c r="AQ207" s="52"/>
      <c r="AR207" s="59">
        <v>29</v>
      </c>
      <c r="AS207" s="52" t="s">
        <v>53</v>
      </c>
      <c r="AT207" s="74">
        <v>449.78999999999996</v>
      </c>
      <c r="AU207" s="74">
        <v>306.24</v>
      </c>
      <c r="AV207" s="74">
        <v>829.68</v>
      </c>
      <c r="AW207" s="61">
        <v>93</v>
      </c>
      <c r="AX207" s="74"/>
      <c r="AY207" s="74">
        <v>47.85</v>
      </c>
      <c r="AZ207" s="74">
        <v>1726.56</v>
      </c>
      <c r="BA207" s="74"/>
      <c r="BB207" s="74">
        <v>957</v>
      </c>
    </row>
    <row r="208" spans="1:54" s="73" customFormat="1" ht="12">
      <c r="A208" s="63" t="s">
        <v>46</v>
      </c>
      <c r="B208" s="65">
        <v>202</v>
      </c>
      <c r="C208" s="52" t="s">
        <v>1215</v>
      </c>
      <c r="D208" s="51" t="s">
        <v>692</v>
      </c>
      <c r="E208" s="51" t="s">
        <v>1216</v>
      </c>
      <c r="F208" s="52" t="s">
        <v>1217</v>
      </c>
      <c r="G208" s="74"/>
      <c r="H208" s="54">
        <v>25</v>
      </c>
      <c r="I208" s="54">
        <v>2</v>
      </c>
      <c r="J208" s="54">
        <v>1952</v>
      </c>
      <c r="K208" s="52">
        <f t="shared" si="3"/>
        <v>59</v>
      </c>
      <c r="L208" s="52" t="s">
        <v>1964</v>
      </c>
      <c r="M208" s="74"/>
      <c r="N208" s="74"/>
      <c r="O208" s="74"/>
      <c r="P208" s="74"/>
      <c r="Q208" s="54">
        <v>1488</v>
      </c>
      <c r="R208" s="74"/>
      <c r="S208" s="54" t="s">
        <v>169</v>
      </c>
      <c r="T208" s="54">
        <v>11030023</v>
      </c>
      <c r="U208" s="64" t="s">
        <v>2722</v>
      </c>
      <c r="V208" s="64"/>
      <c r="W208" s="74"/>
      <c r="X208" s="74"/>
      <c r="Y208" s="64"/>
      <c r="Z208" s="74"/>
      <c r="AA208" s="74"/>
      <c r="AB208" s="74"/>
      <c r="AC208" s="74"/>
      <c r="AD208" s="74"/>
      <c r="AE208" s="74"/>
      <c r="AF208" s="54">
        <v>27</v>
      </c>
      <c r="AG208" s="54">
        <v>10</v>
      </c>
      <c r="AH208" s="54">
        <v>2011</v>
      </c>
      <c r="AI208" s="52" t="s">
        <v>2440</v>
      </c>
      <c r="AJ208" s="74"/>
      <c r="AK208" s="74"/>
      <c r="AL208" s="54"/>
      <c r="AM208" s="74"/>
      <c r="AN208" s="54">
        <v>28</v>
      </c>
      <c r="AO208" s="54">
        <v>2</v>
      </c>
      <c r="AP208" s="54">
        <v>2012</v>
      </c>
      <c r="AQ208" s="52"/>
      <c r="AR208" s="59">
        <v>25</v>
      </c>
      <c r="AS208" s="52" t="s">
        <v>71</v>
      </c>
      <c r="AT208" s="74">
        <v>387.75</v>
      </c>
      <c r="AU208" s="74">
        <v>264</v>
      </c>
      <c r="AV208" s="74">
        <v>885.59</v>
      </c>
      <c r="AW208" s="61">
        <v>141</v>
      </c>
      <c r="AX208" s="74"/>
      <c r="AY208" s="74">
        <v>41.25</v>
      </c>
      <c r="AZ208" s="74">
        <v>1719.5900000000001</v>
      </c>
      <c r="BA208" s="74"/>
      <c r="BB208" s="74">
        <v>825</v>
      </c>
    </row>
    <row r="209" spans="1:54" s="73" customFormat="1" ht="12">
      <c r="A209" s="63" t="s">
        <v>46</v>
      </c>
      <c r="B209" s="65">
        <v>203</v>
      </c>
      <c r="C209" s="52" t="s">
        <v>1231</v>
      </c>
      <c r="D209" s="51" t="s">
        <v>1232</v>
      </c>
      <c r="E209" s="51" t="s">
        <v>1233</v>
      </c>
      <c r="F209" s="52" t="s">
        <v>1234</v>
      </c>
      <c r="G209" s="74"/>
      <c r="H209" s="54">
        <v>25</v>
      </c>
      <c r="I209" s="54">
        <v>4</v>
      </c>
      <c r="J209" s="54">
        <v>1993</v>
      </c>
      <c r="K209" s="52">
        <f t="shared" si="3"/>
        <v>18</v>
      </c>
      <c r="L209" s="52" t="s">
        <v>100</v>
      </c>
      <c r="M209" s="74"/>
      <c r="N209" s="74"/>
      <c r="O209" s="74"/>
      <c r="P209" s="74"/>
      <c r="Q209" s="54">
        <v>1503</v>
      </c>
      <c r="R209" s="74"/>
      <c r="S209" s="54" t="s">
        <v>58</v>
      </c>
      <c r="T209" s="54">
        <v>11030023</v>
      </c>
      <c r="U209" s="64" t="s">
        <v>1422</v>
      </c>
      <c r="V209" s="64"/>
      <c r="W209" s="74"/>
      <c r="X209" s="74"/>
      <c r="Y209" s="64"/>
      <c r="Z209" s="74"/>
      <c r="AA209" s="74"/>
      <c r="AB209" s="74"/>
      <c r="AC209" s="74"/>
      <c r="AD209" s="74"/>
      <c r="AE209" s="74"/>
      <c r="AF209" s="54">
        <v>31</v>
      </c>
      <c r="AG209" s="54">
        <v>10</v>
      </c>
      <c r="AH209" s="54">
        <v>2011</v>
      </c>
      <c r="AI209" s="52" t="s">
        <v>2171</v>
      </c>
      <c r="AJ209" s="74"/>
      <c r="AK209" s="74"/>
      <c r="AL209" s="54"/>
      <c r="AM209" s="74"/>
      <c r="AN209" s="54">
        <v>25</v>
      </c>
      <c r="AO209" s="54">
        <v>2</v>
      </c>
      <c r="AP209" s="54">
        <v>2012</v>
      </c>
      <c r="AQ209" s="52"/>
      <c r="AR209" s="59">
        <v>24</v>
      </c>
      <c r="AS209" s="52" t="s">
        <v>71</v>
      </c>
      <c r="AT209" s="74">
        <v>372.23999999999995</v>
      </c>
      <c r="AU209" s="74">
        <v>253.44</v>
      </c>
      <c r="AV209" s="74">
        <v>347.22</v>
      </c>
      <c r="AW209" s="61">
        <v>90</v>
      </c>
      <c r="AX209" s="74"/>
      <c r="AY209" s="74">
        <v>39.6</v>
      </c>
      <c r="AZ209" s="74">
        <v>1102.5</v>
      </c>
      <c r="BA209" s="74"/>
      <c r="BB209" s="74">
        <v>792</v>
      </c>
    </row>
    <row r="210" spans="1:54" s="73" customFormat="1" ht="12">
      <c r="A210" s="63" t="s">
        <v>46</v>
      </c>
      <c r="B210" s="65">
        <v>204</v>
      </c>
      <c r="C210" s="52" t="s">
        <v>1247</v>
      </c>
      <c r="D210" s="51" t="s">
        <v>1248</v>
      </c>
      <c r="E210" s="51" t="s">
        <v>625</v>
      </c>
      <c r="F210" s="52" t="s">
        <v>1249</v>
      </c>
      <c r="G210" s="74"/>
      <c r="H210" s="54">
        <v>23</v>
      </c>
      <c r="I210" s="54">
        <v>8</v>
      </c>
      <c r="J210" s="54">
        <v>1979</v>
      </c>
      <c r="K210" s="52">
        <f t="shared" si="3"/>
        <v>32</v>
      </c>
      <c r="L210" s="52" t="s">
        <v>1964</v>
      </c>
      <c r="M210" s="74"/>
      <c r="N210" s="74"/>
      <c r="O210" s="74"/>
      <c r="P210" s="74"/>
      <c r="Q210" s="54">
        <v>1532</v>
      </c>
      <c r="R210" s="74"/>
      <c r="S210" s="54" t="s">
        <v>58</v>
      </c>
      <c r="T210" s="54">
        <v>11030023</v>
      </c>
      <c r="U210" s="64" t="s">
        <v>1065</v>
      </c>
      <c r="V210" s="64" t="s">
        <v>2723</v>
      </c>
      <c r="W210" s="74"/>
      <c r="X210" s="74"/>
      <c r="Y210" s="64"/>
      <c r="Z210" s="74"/>
      <c r="AA210" s="74"/>
      <c r="AB210" s="74"/>
      <c r="AC210" s="74"/>
      <c r="AD210" s="74"/>
      <c r="AE210" s="74"/>
      <c r="AF210" s="54">
        <v>4</v>
      </c>
      <c r="AG210" s="54">
        <v>11</v>
      </c>
      <c r="AH210" s="54">
        <v>2011</v>
      </c>
      <c r="AI210" s="52" t="s">
        <v>2724</v>
      </c>
      <c r="AJ210" s="74"/>
      <c r="AK210" s="74"/>
      <c r="AL210" s="54"/>
      <c r="AM210" s="74"/>
      <c r="AN210" s="54">
        <v>29</v>
      </c>
      <c r="AO210" s="54">
        <v>2</v>
      </c>
      <c r="AP210" s="54">
        <v>2012</v>
      </c>
      <c r="AQ210" s="52"/>
      <c r="AR210" s="59">
        <v>29</v>
      </c>
      <c r="AS210" s="52" t="s">
        <v>53</v>
      </c>
      <c r="AT210" s="74">
        <v>449.78999999999996</v>
      </c>
      <c r="AU210" s="74">
        <v>306.24</v>
      </c>
      <c r="AV210" s="74">
        <v>737.7</v>
      </c>
      <c r="AW210" s="61">
        <v>135</v>
      </c>
      <c r="AX210" s="74"/>
      <c r="AY210" s="74">
        <v>47.85</v>
      </c>
      <c r="AZ210" s="74">
        <v>1676.58</v>
      </c>
      <c r="BA210" s="74"/>
      <c r="BB210" s="74">
        <v>957</v>
      </c>
    </row>
    <row r="211" spans="1:54" s="73" customFormat="1" ht="12">
      <c r="A211" s="63" t="s">
        <v>46</v>
      </c>
      <c r="B211" s="65">
        <v>205</v>
      </c>
      <c r="C211" s="52" t="s">
        <v>1259</v>
      </c>
      <c r="D211" s="51" t="s">
        <v>1260</v>
      </c>
      <c r="E211" s="51" t="s">
        <v>1261</v>
      </c>
      <c r="F211" s="52" t="s">
        <v>1262</v>
      </c>
      <c r="G211" s="74"/>
      <c r="H211" s="54">
        <v>11</v>
      </c>
      <c r="I211" s="54">
        <v>4</v>
      </c>
      <c r="J211" s="54">
        <v>1936</v>
      </c>
      <c r="K211" s="52">
        <f t="shared" si="3"/>
        <v>75</v>
      </c>
      <c r="L211" s="52" t="s">
        <v>100</v>
      </c>
      <c r="M211" s="74"/>
      <c r="N211" s="74"/>
      <c r="O211" s="74"/>
      <c r="P211" s="74"/>
      <c r="Q211" s="54">
        <v>1558</v>
      </c>
      <c r="R211" s="74"/>
      <c r="S211" s="54" t="s">
        <v>58</v>
      </c>
      <c r="T211" s="54">
        <v>11030023</v>
      </c>
      <c r="U211" s="64" t="s">
        <v>211</v>
      </c>
      <c r="V211" s="64" t="s">
        <v>1112</v>
      </c>
      <c r="W211" s="74"/>
      <c r="X211" s="74"/>
      <c r="Y211" s="64"/>
      <c r="Z211" s="74"/>
      <c r="AA211" s="74"/>
      <c r="AB211" s="74"/>
      <c r="AC211" s="74"/>
      <c r="AD211" s="74"/>
      <c r="AE211" s="74"/>
      <c r="AF211" s="54">
        <v>11</v>
      </c>
      <c r="AG211" s="54">
        <v>11</v>
      </c>
      <c r="AH211" s="54">
        <v>2011</v>
      </c>
      <c r="AI211" s="52" t="s">
        <v>2270</v>
      </c>
      <c r="AJ211" s="74"/>
      <c r="AK211" s="74"/>
      <c r="AL211" s="54">
        <v>2011</v>
      </c>
      <c r="AM211" s="74"/>
      <c r="AN211" s="54">
        <v>11</v>
      </c>
      <c r="AO211" s="54">
        <v>2</v>
      </c>
      <c r="AP211" s="54">
        <v>2012</v>
      </c>
      <c r="AQ211" s="52"/>
      <c r="AR211" s="59">
        <v>10</v>
      </c>
      <c r="AS211" s="52" t="s">
        <v>71</v>
      </c>
      <c r="AT211" s="74">
        <v>155.1</v>
      </c>
      <c r="AU211" s="74">
        <v>105.60000000000001</v>
      </c>
      <c r="AV211" s="74">
        <v>9.36</v>
      </c>
      <c r="AW211" s="61">
        <v>7</v>
      </c>
      <c r="AX211" s="74"/>
      <c r="AY211" s="74">
        <v>16.5</v>
      </c>
      <c r="AZ211" s="74">
        <v>293.56</v>
      </c>
      <c r="BA211" s="74"/>
      <c r="BB211" s="74">
        <v>293.56</v>
      </c>
    </row>
    <row r="212" spans="1:54" s="73" customFormat="1" ht="12">
      <c r="A212" s="63" t="s">
        <v>46</v>
      </c>
      <c r="B212" s="65">
        <v>206</v>
      </c>
      <c r="C212" s="52" t="s">
        <v>1273</v>
      </c>
      <c r="D212" s="51" t="s">
        <v>1274</v>
      </c>
      <c r="E212" s="51" t="s">
        <v>1275</v>
      </c>
      <c r="F212" s="52" t="s">
        <v>1276</v>
      </c>
      <c r="G212" s="74"/>
      <c r="H212" s="54">
        <v>1</v>
      </c>
      <c r="I212" s="54">
        <v>12</v>
      </c>
      <c r="J212" s="54">
        <v>1973</v>
      </c>
      <c r="K212" s="52">
        <f t="shared" si="3"/>
        <v>38</v>
      </c>
      <c r="L212" s="52" t="s">
        <v>1964</v>
      </c>
      <c r="M212" s="74"/>
      <c r="N212" s="74"/>
      <c r="O212" s="74"/>
      <c r="P212" s="74"/>
      <c r="Q212" s="54">
        <v>1574</v>
      </c>
      <c r="R212" s="74"/>
      <c r="S212" s="54" t="s">
        <v>58</v>
      </c>
      <c r="T212" s="54">
        <v>11030023</v>
      </c>
      <c r="U212" s="64" t="s">
        <v>2725</v>
      </c>
      <c r="V212" s="64"/>
      <c r="W212" s="74"/>
      <c r="X212" s="74"/>
      <c r="Y212" s="64"/>
      <c r="Z212" s="74"/>
      <c r="AA212" s="74"/>
      <c r="AB212" s="74"/>
      <c r="AC212" s="74"/>
      <c r="AD212" s="74"/>
      <c r="AE212" s="74"/>
      <c r="AF212" s="54">
        <v>15</v>
      </c>
      <c r="AG212" s="54">
        <v>11</v>
      </c>
      <c r="AH212" s="54">
        <v>2011</v>
      </c>
      <c r="AI212" s="52" t="s">
        <v>1999</v>
      </c>
      <c r="AJ212" s="74"/>
      <c r="AK212" s="74"/>
      <c r="AL212" s="54"/>
      <c r="AM212" s="74"/>
      <c r="AN212" s="54">
        <v>28</v>
      </c>
      <c r="AO212" s="54">
        <v>2</v>
      </c>
      <c r="AP212" s="54">
        <v>2012</v>
      </c>
      <c r="AQ212" s="52"/>
      <c r="AR212" s="59">
        <v>27</v>
      </c>
      <c r="AS212" s="52" t="s">
        <v>71</v>
      </c>
      <c r="AT212" s="74">
        <v>418.77</v>
      </c>
      <c r="AU212" s="74">
        <v>285.12</v>
      </c>
      <c r="AV212" s="74">
        <v>165.94</v>
      </c>
      <c r="AW212" s="61">
        <v>156</v>
      </c>
      <c r="AX212" s="74"/>
      <c r="AY212" s="74">
        <v>44.550000000000004</v>
      </c>
      <c r="AZ212" s="74">
        <v>1070.3799999999999</v>
      </c>
      <c r="BA212" s="74"/>
      <c r="BB212" s="74">
        <v>891</v>
      </c>
    </row>
    <row r="213" spans="1:54" s="73" customFormat="1" ht="12">
      <c r="A213" s="63" t="s">
        <v>46</v>
      </c>
      <c r="B213" s="65">
        <v>207</v>
      </c>
      <c r="C213" s="52" t="s">
        <v>1278</v>
      </c>
      <c r="D213" s="51" t="s">
        <v>453</v>
      </c>
      <c r="E213" s="51" t="s">
        <v>1279</v>
      </c>
      <c r="F213" s="52" t="s">
        <v>1280</v>
      </c>
      <c r="G213" s="74"/>
      <c r="H213" s="54">
        <v>26</v>
      </c>
      <c r="I213" s="54">
        <v>4</v>
      </c>
      <c r="J213" s="54">
        <v>1976</v>
      </c>
      <c r="K213" s="52">
        <f t="shared" si="3"/>
        <v>35</v>
      </c>
      <c r="L213" s="52" t="s">
        <v>1964</v>
      </c>
      <c r="M213" s="74"/>
      <c r="N213" s="74"/>
      <c r="O213" s="74"/>
      <c r="P213" s="74"/>
      <c r="Q213" s="54">
        <v>1577</v>
      </c>
      <c r="R213" s="74"/>
      <c r="S213" s="54" t="s">
        <v>58</v>
      </c>
      <c r="T213" s="54">
        <v>11030023</v>
      </c>
      <c r="U213" s="64" t="s">
        <v>2726</v>
      </c>
      <c r="V213" s="64" t="s">
        <v>528</v>
      </c>
      <c r="W213" s="74"/>
      <c r="X213" s="74"/>
      <c r="Y213" s="64"/>
      <c r="Z213" s="74"/>
      <c r="AA213" s="74"/>
      <c r="AB213" s="74"/>
      <c r="AC213" s="74"/>
      <c r="AD213" s="74"/>
      <c r="AE213" s="74"/>
      <c r="AF213" s="54">
        <v>29</v>
      </c>
      <c r="AG213" s="54">
        <v>11</v>
      </c>
      <c r="AH213" s="54">
        <v>2011</v>
      </c>
      <c r="AI213" s="52" t="s">
        <v>1969</v>
      </c>
      <c r="AJ213" s="74"/>
      <c r="AK213" s="74"/>
      <c r="AL213" s="54"/>
      <c r="AM213" s="74"/>
      <c r="AN213" s="54">
        <v>29</v>
      </c>
      <c r="AO213" s="54">
        <v>2</v>
      </c>
      <c r="AP213" s="54">
        <v>2012</v>
      </c>
      <c r="AQ213" s="52"/>
      <c r="AR213" s="59">
        <v>29</v>
      </c>
      <c r="AS213" s="52" t="s">
        <v>53</v>
      </c>
      <c r="AT213" s="74">
        <v>449.78999999999996</v>
      </c>
      <c r="AU213" s="74">
        <v>306.24</v>
      </c>
      <c r="AV213" s="74">
        <v>407.92</v>
      </c>
      <c r="AW213" s="61">
        <v>51</v>
      </c>
      <c r="AX213" s="74"/>
      <c r="AY213" s="74">
        <v>47.85</v>
      </c>
      <c r="AZ213" s="74">
        <v>1262.8</v>
      </c>
      <c r="BA213" s="74"/>
      <c r="BB213" s="74">
        <v>957</v>
      </c>
    </row>
    <row r="214" spans="1:54" s="73" customFormat="1" ht="12">
      <c r="A214" s="63" t="s">
        <v>46</v>
      </c>
      <c r="B214" s="65">
        <v>208</v>
      </c>
      <c r="C214" s="52" t="s">
        <v>1293</v>
      </c>
      <c r="D214" s="51" t="s">
        <v>1294</v>
      </c>
      <c r="E214" s="51" t="s">
        <v>1295</v>
      </c>
      <c r="F214" s="52" t="s">
        <v>1296</v>
      </c>
      <c r="G214" s="74"/>
      <c r="H214" s="54">
        <v>25</v>
      </c>
      <c r="I214" s="54">
        <v>12</v>
      </c>
      <c r="J214" s="54">
        <v>1974</v>
      </c>
      <c r="K214" s="52">
        <f t="shared" si="3"/>
        <v>37</v>
      </c>
      <c r="L214" s="52" t="s">
        <v>1964</v>
      </c>
      <c r="M214" s="74"/>
      <c r="N214" s="74"/>
      <c r="O214" s="74"/>
      <c r="P214" s="74"/>
      <c r="Q214" s="54">
        <v>1590</v>
      </c>
      <c r="R214" s="74"/>
      <c r="S214" s="54" t="s">
        <v>58</v>
      </c>
      <c r="T214" s="54">
        <v>11030023</v>
      </c>
      <c r="U214" s="64" t="s">
        <v>2727</v>
      </c>
      <c r="V214" s="64" t="s">
        <v>493</v>
      </c>
      <c r="W214" s="74"/>
      <c r="X214" s="74"/>
      <c r="Y214" s="64"/>
      <c r="Z214" s="74"/>
      <c r="AA214" s="74"/>
      <c r="AB214" s="74"/>
      <c r="AC214" s="74"/>
      <c r="AD214" s="74"/>
      <c r="AE214" s="74"/>
      <c r="AF214" s="54">
        <v>17</v>
      </c>
      <c r="AG214" s="54">
        <v>11</v>
      </c>
      <c r="AH214" s="54">
        <v>2011</v>
      </c>
      <c r="AI214" s="52" t="s">
        <v>1994</v>
      </c>
      <c r="AJ214" s="74"/>
      <c r="AK214" s="74"/>
      <c r="AL214" s="54"/>
      <c r="AM214" s="74"/>
      <c r="AN214" s="54">
        <v>29</v>
      </c>
      <c r="AO214" s="54">
        <v>2</v>
      </c>
      <c r="AP214" s="54">
        <v>2012</v>
      </c>
      <c r="AQ214" s="52"/>
      <c r="AR214" s="59">
        <v>29</v>
      </c>
      <c r="AS214" s="52" t="s">
        <v>53</v>
      </c>
      <c r="AT214" s="74">
        <v>449.78999999999996</v>
      </c>
      <c r="AU214" s="74">
        <v>306.24</v>
      </c>
      <c r="AV214" s="74">
        <v>332.55</v>
      </c>
      <c r="AW214" s="61">
        <v>143</v>
      </c>
      <c r="AX214" s="74"/>
      <c r="AY214" s="74">
        <v>47.85</v>
      </c>
      <c r="AZ214" s="74">
        <v>1279.43</v>
      </c>
      <c r="BA214" s="74"/>
      <c r="BB214" s="74">
        <v>957</v>
      </c>
    </row>
    <row r="215" spans="1:54" s="73" customFormat="1" ht="12">
      <c r="A215" s="63" t="s">
        <v>46</v>
      </c>
      <c r="B215" s="65">
        <v>209</v>
      </c>
      <c r="C215" s="52" t="s">
        <v>1306</v>
      </c>
      <c r="D215" s="51" t="s">
        <v>1042</v>
      </c>
      <c r="E215" s="51" t="s">
        <v>1307</v>
      </c>
      <c r="F215" s="52" t="s">
        <v>1308</v>
      </c>
      <c r="G215" s="74"/>
      <c r="H215" s="54">
        <v>15</v>
      </c>
      <c r="I215" s="54">
        <v>4</v>
      </c>
      <c r="J215" s="54">
        <v>1989</v>
      </c>
      <c r="K215" s="52">
        <f t="shared" si="3"/>
        <v>22</v>
      </c>
      <c r="L215" s="52" t="s">
        <v>1964</v>
      </c>
      <c r="M215" s="74"/>
      <c r="N215" s="74"/>
      <c r="O215" s="74"/>
      <c r="P215" s="74"/>
      <c r="Q215" s="54">
        <v>1608</v>
      </c>
      <c r="R215" s="74"/>
      <c r="S215" s="54" t="s">
        <v>58</v>
      </c>
      <c r="T215" s="54">
        <v>11030023</v>
      </c>
      <c r="U215" s="64" t="s">
        <v>1149</v>
      </c>
      <c r="V215" s="64"/>
      <c r="W215" s="74"/>
      <c r="X215" s="74"/>
      <c r="Y215" s="64"/>
      <c r="Z215" s="74"/>
      <c r="AA215" s="74"/>
      <c r="AB215" s="74"/>
      <c r="AC215" s="74"/>
      <c r="AD215" s="74"/>
      <c r="AE215" s="74"/>
      <c r="AF215" s="54">
        <v>22</v>
      </c>
      <c r="AG215" s="54">
        <v>11</v>
      </c>
      <c r="AH215" s="54">
        <v>2011</v>
      </c>
      <c r="AI215" s="52" t="s">
        <v>2379</v>
      </c>
      <c r="AJ215" s="74"/>
      <c r="AK215" s="74"/>
      <c r="AL215" s="54"/>
      <c r="AM215" s="74"/>
      <c r="AN215" s="54">
        <v>29</v>
      </c>
      <c r="AO215" s="54">
        <v>2</v>
      </c>
      <c r="AP215" s="54">
        <v>2012</v>
      </c>
      <c r="AQ215" s="52"/>
      <c r="AR215" s="59">
        <v>29</v>
      </c>
      <c r="AS215" s="52" t="s">
        <v>53</v>
      </c>
      <c r="AT215" s="74">
        <v>449.78999999999996</v>
      </c>
      <c r="AU215" s="74">
        <v>306.24</v>
      </c>
      <c r="AV215" s="74">
        <v>330.91</v>
      </c>
      <c r="AW215" s="61">
        <v>115</v>
      </c>
      <c r="AX215" s="74"/>
      <c r="AY215" s="74">
        <v>47.85</v>
      </c>
      <c r="AZ215" s="74">
        <v>1249.79</v>
      </c>
      <c r="BA215" s="74"/>
      <c r="BB215" s="74">
        <v>957</v>
      </c>
    </row>
    <row r="216" spans="1:54" s="73" customFormat="1" ht="12">
      <c r="A216" s="63" t="s">
        <v>46</v>
      </c>
      <c r="B216" s="65">
        <v>210</v>
      </c>
      <c r="C216" s="52" t="s">
        <v>1330</v>
      </c>
      <c r="D216" s="51" t="s">
        <v>1331</v>
      </c>
      <c r="E216" s="51" t="s">
        <v>1332</v>
      </c>
      <c r="F216" s="52" t="s">
        <v>1333</v>
      </c>
      <c r="G216" s="74"/>
      <c r="H216" s="54">
        <v>3</v>
      </c>
      <c r="I216" s="54">
        <v>1</v>
      </c>
      <c r="J216" s="54">
        <v>1952</v>
      </c>
      <c r="K216" s="52">
        <f t="shared" si="3"/>
        <v>59</v>
      </c>
      <c r="L216" s="52" t="s">
        <v>1964</v>
      </c>
      <c r="M216" s="74"/>
      <c r="N216" s="74"/>
      <c r="O216" s="74"/>
      <c r="P216" s="74"/>
      <c r="Q216" s="54">
        <v>1634</v>
      </c>
      <c r="R216" s="74"/>
      <c r="S216" s="54" t="s">
        <v>58</v>
      </c>
      <c r="T216" s="54">
        <v>11030023</v>
      </c>
      <c r="U216" s="64" t="s">
        <v>2728</v>
      </c>
      <c r="V216" s="64"/>
      <c r="W216" s="74"/>
      <c r="X216" s="74"/>
      <c r="Y216" s="64"/>
      <c r="Z216" s="74"/>
      <c r="AA216" s="74"/>
      <c r="AB216" s="74"/>
      <c r="AC216" s="74"/>
      <c r="AD216" s="74"/>
      <c r="AE216" s="74"/>
      <c r="AF216" s="54">
        <v>28</v>
      </c>
      <c r="AG216" s="54">
        <v>11</v>
      </c>
      <c r="AH216" s="54">
        <v>2011</v>
      </c>
      <c r="AI216" s="52" t="s">
        <v>2527</v>
      </c>
      <c r="AJ216" s="74"/>
      <c r="AK216" s="74"/>
      <c r="AL216" s="54">
        <v>2011</v>
      </c>
      <c r="AM216" s="74"/>
      <c r="AN216" s="54">
        <v>29</v>
      </c>
      <c r="AO216" s="54">
        <v>2</v>
      </c>
      <c r="AP216" s="54">
        <v>2012</v>
      </c>
      <c r="AQ216" s="52"/>
      <c r="AR216" s="59">
        <v>29</v>
      </c>
      <c r="AS216" s="52" t="s">
        <v>53</v>
      </c>
      <c r="AT216" s="74">
        <v>449.78999999999996</v>
      </c>
      <c r="AU216" s="74">
        <v>306.24</v>
      </c>
      <c r="AV216" s="74">
        <v>377.12</v>
      </c>
      <c r="AW216" s="61">
        <v>115</v>
      </c>
      <c r="AX216" s="74"/>
      <c r="AY216" s="74">
        <v>47.85</v>
      </c>
      <c r="AZ216" s="74">
        <v>1296</v>
      </c>
      <c r="BA216" s="74"/>
      <c r="BB216" s="74">
        <v>957</v>
      </c>
    </row>
    <row r="217" spans="1:54" s="73" customFormat="1" ht="12">
      <c r="A217" s="63" t="s">
        <v>46</v>
      </c>
      <c r="B217" s="65">
        <v>211</v>
      </c>
      <c r="C217" s="52" t="s">
        <v>1335</v>
      </c>
      <c r="D217" s="51" t="s">
        <v>291</v>
      </c>
      <c r="E217" s="51" t="s">
        <v>1336</v>
      </c>
      <c r="F217" s="52" t="s">
        <v>1337</v>
      </c>
      <c r="G217" s="74"/>
      <c r="H217" s="54">
        <v>1</v>
      </c>
      <c r="I217" s="54">
        <v>9</v>
      </c>
      <c r="J217" s="54">
        <v>1957</v>
      </c>
      <c r="K217" s="52">
        <f t="shared" si="3"/>
        <v>54</v>
      </c>
      <c r="L217" s="52" t="s">
        <v>1964</v>
      </c>
      <c r="M217" s="74"/>
      <c r="N217" s="74"/>
      <c r="O217" s="74"/>
      <c r="P217" s="74"/>
      <c r="Q217" s="54">
        <v>1636</v>
      </c>
      <c r="R217" s="74"/>
      <c r="S217" s="54" t="s">
        <v>58</v>
      </c>
      <c r="T217" s="54">
        <v>11030023</v>
      </c>
      <c r="U217" s="64" t="s">
        <v>2729</v>
      </c>
      <c r="V217" s="64" t="s">
        <v>90</v>
      </c>
      <c r="W217" s="74"/>
      <c r="X217" s="74"/>
      <c r="Y217" s="64"/>
      <c r="Z217" s="74"/>
      <c r="AA217" s="74"/>
      <c r="AB217" s="74"/>
      <c r="AC217" s="74"/>
      <c r="AD217" s="74"/>
      <c r="AE217" s="74"/>
      <c r="AF217" s="54">
        <v>28</v>
      </c>
      <c r="AG217" s="54">
        <v>11</v>
      </c>
      <c r="AH217" s="54">
        <v>2011</v>
      </c>
      <c r="AI217" s="52" t="s">
        <v>2197</v>
      </c>
      <c r="AJ217" s="74"/>
      <c r="AK217" s="74"/>
      <c r="AL217" s="54">
        <v>2007</v>
      </c>
      <c r="AM217" s="74"/>
      <c r="AN217" s="54">
        <v>29</v>
      </c>
      <c r="AO217" s="54">
        <v>2</v>
      </c>
      <c r="AP217" s="54">
        <v>2012</v>
      </c>
      <c r="AQ217" s="52"/>
      <c r="AR217" s="59">
        <v>29</v>
      </c>
      <c r="AS217" s="52" t="s">
        <v>53</v>
      </c>
      <c r="AT217" s="74">
        <v>449.78999999999996</v>
      </c>
      <c r="AU217" s="74">
        <v>306.24</v>
      </c>
      <c r="AV217" s="74">
        <v>302.61</v>
      </c>
      <c r="AW217" s="61">
        <v>130</v>
      </c>
      <c r="AX217" s="74"/>
      <c r="AY217" s="74">
        <v>47.85</v>
      </c>
      <c r="AZ217" s="74">
        <v>1236.49</v>
      </c>
      <c r="BA217" s="74"/>
      <c r="BB217" s="74">
        <v>957</v>
      </c>
    </row>
    <row r="218" spans="1:54" s="73" customFormat="1" ht="12">
      <c r="A218" s="63" t="s">
        <v>46</v>
      </c>
      <c r="B218" s="65">
        <v>212</v>
      </c>
      <c r="C218" s="52" t="s">
        <v>1349</v>
      </c>
      <c r="D218" s="51" t="s">
        <v>55</v>
      </c>
      <c r="E218" s="51" t="s">
        <v>1194</v>
      </c>
      <c r="F218" s="52" t="s">
        <v>1350</v>
      </c>
      <c r="G218" s="74"/>
      <c r="H218" s="54">
        <v>22</v>
      </c>
      <c r="I218" s="54">
        <v>3</v>
      </c>
      <c r="J218" s="54">
        <v>1971</v>
      </c>
      <c r="K218" s="52">
        <f t="shared" si="3"/>
        <v>40</v>
      </c>
      <c r="L218" s="52" t="s">
        <v>1964</v>
      </c>
      <c r="M218" s="74"/>
      <c r="N218" s="74"/>
      <c r="O218" s="74"/>
      <c r="P218" s="74"/>
      <c r="Q218" s="54">
        <v>1655</v>
      </c>
      <c r="R218" s="74"/>
      <c r="S218" s="54" t="s">
        <v>58</v>
      </c>
      <c r="T218" s="54">
        <v>11030023</v>
      </c>
      <c r="U218" s="64" t="s">
        <v>959</v>
      </c>
      <c r="V218" s="64"/>
      <c r="W218" s="74"/>
      <c r="X218" s="74"/>
      <c r="Y218" s="64"/>
      <c r="Z218" s="74"/>
      <c r="AA218" s="74"/>
      <c r="AB218" s="74"/>
      <c r="AC218" s="74"/>
      <c r="AD218" s="74"/>
      <c r="AE218" s="74"/>
      <c r="AF218" s="54">
        <v>2</v>
      </c>
      <c r="AG218" s="54">
        <v>12</v>
      </c>
      <c r="AH218" s="54">
        <v>2011</v>
      </c>
      <c r="AI218" s="52" t="s">
        <v>1992</v>
      </c>
      <c r="AJ218" s="74"/>
      <c r="AK218" s="74"/>
      <c r="AL218" s="54"/>
      <c r="AM218" s="74"/>
      <c r="AN218" s="54">
        <v>29</v>
      </c>
      <c r="AO218" s="54">
        <v>2</v>
      </c>
      <c r="AP218" s="54">
        <v>2012</v>
      </c>
      <c r="AQ218" s="52"/>
      <c r="AR218" s="59">
        <v>29</v>
      </c>
      <c r="AS218" s="52" t="s">
        <v>53</v>
      </c>
      <c r="AT218" s="74">
        <v>449.78999999999996</v>
      </c>
      <c r="AU218" s="74">
        <v>306.24</v>
      </c>
      <c r="AV218" s="74">
        <v>309.66000000000003</v>
      </c>
      <c r="AW218" s="61">
        <v>90</v>
      </c>
      <c r="AX218" s="74"/>
      <c r="AY218" s="74">
        <v>47.85</v>
      </c>
      <c r="AZ218" s="74">
        <v>1203.54</v>
      </c>
      <c r="BA218" s="74"/>
      <c r="BB218" s="74">
        <v>957</v>
      </c>
    </row>
    <row r="219" spans="1:54" s="73" customFormat="1" ht="12">
      <c r="A219" s="63" t="s">
        <v>46</v>
      </c>
      <c r="B219" s="65">
        <v>213</v>
      </c>
      <c r="C219" s="52" t="s">
        <v>1371</v>
      </c>
      <c r="D219" s="51" t="s">
        <v>55</v>
      </c>
      <c r="E219" s="51" t="s">
        <v>625</v>
      </c>
      <c r="F219" s="52" t="s">
        <v>1372</v>
      </c>
      <c r="G219" s="74"/>
      <c r="H219" s="54">
        <v>20</v>
      </c>
      <c r="I219" s="54">
        <v>9</v>
      </c>
      <c r="J219" s="54">
        <v>1983</v>
      </c>
      <c r="K219" s="52">
        <f t="shared" si="3"/>
        <v>28</v>
      </c>
      <c r="L219" s="52" t="s">
        <v>1964</v>
      </c>
      <c r="M219" s="74"/>
      <c r="N219" s="74"/>
      <c r="O219" s="74"/>
      <c r="P219" s="74"/>
      <c r="Q219" s="54">
        <v>1674</v>
      </c>
      <c r="R219" s="74"/>
      <c r="S219" s="54" t="s">
        <v>58</v>
      </c>
      <c r="T219" s="54">
        <v>11030023</v>
      </c>
      <c r="U219" s="64" t="s">
        <v>959</v>
      </c>
      <c r="V219" s="64" t="s">
        <v>346</v>
      </c>
      <c r="W219" s="74"/>
      <c r="X219" s="74"/>
      <c r="Y219" s="64" t="s">
        <v>1005</v>
      </c>
      <c r="Z219" s="74"/>
      <c r="AA219" s="74"/>
      <c r="AB219" s="74"/>
      <c r="AC219" s="74"/>
      <c r="AD219" s="74"/>
      <c r="AE219" s="74"/>
      <c r="AF219" s="54">
        <v>6</v>
      </c>
      <c r="AG219" s="54">
        <v>12</v>
      </c>
      <c r="AH219" s="54">
        <v>2011</v>
      </c>
      <c r="AI219" s="52" t="s">
        <v>2277</v>
      </c>
      <c r="AJ219" s="74"/>
      <c r="AK219" s="74"/>
      <c r="AL219" s="54"/>
      <c r="AM219" s="74"/>
      <c r="AN219" s="54">
        <v>29</v>
      </c>
      <c r="AO219" s="54">
        <v>2</v>
      </c>
      <c r="AP219" s="54">
        <v>2012</v>
      </c>
      <c r="AQ219" s="52"/>
      <c r="AR219" s="59">
        <v>29</v>
      </c>
      <c r="AS219" s="52" t="s">
        <v>53</v>
      </c>
      <c r="AT219" s="74">
        <v>449.78999999999996</v>
      </c>
      <c r="AU219" s="74">
        <v>306.24</v>
      </c>
      <c r="AV219" s="74">
        <v>66.3</v>
      </c>
      <c r="AW219" s="61">
        <v>90</v>
      </c>
      <c r="AX219" s="74"/>
      <c r="AY219" s="74">
        <v>47.85</v>
      </c>
      <c r="AZ219" s="74">
        <v>960.18</v>
      </c>
      <c r="BA219" s="74"/>
      <c r="BB219" s="74">
        <v>957</v>
      </c>
    </row>
    <row r="220" spans="1:54" s="73" customFormat="1" ht="12">
      <c r="A220" s="63" t="s">
        <v>46</v>
      </c>
      <c r="B220" s="65">
        <v>214</v>
      </c>
      <c r="C220" s="52" t="s">
        <v>1392</v>
      </c>
      <c r="D220" s="51" t="s">
        <v>610</v>
      </c>
      <c r="E220" s="51" t="s">
        <v>635</v>
      </c>
      <c r="F220" s="52" t="s">
        <v>1393</v>
      </c>
      <c r="G220" s="74"/>
      <c r="H220" s="54">
        <v>6</v>
      </c>
      <c r="I220" s="54">
        <v>2</v>
      </c>
      <c r="J220" s="54">
        <v>1991</v>
      </c>
      <c r="K220" s="52">
        <f t="shared" si="3"/>
        <v>20</v>
      </c>
      <c r="L220" s="52" t="s">
        <v>1964</v>
      </c>
      <c r="M220" s="74"/>
      <c r="N220" s="74"/>
      <c r="O220" s="74"/>
      <c r="P220" s="74"/>
      <c r="Q220" s="54">
        <v>1691</v>
      </c>
      <c r="R220" s="74"/>
      <c r="S220" s="54" t="s">
        <v>58</v>
      </c>
      <c r="T220" s="54">
        <v>11030023</v>
      </c>
      <c r="U220" s="64" t="s">
        <v>959</v>
      </c>
      <c r="V220" s="64"/>
      <c r="W220" s="74"/>
      <c r="X220" s="74"/>
      <c r="Y220" s="64"/>
      <c r="Z220" s="74"/>
      <c r="AA220" s="74"/>
      <c r="AB220" s="74"/>
      <c r="AC220" s="74"/>
      <c r="AD220" s="74"/>
      <c r="AE220" s="74"/>
      <c r="AF220" s="54">
        <v>9</v>
      </c>
      <c r="AG220" s="54">
        <v>12</v>
      </c>
      <c r="AH220" s="54">
        <v>2011</v>
      </c>
      <c r="AI220" s="52" t="s">
        <v>1978</v>
      </c>
      <c r="AJ220" s="74"/>
      <c r="AK220" s="74"/>
      <c r="AL220" s="54"/>
      <c r="AM220" s="74"/>
      <c r="AN220" s="54">
        <v>21</v>
      </c>
      <c r="AO220" s="54">
        <v>2</v>
      </c>
      <c r="AP220" s="54">
        <v>2012</v>
      </c>
      <c r="AQ220" s="52"/>
      <c r="AR220" s="59">
        <v>20</v>
      </c>
      <c r="AS220" s="52" t="s">
        <v>71</v>
      </c>
      <c r="AT220" s="74">
        <v>310.2</v>
      </c>
      <c r="AU220" s="74">
        <v>211.20000000000002</v>
      </c>
      <c r="AV220" s="74">
        <v>16.13</v>
      </c>
      <c r="AW220" s="61">
        <v>90</v>
      </c>
      <c r="AX220" s="74"/>
      <c r="AY220" s="74">
        <v>33</v>
      </c>
      <c r="AZ220" s="74">
        <v>660.53</v>
      </c>
      <c r="BA220" s="74"/>
      <c r="BB220" s="74">
        <v>660</v>
      </c>
    </row>
    <row r="221" spans="1:54" s="73" customFormat="1" ht="14.25">
      <c r="A221" s="63" t="s">
        <v>46</v>
      </c>
      <c r="B221" s="65">
        <v>215</v>
      </c>
      <c r="C221" s="52" t="s">
        <v>1395</v>
      </c>
      <c r="D221" s="51" t="s">
        <v>1396</v>
      </c>
      <c r="E221" s="51" t="s">
        <v>1397</v>
      </c>
      <c r="F221" s="52" t="s">
        <v>1398</v>
      </c>
      <c r="G221" s="74"/>
      <c r="H221" s="54">
        <v>30</v>
      </c>
      <c r="I221" s="54">
        <v>3</v>
      </c>
      <c r="J221" s="54">
        <v>1988</v>
      </c>
      <c r="K221" s="52">
        <f t="shared" si="3"/>
        <v>23</v>
      </c>
      <c r="L221" s="52" t="s">
        <v>100</v>
      </c>
      <c r="M221" s="74"/>
      <c r="N221" s="74"/>
      <c r="O221" s="74"/>
      <c r="P221" s="74"/>
      <c r="Q221" s="54">
        <v>1693</v>
      </c>
      <c r="R221" s="74"/>
      <c r="S221" s="54" t="s">
        <v>58</v>
      </c>
      <c r="T221" s="54">
        <v>11030023</v>
      </c>
      <c r="U221" s="64" t="s">
        <v>2730</v>
      </c>
      <c r="V221" s="64"/>
      <c r="W221" s="74"/>
      <c r="X221" s="74"/>
      <c r="Y221" s="64"/>
      <c r="Z221" s="74"/>
      <c r="AA221" s="74"/>
      <c r="AB221" s="74"/>
      <c r="AC221" s="74"/>
      <c r="AD221" s="74"/>
      <c r="AE221" s="74"/>
      <c r="AF221" s="54">
        <v>9</v>
      </c>
      <c r="AG221" s="54">
        <v>12</v>
      </c>
      <c r="AH221" s="54">
        <v>2011</v>
      </c>
      <c r="AI221" s="52" t="s">
        <v>2731</v>
      </c>
      <c r="AJ221" s="74"/>
      <c r="AK221" s="74"/>
      <c r="AL221" s="54"/>
      <c r="AM221" s="74"/>
      <c r="AN221" s="54">
        <v>28</v>
      </c>
      <c r="AO221" s="54">
        <v>2</v>
      </c>
      <c r="AP221" s="54">
        <v>2012</v>
      </c>
      <c r="AQ221" s="52" t="s">
        <v>2732</v>
      </c>
      <c r="AR221" s="59">
        <v>27</v>
      </c>
      <c r="AS221" s="52" t="s">
        <v>956</v>
      </c>
      <c r="AT221" s="74">
        <v>418.77</v>
      </c>
      <c r="AU221" s="74">
        <v>285.12</v>
      </c>
      <c r="AV221" s="74">
        <v>448.32</v>
      </c>
      <c r="AW221" s="61">
        <v>175</v>
      </c>
      <c r="AX221" s="74"/>
      <c r="AY221" s="74">
        <v>44.550000000000004</v>
      </c>
      <c r="AZ221" s="74">
        <v>1371.76</v>
      </c>
      <c r="BA221" s="74"/>
      <c r="BB221" s="74">
        <v>891</v>
      </c>
    </row>
    <row r="222" spans="1:54" s="73" customFormat="1" ht="12">
      <c r="A222" s="63" t="s">
        <v>46</v>
      </c>
      <c r="B222" s="65">
        <v>216</v>
      </c>
      <c r="C222" s="52" t="s">
        <v>1405</v>
      </c>
      <c r="D222" s="51" t="s">
        <v>356</v>
      </c>
      <c r="E222" s="51" t="s">
        <v>1406</v>
      </c>
      <c r="F222" s="52" t="s">
        <v>1407</v>
      </c>
      <c r="G222" s="74"/>
      <c r="H222" s="54">
        <v>15</v>
      </c>
      <c r="I222" s="54">
        <v>4</v>
      </c>
      <c r="J222" s="54">
        <v>1965</v>
      </c>
      <c r="K222" s="52">
        <f t="shared" si="3"/>
        <v>46</v>
      </c>
      <c r="L222" s="52" t="s">
        <v>1964</v>
      </c>
      <c r="M222" s="74"/>
      <c r="N222" s="74"/>
      <c r="O222" s="74"/>
      <c r="P222" s="74"/>
      <c r="Q222" s="54">
        <v>1696</v>
      </c>
      <c r="R222" s="74"/>
      <c r="S222" s="54" t="s">
        <v>58</v>
      </c>
      <c r="T222" s="54">
        <v>11030023</v>
      </c>
      <c r="U222" s="64" t="s">
        <v>2708</v>
      </c>
      <c r="V222" s="64" t="s">
        <v>938</v>
      </c>
      <c r="W222" s="74"/>
      <c r="X222" s="74"/>
      <c r="Y222" s="64"/>
      <c r="Z222" s="74"/>
      <c r="AA222" s="74"/>
      <c r="AB222" s="74"/>
      <c r="AC222" s="74"/>
      <c r="AD222" s="74"/>
      <c r="AE222" s="74"/>
      <c r="AF222" s="54">
        <v>12</v>
      </c>
      <c r="AG222" s="54">
        <v>12</v>
      </c>
      <c r="AH222" s="54">
        <v>2011</v>
      </c>
      <c r="AI222" s="52" t="s">
        <v>2508</v>
      </c>
      <c r="AJ222" s="74"/>
      <c r="AK222" s="74"/>
      <c r="AL222" s="54">
        <v>2011</v>
      </c>
      <c r="AM222" s="74"/>
      <c r="AN222" s="54">
        <v>29</v>
      </c>
      <c r="AO222" s="54">
        <v>2</v>
      </c>
      <c r="AP222" s="54">
        <v>2012</v>
      </c>
      <c r="AQ222" s="52"/>
      <c r="AR222" s="59">
        <v>29</v>
      </c>
      <c r="AS222" s="52" t="s">
        <v>53</v>
      </c>
      <c r="AT222" s="74">
        <v>449.78999999999996</v>
      </c>
      <c r="AU222" s="74">
        <v>306.24</v>
      </c>
      <c r="AV222" s="74">
        <v>441.2</v>
      </c>
      <c r="AW222" s="61">
        <v>90</v>
      </c>
      <c r="AX222" s="74"/>
      <c r="AY222" s="74">
        <v>47.85</v>
      </c>
      <c r="AZ222" s="74">
        <v>1335.08</v>
      </c>
      <c r="BA222" s="74"/>
      <c r="BB222" s="74">
        <v>957</v>
      </c>
    </row>
    <row r="223" spans="1:54" s="73" customFormat="1" ht="12">
      <c r="A223" s="63" t="s">
        <v>46</v>
      </c>
      <c r="B223" s="65">
        <v>217</v>
      </c>
      <c r="C223" s="52" t="s">
        <v>576</v>
      </c>
      <c r="D223" s="51" t="s">
        <v>291</v>
      </c>
      <c r="E223" s="51" t="s">
        <v>577</v>
      </c>
      <c r="F223" s="52" t="s">
        <v>578</v>
      </c>
      <c r="G223" s="74"/>
      <c r="H223" s="54">
        <v>24</v>
      </c>
      <c r="I223" s="54">
        <v>10</v>
      </c>
      <c r="J223" s="54">
        <v>1993</v>
      </c>
      <c r="K223" s="52">
        <f t="shared" si="3"/>
        <v>18</v>
      </c>
      <c r="L223" s="52" t="s">
        <v>1964</v>
      </c>
      <c r="M223" s="74"/>
      <c r="N223" s="74"/>
      <c r="O223" s="74"/>
      <c r="P223" s="74"/>
      <c r="Q223" s="54">
        <v>1697</v>
      </c>
      <c r="R223" s="74"/>
      <c r="S223" s="54" t="s">
        <v>58</v>
      </c>
      <c r="T223" s="54">
        <v>11030023</v>
      </c>
      <c r="U223" s="64" t="s">
        <v>1284</v>
      </c>
      <c r="V223" s="64"/>
      <c r="W223" s="74"/>
      <c r="X223" s="74"/>
      <c r="Y223" s="64"/>
      <c r="Z223" s="74"/>
      <c r="AA223" s="74"/>
      <c r="AB223" s="74"/>
      <c r="AC223" s="74"/>
      <c r="AD223" s="74"/>
      <c r="AE223" s="74"/>
      <c r="AF223" s="54">
        <v>16</v>
      </c>
      <c r="AG223" s="54">
        <v>12</v>
      </c>
      <c r="AH223" s="54">
        <v>2011</v>
      </c>
      <c r="AI223" s="52" t="s">
        <v>2171</v>
      </c>
      <c r="AJ223" s="74"/>
      <c r="AK223" s="74"/>
      <c r="AL223" s="54"/>
      <c r="AM223" s="74"/>
      <c r="AN223" s="54">
        <v>29</v>
      </c>
      <c r="AO223" s="54">
        <v>2</v>
      </c>
      <c r="AP223" s="54">
        <v>2012</v>
      </c>
      <c r="AQ223" s="52"/>
      <c r="AR223" s="59">
        <v>29</v>
      </c>
      <c r="AS223" s="52" t="s">
        <v>53</v>
      </c>
      <c r="AT223" s="74">
        <v>449.78999999999996</v>
      </c>
      <c r="AU223" s="74">
        <v>306.24</v>
      </c>
      <c r="AV223" s="74">
        <v>232.78</v>
      </c>
      <c r="AW223" s="61">
        <v>90</v>
      </c>
      <c r="AX223" s="74"/>
      <c r="AY223" s="74">
        <v>47.85</v>
      </c>
      <c r="AZ223" s="74">
        <v>1126.6600000000001</v>
      </c>
      <c r="BA223" s="74"/>
      <c r="BB223" s="74">
        <v>957</v>
      </c>
    </row>
    <row r="224" spans="1:54" s="73" customFormat="1" ht="12">
      <c r="A224" s="63" t="s">
        <v>46</v>
      </c>
      <c r="B224" s="65">
        <v>218</v>
      </c>
      <c r="C224" s="52" t="s">
        <v>1414</v>
      </c>
      <c r="D224" s="51" t="s">
        <v>1415</v>
      </c>
      <c r="E224" s="51" t="s">
        <v>1416</v>
      </c>
      <c r="F224" s="52" t="s">
        <v>1417</v>
      </c>
      <c r="G224" s="74"/>
      <c r="H224" s="54">
        <v>12</v>
      </c>
      <c r="I224" s="54">
        <v>12</v>
      </c>
      <c r="J224" s="54">
        <v>1974</v>
      </c>
      <c r="K224" s="52">
        <f t="shared" si="3"/>
        <v>37</v>
      </c>
      <c r="L224" s="52" t="s">
        <v>100</v>
      </c>
      <c r="M224" s="74"/>
      <c r="N224" s="74"/>
      <c r="O224" s="74"/>
      <c r="P224" s="74"/>
      <c r="Q224" s="54">
        <v>1700</v>
      </c>
      <c r="R224" s="74"/>
      <c r="S224" s="54" t="s">
        <v>58</v>
      </c>
      <c r="T224" s="54">
        <v>11030023</v>
      </c>
      <c r="U224" s="55" t="s">
        <v>135</v>
      </c>
      <c r="V224" s="64"/>
      <c r="W224" s="74"/>
      <c r="X224" s="74"/>
      <c r="Y224" s="64"/>
      <c r="Z224" s="74"/>
      <c r="AA224" s="74"/>
      <c r="AB224" s="74"/>
      <c r="AC224" s="74"/>
      <c r="AD224" s="74"/>
      <c r="AE224" s="74"/>
      <c r="AF224" s="54">
        <v>12</v>
      </c>
      <c r="AG224" s="54">
        <v>12</v>
      </c>
      <c r="AH224" s="54">
        <v>2011</v>
      </c>
      <c r="AI224" s="52" t="s">
        <v>2104</v>
      </c>
      <c r="AJ224" s="74"/>
      <c r="AK224" s="74"/>
      <c r="AL224" s="54"/>
      <c r="AM224" s="74"/>
      <c r="AN224" s="54">
        <v>10</v>
      </c>
      <c r="AO224" s="54">
        <v>2</v>
      </c>
      <c r="AP224" s="54">
        <v>2012</v>
      </c>
      <c r="AQ224" s="52"/>
      <c r="AR224" s="59">
        <v>9</v>
      </c>
      <c r="AS224" s="52" t="s">
        <v>71</v>
      </c>
      <c r="AT224" s="74">
        <v>139.59</v>
      </c>
      <c r="AU224" s="74">
        <v>95.04</v>
      </c>
      <c r="AV224" s="74">
        <v>248.32</v>
      </c>
      <c r="AW224" s="61">
        <v>34</v>
      </c>
      <c r="AX224" s="74"/>
      <c r="AY224" s="74">
        <v>14.850000000000001</v>
      </c>
      <c r="AZ224" s="74">
        <v>531.79999999999995</v>
      </c>
      <c r="BA224" s="74"/>
      <c r="BB224" s="74">
        <v>297</v>
      </c>
    </row>
    <row r="225" spans="1:54" s="73" customFormat="1" ht="12">
      <c r="A225" s="63" t="s">
        <v>46</v>
      </c>
      <c r="B225" s="65">
        <v>219</v>
      </c>
      <c r="C225" s="52" t="s">
        <v>1423</v>
      </c>
      <c r="D225" s="51" t="s">
        <v>307</v>
      </c>
      <c r="E225" s="51" t="s">
        <v>1424</v>
      </c>
      <c r="F225" s="52" t="s">
        <v>1425</v>
      </c>
      <c r="G225" s="74"/>
      <c r="H225" s="54">
        <v>14</v>
      </c>
      <c r="I225" s="54">
        <v>1</v>
      </c>
      <c r="J225" s="54">
        <v>1939</v>
      </c>
      <c r="K225" s="52">
        <f t="shared" si="3"/>
        <v>72</v>
      </c>
      <c r="L225" s="52" t="s">
        <v>1964</v>
      </c>
      <c r="M225" s="74"/>
      <c r="N225" s="74"/>
      <c r="O225" s="74"/>
      <c r="P225" s="74"/>
      <c r="Q225" s="54">
        <v>1704</v>
      </c>
      <c r="R225" s="74"/>
      <c r="S225" s="54" t="s">
        <v>58</v>
      </c>
      <c r="T225" s="54">
        <v>11030023</v>
      </c>
      <c r="U225" s="64" t="s">
        <v>2733</v>
      </c>
      <c r="V225" s="64" t="s">
        <v>346</v>
      </c>
      <c r="W225" s="74"/>
      <c r="X225" s="74"/>
      <c r="Y225" s="64"/>
      <c r="Z225" s="74"/>
      <c r="AA225" s="74"/>
      <c r="AB225" s="74"/>
      <c r="AC225" s="74"/>
      <c r="AD225" s="74"/>
      <c r="AE225" s="74"/>
      <c r="AF225" s="54">
        <v>12</v>
      </c>
      <c r="AG225" s="54">
        <v>12</v>
      </c>
      <c r="AH225" s="54">
        <v>2011</v>
      </c>
      <c r="AI225" s="52" t="s">
        <v>2676</v>
      </c>
      <c r="AJ225" s="74"/>
      <c r="AK225" s="74"/>
      <c r="AL225" s="54"/>
      <c r="AM225" s="74"/>
      <c r="AN225" s="54">
        <v>29</v>
      </c>
      <c r="AO225" s="54">
        <v>2</v>
      </c>
      <c r="AP225" s="54">
        <v>2012</v>
      </c>
      <c r="AQ225" s="52"/>
      <c r="AR225" s="59">
        <v>29</v>
      </c>
      <c r="AS225" s="52" t="s">
        <v>53</v>
      </c>
      <c r="AT225" s="74">
        <v>449.78999999999996</v>
      </c>
      <c r="AU225" s="74">
        <v>306.24</v>
      </c>
      <c r="AV225" s="74">
        <v>168.63</v>
      </c>
      <c r="AW225" s="61">
        <v>118</v>
      </c>
      <c r="AX225" s="74"/>
      <c r="AY225" s="74">
        <v>47.85</v>
      </c>
      <c r="AZ225" s="74">
        <v>1090.51</v>
      </c>
      <c r="BA225" s="74"/>
      <c r="BB225" s="74">
        <v>957</v>
      </c>
    </row>
    <row r="226" spans="1:54" s="73" customFormat="1" ht="12">
      <c r="A226" s="63" t="s">
        <v>46</v>
      </c>
      <c r="B226" s="65">
        <v>220</v>
      </c>
      <c r="C226" s="52" t="s">
        <v>1432</v>
      </c>
      <c r="D226" s="51" t="s">
        <v>1322</v>
      </c>
      <c r="E226" s="51" t="s">
        <v>1433</v>
      </c>
      <c r="F226" s="52" t="s">
        <v>1434</v>
      </c>
      <c r="G226" s="74"/>
      <c r="H226" s="54">
        <v>28</v>
      </c>
      <c r="I226" s="54">
        <v>3</v>
      </c>
      <c r="J226" s="54">
        <v>1990</v>
      </c>
      <c r="K226" s="52">
        <f t="shared" si="3"/>
        <v>21</v>
      </c>
      <c r="L226" s="52" t="s">
        <v>100</v>
      </c>
      <c r="M226" s="74"/>
      <c r="N226" s="74"/>
      <c r="O226" s="74"/>
      <c r="P226" s="74"/>
      <c r="Q226" s="54">
        <v>1709</v>
      </c>
      <c r="R226" s="74"/>
      <c r="S226" s="54" t="s">
        <v>58</v>
      </c>
      <c r="T226" s="54">
        <v>11030023</v>
      </c>
      <c r="U226" s="64" t="s">
        <v>2734</v>
      </c>
      <c r="V226" s="64" t="s">
        <v>2735</v>
      </c>
      <c r="W226" s="74"/>
      <c r="X226" s="74"/>
      <c r="Y226" s="64" t="s">
        <v>2736</v>
      </c>
      <c r="Z226" s="74"/>
      <c r="AA226" s="74"/>
      <c r="AB226" s="74"/>
      <c r="AC226" s="74"/>
      <c r="AD226" s="74"/>
      <c r="AE226" s="74"/>
      <c r="AF226" s="54">
        <v>13</v>
      </c>
      <c r="AG226" s="54">
        <v>12</v>
      </c>
      <c r="AH226" s="54">
        <v>2011</v>
      </c>
      <c r="AI226" s="52" t="s">
        <v>2435</v>
      </c>
      <c r="AJ226" s="74"/>
      <c r="AK226" s="74"/>
      <c r="AL226" s="54"/>
      <c r="AM226" s="74"/>
      <c r="AN226" s="54">
        <v>29</v>
      </c>
      <c r="AO226" s="54">
        <v>2</v>
      </c>
      <c r="AP226" s="54">
        <v>2012</v>
      </c>
      <c r="AQ226" s="52"/>
      <c r="AR226" s="59">
        <v>29</v>
      </c>
      <c r="AS226" s="52" t="s">
        <v>53</v>
      </c>
      <c r="AT226" s="74">
        <v>449.78999999999996</v>
      </c>
      <c r="AU226" s="74">
        <v>306.24</v>
      </c>
      <c r="AV226" s="74">
        <v>221.73</v>
      </c>
      <c r="AW226" s="61">
        <v>184</v>
      </c>
      <c r="AX226" s="74"/>
      <c r="AY226" s="74">
        <v>47.85</v>
      </c>
      <c r="AZ226" s="74">
        <v>1209.6099999999999</v>
      </c>
      <c r="BA226" s="74"/>
      <c r="BB226" s="74">
        <v>957</v>
      </c>
    </row>
    <row r="227" spans="1:54" s="73" customFormat="1" ht="12">
      <c r="A227" s="63" t="s">
        <v>46</v>
      </c>
      <c r="B227" s="65">
        <v>221</v>
      </c>
      <c r="C227" s="52" t="s">
        <v>1455</v>
      </c>
      <c r="D227" s="51" t="s">
        <v>55</v>
      </c>
      <c r="E227" s="51" t="s">
        <v>1456</v>
      </c>
      <c r="F227" s="52" t="s">
        <v>1457</v>
      </c>
      <c r="G227" s="74"/>
      <c r="H227" s="54">
        <v>9</v>
      </c>
      <c r="I227" s="54">
        <v>1</v>
      </c>
      <c r="J227" s="54">
        <v>1983</v>
      </c>
      <c r="K227" s="52">
        <f t="shared" si="3"/>
        <v>28</v>
      </c>
      <c r="L227" s="52" t="s">
        <v>1964</v>
      </c>
      <c r="M227" s="74"/>
      <c r="N227" s="74"/>
      <c r="O227" s="74"/>
      <c r="P227" s="74"/>
      <c r="Q227" s="54">
        <v>1725</v>
      </c>
      <c r="R227" s="74"/>
      <c r="S227" s="54" t="s">
        <v>58</v>
      </c>
      <c r="T227" s="54">
        <v>11030023</v>
      </c>
      <c r="U227" s="64" t="s">
        <v>2737</v>
      </c>
      <c r="V227" s="64"/>
      <c r="W227" s="74"/>
      <c r="X227" s="74"/>
      <c r="Y227" s="64"/>
      <c r="Z227" s="74"/>
      <c r="AA227" s="74"/>
      <c r="AB227" s="74"/>
      <c r="AC227" s="74"/>
      <c r="AD227" s="74"/>
      <c r="AE227" s="74"/>
      <c r="AF227" s="54">
        <v>14</v>
      </c>
      <c r="AG227" s="54">
        <v>12</v>
      </c>
      <c r="AH227" s="54">
        <v>2011</v>
      </c>
      <c r="AI227" s="52" t="s">
        <v>2062</v>
      </c>
      <c r="AJ227" s="74"/>
      <c r="AK227" s="74"/>
      <c r="AL227" s="54"/>
      <c r="AM227" s="74"/>
      <c r="AN227" s="54">
        <v>21</v>
      </c>
      <c r="AO227" s="54">
        <v>2</v>
      </c>
      <c r="AP227" s="54">
        <v>2012</v>
      </c>
      <c r="AQ227" s="52"/>
      <c r="AR227" s="59">
        <v>20</v>
      </c>
      <c r="AS227" s="52" t="s">
        <v>71</v>
      </c>
      <c r="AT227" s="74">
        <v>310.2</v>
      </c>
      <c r="AU227" s="74">
        <v>211.20000000000002</v>
      </c>
      <c r="AV227" s="74">
        <v>217.07</v>
      </c>
      <c r="AW227" s="61">
        <v>110</v>
      </c>
      <c r="AX227" s="74"/>
      <c r="AY227" s="74">
        <v>33</v>
      </c>
      <c r="AZ227" s="74">
        <v>881.47</v>
      </c>
      <c r="BA227" s="74"/>
      <c r="BB227" s="74">
        <v>660</v>
      </c>
    </row>
    <row r="228" spans="1:54" s="73" customFormat="1" ht="12">
      <c r="A228" s="63" t="s">
        <v>46</v>
      </c>
      <c r="B228" s="65">
        <v>222</v>
      </c>
      <c r="C228" s="52" t="s">
        <v>1459</v>
      </c>
      <c r="D228" s="51" t="s">
        <v>929</v>
      </c>
      <c r="E228" s="51" t="s">
        <v>1460</v>
      </c>
      <c r="F228" s="52" t="s">
        <v>1461</v>
      </c>
      <c r="G228" s="74"/>
      <c r="H228" s="54">
        <v>29</v>
      </c>
      <c r="I228" s="54">
        <v>1</v>
      </c>
      <c r="J228" s="54">
        <v>1982</v>
      </c>
      <c r="K228" s="52">
        <f t="shared" si="3"/>
        <v>29</v>
      </c>
      <c r="L228" s="52" t="s">
        <v>1964</v>
      </c>
      <c r="M228" s="74"/>
      <c r="N228" s="74"/>
      <c r="O228" s="74"/>
      <c r="P228" s="74"/>
      <c r="Q228" s="54">
        <v>1730</v>
      </c>
      <c r="R228" s="74"/>
      <c r="S228" s="54" t="s">
        <v>58</v>
      </c>
      <c r="T228" s="54">
        <v>11030023</v>
      </c>
      <c r="U228" s="64" t="s">
        <v>2708</v>
      </c>
      <c r="V228" s="64"/>
      <c r="W228" s="74"/>
      <c r="X228" s="74"/>
      <c r="Y228" s="64"/>
      <c r="Z228" s="74"/>
      <c r="AA228" s="74"/>
      <c r="AB228" s="74"/>
      <c r="AC228" s="74"/>
      <c r="AD228" s="74"/>
      <c r="AE228" s="74"/>
      <c r="AF228" s="54">
        <v>15</v>
      </c>
      <c r="AG228" s="54">
        <v>12</v>
      </c>
      <c r="AH228" s="54">
        <v>2011</v>
      </c>
      <c r="AI228" s="52" t="s">
        <v>2197</v>
      </c>
      <c r="AJ228" s="74"/>
      <c r="AK228" s="74"/>
      <c r="AL228" s="54">
        <v>2011</v>
      </c>
      <c r="AM228" s="74"/>
      <c r="AN228" s="54">
        <v>29</v>
      </c>
      <c r="AO228" s="54">
        <v>2</v>
      </c>
      <c r="AP228" s="54">
        <v>2012</v>
      </c>
      <c r="AQ228" s="52"/>
      <c r="AR228" s="59">
        <v>29</v>
      </c>
      <c r="AS228" s="52" t="s">
        <v>53</v>
      </c>
      <c r="AT228" s="74">
        <v>449.78999999999996</v>
      </c>
      <c r="AU228" s="74">
        <v>306.24</v>
      </c>
      <c r="AV228" s="74">
        <v>181.13</v>
      </c>
      <c r="AW228" s="61">
        <v>88</v>
      </c>
      <c r="AX228" s="74"/>
      <c r="AY228" s="74">
        <v>47.85</v>
      </c>
      <c r="AZ228" s="74">
        <v>1073.01</v>
      </c>
      <c r="BA228" s="74"/>
      <c r="BB228" s="74">
        <v>957</v>
      </c>
    </row>
    <row r="229" spans="1:54" s="73" customFormat="1" ht="12">
      <c r="A229" s="63" t="s">
        <v>46</v>
      </c>
      <c r="B229" s="65">
        <v>223</v>
      </c>
      <c r="C229" s="52" t="s">
        <v>1463</v>
      </c>
      <c r="D229" s="51" t="s">
        <v>286</v>
      </c>
      <c r="E229" s="51" t="s">
        <v>1464</v>
      </c>
      <c r="F229" s="52" t="s">
        <v>1465</v>
      </c>
      <c r="G229" s="74"/>
      <c r="H229" s="54">
        <v>14</v>
      </c>
      <c r="I229" s="54">
        <v>3</v>
      </c>
      <c r="J229" s="54">
        <v>1978</v>
      </c>
      <c r="K229" s="52">
        <f t="shared" si="3"/>
        <v>33</v>
      </c>
      <c r="L229" s="52" t="s">
        <v>1964</v>
      </c>
      <c r="M229" s="74"/>
      <c r="N229" s="74"/>
      <c r="O229" s="74"/>
      <c r="P229" s="74"/>
      <c r="Q229" s="54">
        <v>1733</v>
      </c>
      <c r="R229" s="74"/>
      <c r="S229" s="54" t="s">
        <v>58</v>
      </c>
      <c r="T229" s="54">
        <v>11030023</v>
      </c>
      <c r="U229" s="64" t="s">
        <v>1222</v>
      </c>
      <c r="V229" s="64"/>
      <c r="W229" s="74"/>
      <c r="X229" s="74"/>
      <c r="Y229" s="64"/>
      <c r="Z229" s="74"/>
      <c r="AA229" s="74"/>
      <c r="AB229" s="74"/>
      <c r="AC229" s="74"/>
      <c r="AD229" s="74"/>
      <c r="AE229" s="74"/>
      <c r="AF229" s="54">
        <v>16</v>
      </c>
      <c r="AG229" s="54">
        <v>12</v>
      </c>
      <c r="AH229" s="54">
        <v>2011</v>
      </c>
      <c r="AI229" s="52" t="s">
        <v>1976</v>
      </c>
      <c r="AJ229" s="74"/>
      <c r="AK229" s="74"/>
      <c r="AL229" s="54">
        <v>2011</v>
      </c>
      <c r="AM229" s="74"/>
      <c r="AN229" s="54">
        <v>29</v>
      </c>
      <c r="AO229" s="54">
        <v>2</v>
      </c>
      <c r="AP229" s="54">
        <v>2012</v>
      </c>
      <c r="AQ229" s="52"/>
      <c r="AR229" s="59">
        <v>29</v>
      </c>
      <c r="AS229" s="52" t="s">
        <v>53</v>
      </c>
      <c r="AT229" s="74">
        <v>449.78999999999996</v>
      </c>
      <c r="AU229" s="74">
        <v>306.24</v>
      </c>
      <c r="AV229" s="74">
        <v>399.82</v>
      </c>
      <c r="AW229" s="61">
        <v>90</v>
      </c>
      <c r="AX229" s="74"/>
      <c r="AY229" s="74">
        <v>47.85</v>
      </c>
      <c r="AZ229" s="74">
        <v>1293.7</v>
      </c>
      <c r="BA229" s="74"/>
      <c r="BB229" s="74">
        <v>957</v>
      </c>
    </row>
    <row r="230" spans="1:54" s="73" customFormat="1" ht="12">
      <c r="A230" s="63" t="s">
        <v>46</v>
      </c>
      <c r="B230" s="65">
        <v>224</v>
      </c>
      <c r="C230" s="52" t="s">
        <v>1490</v>
      </c>
      <c r="D230" s="51" t="s">
        <v>687</v>
      </c>
      <c r="E230" s="51" t="s">
        <v>1282</v>
      </c>
      <c r="F230" s="52" t="s">
        <v>1283</v>
      </c>
      <c r="G230" s="74"/>
      <c r="H230" s="54">
        <v>25</v>
      </c>
      <c r="I230" s="54">
        <v>2</v>
      </c>
      <c r="J230" s="54">
        <v>1967</v>
      </c>
      <c r="K230" s="52">
        <f t="shared" si="3"/>
        <v>44</v>
      </c>
      <c r="L230" s="52" t="s">
        <v>1964</v>
      </c>
      <c r="M230" s="74"/>
      <c r="N230" s="74"/>
      <c r="O230" s="74"/>
      <c r="P230" s="74"/>
      <c r="Q230" s="54">
        <v>1773</v>
      </c>
      <c r="R230" s="74"/>
      <c r="S230" s="54" t="s">
        <v>58</v>
      </c>
      <c r="T230" s="54">
        <v>11030023</v>
      </c>
      <c r="U230" s="55" t="s">
        <v>1149</v>
      </c>
      <c r="V230" s="64" t="s">
        <v>346</v>
      </c>
      <c r="W230" s="74"/>
      <c r="X230" s="74"/>
      <c r="Y230" s="64"/>
      <c r="Z230" s="74"/>
      <c r="AA230" s="74"/>
      <c r="AB230" s="74"/>
      <c r="AC230" s="74"/>
      <c r="AD230" s="74"/>
      <c r="AE230" s="74"/>
      <c r="AF230" s="54">
        <v>23</v>
      </c>
      <c r="AG230" s="54">
        <v>12</v>
      </c>
      <c r="AH230" s="54">
        <v>2011</v>
      </c>
      <c r="AI230" s="52" t="s">
        <v>2508</v>
      </c>
      <c r="AJ230" s="74"/>
      <c r="AK230" s="74"/>
      <c r="AL230" s="54"/>
      <c r="AM230" s="74"/>
      <c r="AN230" s="54">
        <v>29</v>
      </c>
      <c r="AO230" s="54">
        <v>2</v>
      </c>
      <c r="AP230" s="54">
        <v>2012</v>
      </c>
      <c r="AQ230" s="52"/>
      <c r="AR230" s="59">
        <v>29</v>
      </c>
      <c r="AS230" s="52" t="s">
        <v>53</v>
      </c>
      <c r="AT230" s="74">
        <v>449.78999999999996</v>
      </c>
      <c r="AU230" s="74">
        <v>306.24</v>
      </c>
      <c r="AV230" s="74">
        <v>78.23</v>
      </c>
      <c r="AW230" s="61">
        <v>115</v>
      </c>
      <c r="AX230" s="74"/>
      <c r="AY230" s="74">
        <v>47.85</v>
      </c>
      <c r="AZ230" s="74">
        <v>997.11</v>
      </c>
      <c r="BA230" s="74"/>
      <c r="BB230" s="74">
        <v>957</v>
      </c>
    </row>
    <row r="231" spans="1:54" s="73" customFormat="1" ht="12">
      <c r="A231" s="63" t="s">
        <v>46</v>
      </c>
      <c r="B231" s="65">
        <v>225</v>
      </c>
      <c r="C231" s="52" t="s">
        <v>1491</v>
      </c>
      <c r="D231" s="51" t="s">
        <v>348</v>
      </c>
      <c r="E231" s="51" t="s">
        <v>1492</v>
      </c>
      <c r="F231" s="52" t="s">
        <v>1493</v>
      </c>
      <c r="G231" s="74"/>
      <c r="H231" s="54">
        <v>6</v>
      </c>
      <c r="I231" s="54">
        <v>12</v>
      </c>
      <c r="J231" s="54">
        <v>1969</v>
      </c>
      <c r="K231" s="52">
        <f t="shared" si="3"/>
        <v>42</v>
      </c>
      <c r="L231" s="52" t="s">
        <v>100</v>
      </c>
      <c r="M231" s="74"/>
      <c r="N231" s="74"/>
      <c r="O231" s="74"/>
      <c r="P231" s="74"/>
      <c r="Q231" s="54">
        <v>1774</v>
      </c>
      <c r="R231" s="74"/>
      <c r="S231" s="54" t="s">
        <v>58</v>
      </c>
      <c r="T231" s="54">
        <v>11030023</v>
      </c>
      <c r="U231" s="64" t="s">
        <v>2738</v>
      </c>
      <c r="V231" s="64"/>
      <c r="W231" s="74"/>
      <c r="X231" s="74"/>
      <c r="Y231" s="64"/>
      <c r="Z231" s="74"/>
      <c r="AA231" s="74"/>
      <c r="AB231" s="74"/>
      <c r="AC231" s="74"/>
      <c r="AD231" s="74"/>
      <c r="AE231" s="74"/>
      <c r="AF231" s="54">
        <v>23</v>
      </c>
      <c r="AG231" s="54">
        <v>12</v>
      </c>
      <c r="AH231" s="54">
        <v>2011</v>
      </c>
      <c r="AI231" s="52" t="s">
        <v>1996</v>
      </c>
      <c r="AJ231" s="74"/>
      <c r="AK231" s="74"/>
      <c r="AL231" s="54"/>
      <c r="AM231" s="74"/>
      <c r="AN231" s="54">
        <v>11</v>
      </c>
      <c r="AO231" s="54">
        <v>2</v>
      </c>
      <c r="AP231" s="54">
        <v>2012</v>
      </c>
      <c r="AQ231" s="52"/>
      <c r="AR231" s="59">
        <v>10</v>
      </c>
      <c r="AS231" s="52" t="s">
        <v>71</v>
      </c>
      <c r="AT231" s="74">
        <v>155.1</v>
      </c>
      <c r="AU231" s="74">
        <v>105.60000000000001</v>
      </c>
      <c r="AV231" s="74">
        <v>146.18</v>
      </c>
      <c r="AW231" s="61">
        <v>17</v>
      </c>
      <c r="AX231" s="74"/>
      <c r="AY231" s="74">
        <v>16.5</v>
      </c>
      <c r="AZ231" s="74">
        <v>440.38</v>
      </c>
      <c r="BA231" s="74"/>
      <c r="BB231" s="74">
        <v>330</v>
      </c>
    </row>
    <row r="232" spans="1:54" s="73" customFormat="1" ht="12">
      <c r="A232" s="63" t="s">
        <v>46</v>
      </c>
      <c r="B232" s="65">
        <v>226</v>
      </c>
      <c r="C232" s="52" t="s">
        <v>1502</v>
      </c>
      <c r="D232" s="51" t="s">
        <v>1503</v>
      </c>
      <c r="E232" s="51" t="s">
        <v>1469</v>
      </c>
      <c r="F232" s="52" t="s">
        <v>1504</v>
      </c>
      <c r="G232" s="74"/>
      <c r="H232" s="54">
        <v>24</v>
      </c>
      <c r="I232" s="54">
        <v>2</v>
      </c>
      <c r="J232" s="54">
        <v>1989</v>
      </c>
      <c r="K232" s="52">
        <f t="shared" si="3"/>
        <v>22</v>
      </c>
      <c r="L232" s="52" t="s">
        <v>1964</v>
      </c>
      <c r="M232" s="74"/>
      <c r="N232" s="74"/>
      <c r="O232" s="74"/>
      <c r="P232" s="74"/>
      <c r="Q232" s="54">
        <v>1786</v>
      </c>
      <c r="R232" s="74"/>
      <c r="S232" s="54" t="s">
        <v>58</v>
      </c>
      <c r="T232" s="54">
        <v>11030023</v>
      </c>
      <c r="U232" s="64" t="s">
        <v>2739</v>
      </c>
      <c r="V232" s="64"/>
      <c r="W232" s="74"/>
      <c r="X232" s="74"/>
      <c r="Y232" s="64"/>
      <c r="Z232" s="74"/>
      <c r="AA232" s="74"/>
      <c r="AB232" s="74"/>
      <c r="AC232" s="74"/>
      <c r="AD232" s="74"/>
      <c r="AE232" s="74"/>
      <c r="AF232" s="54">
        <v>26</v>
      </c>
      <c r="AG232" s="54">
        <v>12</v>
      </c>
      <c r="AH232" s="54">
        <v>2011</v>
      </c>
      <c r="AI232" s="52" t="s">
        <v>2062</v>
      </c>
      <c r="AJ232" s="74"/>
      <c r="AK232" s="74"/>
      <c r="AL232" s="54"/>
      <c r="AM232" s="74"/>
      <c r="AN232" s="54">
        <v>29</v>
      </c>
      <c r="AO232" s="54">
        <v>2</v>
      </c>
      <c r="AP232" s="54">
        <v>2012</v>
      </c>
      <c r="AQ232" s="52"/>
      <c r="AR232" s="59">
        <v>29</v>
      </c>
      <c r="AS232" s="52" t="s">
        <v>53</v>
      </c>
      <c r="AT232" s="74">
        <v>449.78999999999996</v>
      </c>
      <c r="AU232" s="74">
        <v>306.24</v>
      </c>
      <c r="AV232" s="74">
        <v>418.09</v>
      </c>
      <c r="AW232" s="61">
        <v>59</v>
      </c>
      <c r="AX232" s="74"/>
      <c r="AY232" s="74">
        <v>47.85</v>
      </c>
      <c r="AZ232" s="74">
        <v>1280.97</v>
      </c>
      <c r="BA232" s="74"/>
      <c r="BB232" s="74">
        <v>957</v>
      </c>
    </row>
    <row r="233" spans="1:54" s="73" customFormat="1" ht="12">
      <c r="A233" s="63" t="s">
        <v>46</v>
      </c>
      <c r="B233" s="65">
        <v>227</v>
      </c>
      <c r="C233" s="52" t="s">
        <v>1506</v>
      </c>
      <c r="D233" s="51" t="s">
        <v>1507</v>
      </c>
      <c r="E233" s="51" t="s">
        <v>1508</v>
      </c>
      <c r="F233" s="52" t="s">
        <v>1509</v>
      </c>
      <c r="G233" s="74"/>
      <c r="H233" s="54">
        <v>15</v>
      </c>
      <c r="I233" s="54">
        <v>12</v>
      </c>
      <c r="J233" s="54">
        <v>1965</v>
      </c>
      <c r="K233" s="52">
        <f t="shared" si="3"/>
        <v>46</v>
      </c>
      <c r="L233" s="52" t="s">
        <v>1964</v>
      </c>
      <c r="M233" s="74"/>
      <c r="N233" s="74"/>
      <c r="O233" s="74"/>
      <c r="P233" s="74"/>
      <c r="Q233" s="54">
        <v>1788</v>
      </c>
      <c r="R233" s="74"/>
      <c r="S233" s="54" t="s">
        <v>58</v>
      </c>
      <c r="T233" s="54">
        <v>11030023</v>
      </c>
      <c r="U233" s="64" t="s">
        <v>211</v>
      </c>
      <c r="V233" s="64" t="s">
        <v>1112</v>
      </c>
      <c r="W233" s="74"/>
      <c r="X233" s="74"/>
      <c r="Y233" s="64"/>
      <c r="Z233" s="74"/>
      <c r="AA233" s="74"/>
      <c r="AB233" s="74"/>
      <c r="AC233" s="74"/>
      <c r="AD233" s="74"/>
      <c r="AE233" s="74"/>
      <c r="AF233" s="54">
        <v>26</v>
      </c>
      <c r="AG233" s="54">
        <v>12</v>
      </c>
      <c r="AH233" s="54">
        <v>2011</v>
      </c>
      <c r="AI233" s="52" t="s">
        <v>2435</v>
      </c>
      <c r="AJ233" s="74"/>
      <c r="AK233" s="74"/>
      <c r="AL233" s="54">
        <v>2009</v>
      </c>
      <c r="AM233" s="74"/>
      <c r="AN233" s="54">
        <v>10</v>
      </c>
      <c r="AO233" s="54">
        <v>2</v>
      </c>
      <c r="AP233" s="54">
        <v>2012</v>
      </c>
      <c r="AQ233" s="52"/>
      <c r="AR233" s="59">
        <v>9</v>
      </c>
      <c r="AS233" s="52" t="s">
        <v>71</v>
      </c>
      <c r="AT233" s="74">
        <v>139.59</v>
      </c>
      <c r="AU233" s="74">
        <v>95.04</v>
      </c>
      <c r="AV233" s="74">
        <v>184.94</v>
      </c>
      <c r="AW233" s="61">
        <v>7</v>
      </c>
      <c r="AX233" s="74"/>
      <c r="AY233" s="74">
        <v>14.850000000000001</v>
      </c>
      <c r="AZ233" s="74">
        <v>441.41999999999996</v>
      </c>
      <c r="BA233" s="74"/>
      <c r="BB233" s="74">
        <v>297</v>
      </c>
    </row>
    <row r="234" spans="1:54" s="73" customFormat="1" ht="12">
      <c r="A234" s="63" t="s">
        <v>46</v>
      </c>
      <c r="B234" s="65">
        <v>228</v>
      </c>
      <c r="C234" s="52" t="s">
        <v>1511</v>
      </c>
      <c r="D234" s="51" t="s">
        <v>1512</v>
      </c>
      <c r="E234" s="51" t="s">
        <v>1513</v>
      </c>
      <c r="F234" s="52" t="s">
        <v>1514</v>
      </c>
      <c r="G234" s="74"/>
      <c r="H234" s="54">
        <v>28</v>
      </c>
      <c r="I234" s="54">
        <v>9</v>
      </c>
      <c r="J234" s="54">
        <v>1990</v>
      </c>
      <c r="K234" s="52">
        <f t="shared" si="3"/>
        <v>21</v>
      </c>
      <c r="L234" s="52" t="s">
        <v>100</v>
      </c>
      <c r="M234" s="74"/>
      <c r="N234" s="74"/>
      <c r="O234" s="74"/>
      <c r="P234" s="74"/>
      <c r="Q234" s="54">
        <v>1789</v>
      </c>
      <c r="R234" s="74"/>
      <c r="S234" s="54" t="s">
        <v>58</v>
      </c>
      <c r="T234" s="54">
        <v>11030023</v>
      </c>
      <c r="U234" s="64" t="s">
        <v>1065</v>
      </c>
      <c r="V234" s="64"/>
      <c r="W234" s="74"/>
      <c r="X234" s="74"/>
      <c r="Y234" s="64"/>
      <c r="Z234" s="74"/>
      <c r="AA234" s="74"/>
      <c r="AB234" s="74"/>
      <c r="AC234" s="74"/>
      <c r="AD234" s="74"/>
      <c r="AE234" s="74"/>
      <c r="AF234" s="54">
        <v>26</v>
      </c>
      <c r="AG234" s="54">
        <v>12</v>
      </c>
      <c r="AH234" s="54">
        <v>2011</v>
      </c>
      <c r="AI234" s="52" t="s">
        <v>1981</v>
      </c>
      <c r="AJ234" s="74"/>
      <c r="AK234" s="74"/>
      <c r="AL234" s="54"/>
      <c r="AM234" s="74"/>
      <c r="AN234" s="54">
        <v>29</v>
      </c>
      <c r="AO234" s="54">
        <v>2</v>
      </c>
      <c r="AP234" s="54">
        <v>2012</v>
      </c>
      <c r="AQ234" s="52"/>
      <c r="AR234" s="59">
        <v>29</v>
      </c>
      <c r="AS234" s="52" t="s">
        <v>53</v>
      </c>
      <c r="AT234" s="74">
        <v>449.78999999999996</v>
      </c>
      <c r="AU234" s="74">
        <v>306.24</v>
      </c>
      <c r="AV234" s="74">
        <v>333.43</v>
      </c>
      <c r="AW234" s="61">
        <v>115</v>
      </c>
      <c r="AX234" s="74"/>
      <c r="AY234" s="74">
        <v>47.85</v>
      </c>
      <c r="AZ234" s="74">
        <v>1252.31</v>
      </c>
      <c r="BA234" s="74"/>
      <c r="BB234" s="74">
        <v>957</v>
      </c>
    </row>
    <row r="235" spans="1:54" s="73" customFormat="1" ht="12">
      <c r="A235" s="63" t="s">
        <v>46</v>
      </c>
      <c r="B235" s="65">
        <v>229</v>
      </c>
      <c r="C235" s="52" t="s">
        <v>1516</v>
      </c>
      <c r="D235" s="51" t="s">
        <v>1517</v>
      </c>
      <c r="E235" s="51" t="s">
        <v>460</v>
      </c>
      <c r="F235" s="52" t="s">
        <v>1518</v>
      </c>
      <c r="G235" s="74"/>
      <c r="H235" s="54">
        <v>23</v>
      </c>
      <c r="I235" s="54">
        <v>3</v>
      </c>
      <c r="J235" s="54">
        <v>1991</v>
      </c>
      <c r="K235" s="52">
        <f t="shared" si="3"/>
        <v>20</v>
      </c>
      <c r="L235" s="52" t="s">
        <v>1964</v>
      </c>
      <c r="M235" s="74"/>
      <c r="N235" s="74"/>
      <c r="O235" s="74"/>
      <c r="P235" s="74"/>
      <c r="Q235" s="52" t="s">
        <v>1519</v>
      </c>
      <c r="R235" s="74"/>
      <c r="S235" s="54" t="s">
        <v>58</v>
      </c>
      <c r="T235" s="54">
        <v>11030023</v>
      </c>
      <c r="U235" s="64" t="s">
        <v>947</v>
      </c>
      <c r="V235" s="64"/>
      <c r="W235" s="74"/>
      <c r="X235" s="74"/>
      <c r="Y235" s="64"/>
      <c r="Z235" s="74"/>
      <c r="AA235" s="74"/>
      <c r="AB235" s="74"/>
      <c r="AC235" s="74"/>
      <c r="AD235" s="74"/>
      <c r="AE235" s="74"/>
      <c r="AF235" s="54">
        <v>30</v>
      </c>
      <c r="AG235" s="54">
        <v>12</v>
      </c>
      <c r="AH235" s="54">
        <v>2011</v>
      </c>
      <c r="AI235" s="52" t="s">
        <v>1980</v>
      </c>
      <c r="AJ235" s="74"/>
      <c r="AK235" s="74"/>
      <c r="AL235" s="54">
        <v>2011</v>
      </c>
      <c r="AM235" s="74"/>
      <c r="AN235" s="54">
        <v>29</v>
      </c>
      <c r="AO235" s="54">
        <v>2</v>
      </c>
      <c r="AP235" s="54">
        <v>2012</v>
      </c>
      <c r="AQ235" s="52"/>
      <c r="AR235" s="59">
        <v>29</v>
      </c>
      <c r="AS235" s="52" t="s">
        <v>53</v>
      </c>
      <c r="AT235" s="74">
        <v>449.78999999999996</v>
      </c>
      <c r="AU235" s="74">
        <v>306.24</v>
      </c>
      <c r="AV235" s="74">
        <v>135.5</v>
      </c>
      <c r="AW235" s="61">
        <v>90</v>
      </c>
      <c r="AX235" s="74"/>
      <c r="AY235" s="74">
        <v>47.85</v>
      </c>
      <c r="AZ235" s="74">
        <v>1029.3800000000001</v>
      </c>
      <c r="BA235" s="74"/>
      <c r="BB235" s="74">
        <v>957</v>
      </c>
    </row>
    <row r="236" spans="1:54" s="73" customFormat="1" ht="12">
      <c r="A236" s="63" t="s">
        <v>46</v>
      </c>
      <c r="B236" s="65">
        <v>230</v>
      </c>
      <c r="C236" s="52" t="s">
        <v>2740</v>
      </c>
      <c r="D236" s="51" t="s">
        <v>896</v>
      </c>
      <c r="E236" s="51" t="s">
        <v>2741</v>
      </c>
      <c r="F236" s="52" t="s">
        <v>2742</v>
      </c>
      <c r="G236" s="74"/>
      <c r="H236" s="54">
        <v>29</v>
      </c>
      <c r="I236" s="54">
        <v>3</v>
      </c>
      <c r="J236" s="54">
        <v>1972</v>
      </c>
      <c r="K236" s="52">
        <f t="shared" si="3"/>
        <v>39</v>
      </c>
      <c r="L236" s="52" t="s">
        <v>1964</v>
      </c>
      <c r="M236" s="74"/>
      <c r="N236" s="74"/>
      <c r="O236" s="74"/>
      <c r="P236" s="74"/>
      <c r="Q236" s="52" t="s">
        <v>2743</v>
      </c>
      <c r="R236" s="74"/>
      <c r="S236" s="54" t="s">
        <v>1501</v>
      </c>
      <c r="T236" s="54">
        <v>11030023</v>
      </c>
      <c r="U236" s="64" t="s">
        <v>2744</v>
      </c>
      <c r="V236" s="64"/>
      <c r="W236" s="74"/>
      <c r="X236" s="74"/>
      <c r="Y236" s="64"/>
      <c r="Z236" s="74"/>
      <c r="AA236" s="74"/>
      <c r="AB236" s="74"/>
      <c r="AC236" s="74"/>
      <c r="AD236" s="74"/>
      <c r="AE236" s="74"/>
      <c r="AF236" s="54">
        <v>3</v>
      </c>
      <c r="AG236" s="54">
        <v>1</v>
      </c>
      <c r="AH236" s="54">
        <v>2012</v>
      </c>
      <c r="AI236" s="52" t="s">
        <v>2171</v>
      </c>
      <c r="AJ236" s="74"/>
      <c r="AK236" s="74"/>
      <c r="AL236" s="54"/>
      <c r="AM236" s="74"/>
      <c r="AN236" s="54">
        <v>9</v>
      </c>
      <c r="AO236" s="54">
        <v>2</v>
      </c>
      <c r="AP236" s="54">
        <v>2012</v>
      </c>
      <c r="AQ236" s="52"/>
      <c r="AR236" s="59">
        <v>8</v>
      </c>
      <c r="AS236" s="52" t="s">
        <v>71</v>
      </c>
      <c r="AT236" s="74">
        <v>124.08</v>
      </c>
      <c r="AU236" s="74">
        <v>84.48</v>
      </c>
      <c r="AV236" s="74">
        <v>132.93</v>
      </c>
      <c r="AW236" s="61">
        <v>78</v>
      </c>
      <c r="AX236" s="74"/>
      <c r="AY236" s="74">
        <v>13.200000000000001</v>
      </c>
      <c r="AZ236" s="74">
        <v>432.69</v>
      </c>
      <c r="BA236" s="74"/>
      <c r="BB236" s="74">
        <v>264</v>
      </c>
    </row>
    <row r="237" spans="1:54" s="73" customFormat="1" ht="12">
      <c r="A237" s="63" t="s">
        <v>46</v>
      </c>
      <c r="B237" s="65">
        <v>231</v>
      </c>
      <c r="C237" s="52" t="s">
        <v>2745</v>
      </c>
      <c r="D237" s="51" t="s">
        <v>61</v>
      </c>
      <c r="E237" s="51" t="s">
        <v>245</v>
      </c>
      <c r="F237" s="52" t="s">
        <v>246</v>
      </c>
      <c r="G237" s="74"/>
      <c r="H237" s="54">
        <v>29</v>
      </c>
      <c r="I237" s="54">
        <v>10</v>
      </c>
      <c r="J237" s="54">
        <v>1958</v>
      </c>
      <c r="K237" s="52">
        <f t="shared" si="3"/>
        <v>53</v>
      </c>
      <c r="L237" s="52" t="s">
        <v>1964</v>
      </c>
      <c r="M237" s="74"/>
      <c r="N237" s="74"/>
      <c r="O237" s="74"/>
      <c r="P237" s="74"/>
      <c r="Q237" s="52" t="s">
        <v>2746</v>
      </c>
      <c r="R237" s="74"/>
      <c r="S237" s="54" t="s">
        <v>58</v>
      </c>
      <c r="T237" s="54">
        <v>11030023</v>
      </c>
      <c r="U237" s="64" t="s">
        <v>2747</v>
      </c>
      <c r="V237" s="64" t="s">
        <v>493</v>
      </c>
      <c r="W237" s="74"/>
      <c r="X237" s="74"/>
      <c r="Y237" s="64" t="s">
        <v>2748</v>
      </c>
      <c r="Z237" s="74"/>
      <c r="AA237" s="74"/>
      <c r="AB237" s="74"/>
      <c r="AC237" s="74"/>
      <c r="AD237" s="74"/>
      <c r="AE237" s="74"/>
      <c r="AF237" s="54">
        <v>3</v>
      </c>
      <c r="AG237" s="54">
        <v>1</v>
      </c>
      <c r="AH237" s="54">
        <v>2012</v>
      </c>
      <c r="AI237" s="52" t="s">
        <v>2277</v>
      </c>
      <c r="AJ237" s="74"/>
      <c r="AK237" s="74"/>
      <c r="AL237" s="54"/>
      <c r="AM237" s="74"/>
      <c r="AN237" s="54">
        <v>6</v>
      </c>
      <c r="AO237" s="54">
        <v>2</v>
      </c>
      <c r="AP237" s="54">
        <v>2012</v>
      </c>
      <c r="AQ237" s="52"/>
      <c r="AR237" s="59">
        <v>5</v>
      </c>
      <c r="AS237" s="52" t="s">
        <v>71</v>
      </c>
      <c r="AT237" s="74">
        <v>77.55</v>
      </c>
      <c r="AU237" s="74">
        <v>52.800000000000004</v>
      </c>
      <c r="AV237" s="74">
        <v>63.55</v>
      </c>
      <c r="AW237" s="61">
        <v>106</v>
      </c>
      <c r="AX237" s="74"/>
      <c r="AY237" s="74">
        <v>8.25</v>
      </c>
      <c r="AZ237" s="74">
        <v>308.14999999999998</v>
      </c>
      <c r="BA237" s="74"/>
      <c r="BB237" s="74">
        <v>165</v>
      </c>
    </row>
    <row r="238" spans="1:54" s="73" customFormat="1" ht="12">
      <c r="A238" s="63" t="s">
        <v>46</v>
      </c>
      <c r="B238" s="65">
        <v>232</v>
      </c>
      <c r="C238" s="52" t="s">
        <v>2749</v>
      </c>
      <c r="D238" s="51" t="s">
        <v>422</v>
      </c>
      <c r="E238" s="51" t="s">
        <v>2750</v>
      </c>
      <c r="F238" s="52" t="s">
        <v>2751</v>
      </c>
      <c r="G238" s="74"/>
      <c r="H238" s="54">
        <v>2</v>
      </c>
      <c r="I238" s="54">
        <v>2</v>
      </c>
      <c r="J238" s="54">
        <v>1988</v>
      </c>
      <c r="K238" s="52">
        <f t="shared" si="3"/>
        <v>23</v>
      </c>
      <c r="L238" s="52" t="s">
        <v>100</v>
      </c>
      <c r="M238" s="74"/>
      <c r="N238" s="74"/>
      <c r="O238" s="74"/>
      <c r="P238" s="74"/>
      <c r="Q238" s="52" t="s">
        <v>2752</v>
      </c>
      <c r="R238" s="74"/>
      <c r="S238" s="54" t="s">
        <v>58</v>
      </c>
      <c r="T238" s="54">
        <v>11030023</v>
      </c>
      <c r="U238" s="64" t="s">
        <v>2753</v>
      </c>
      <c r="V238" s="64"/>
      <c r="W238" s="74"/>
      <c r="X238" s="74"/>
      <c r="Y238" s="64"/>
      <c r="Z238" s="74"/>
      <c r="AA238" s="74"/>
      <c r="AB238" s="74"/>
      <c r="AC238" s="74"/>
      <c r="AD238" s="74"/>
      <c r="AE238" s="74"/>
      <c r="AF238" s="54">
        <v>3</v>
      </c>
      <c r="AG238" s="54">
        <v>1</v>
      </c>
      <c r="AH238" s="54">
        <v>2012</v>
      </c>
      <c r="AI238" s="52" t="s">
        <v>2031</v>
      </c>
      <c r="AJ238" s="74"/>
      <c r="AK238" s="74"/>
      <c r="AL238" s="54"/>
      <c r="AM238" s="74"/>
      <c r="AN238" s="54">
        <v>29</v>
      </c>
      <c r="AO238" s="54">
        <v>2</v>
      </c>
      <c r="AP238" s="54">
        <v>2012</v>
      </c>
      <c r="AQ238" s="52"/>
      <c r="AR238" s="59">
        <v>29</v>
      </c>
      <c r="AS238" s="52" t="s">
        <v>53</v>
      </c>
      <c r="AT238" s="74">
        <v>449.78999999999996</v>
      </c>
      <c r="AU238" s="74">
        <v>306.24</v>
      </c>
      <c r="AV238" s="74">
        <v>693.1</v>
      </c>
      <c r="AW238" s="61">
        <v>179</v>
      </c>
      <c r="AX238" s="74"/>
      <c r="AY238" s="74">
        <v>47.85</v>
      </c>
      <c r="AZ238" s="74">
        <v>1675.98</v>
      </c>
      <c r="BA238" s="74"/>
      <c r="BB238" s="74">
        <v>957</v>
      </c>
    </row>
    <row r="239" spans="1:54" s="73" customFormat="1" ht="12">
      <c r="A239" s="63" t="s">
        <v>46</v>
      </c>
      <c r="B239" s="65">
        <v>233</v>
      </c>
      <c r="C239" s="52" t="s">
        <v>2754</v>
      </c>
      <c r="D239" s="51" t="s">
        <v>1601</v>
      </c>
      <c r="E239" s="51" t="s">
        <v>1566</v>
      </c>
      <c r="F239" s="52" t="s">
        <v>2755</v>
      </c>
      <c r="G239" s="74"/>
      <c r="H239" s="54">
        <v>12</v>
      </c>
      <c r="I239" s="54">
        <v>3</v>
      </c>
      <c r="J239" s="54">
        <v>1955</v>
      </c>
      <c r="K239" s="52">
        <f t="shared" si="3"/>
        <v>56</v>
      </c>
      <c r="L239" s="52" t="s">
        <v>1964</v>
      </c>
      <c r="M239" s="74"/>
      <c r="N239" s="74"/>
      <c r="O239" s="74"/>
      <c r="P239" s="74"/>
      <c r="Q239" s="52" t="s">
        <v>2756</v>
      </c>
      <c r="R239" s="74"/>
      <c r="S239" s="54" t="s">
        <v>58</v>
      </c>
      <c r="T239" s="54">
        <v>11030023</v>
      </c>
      <c r="U239" s="64" t="s">
        <v>2757</v>
      </c>
      <c r="V239" s="64" t="s">
        <v>90</v>
      </c>
      <c r="W239" s="74"/>
      <c r="X239" s="74"/>
      <c r="Y239" s="64" t="s">
        <v>346</v>
      </c>
      <c r="Z239" s="74"/>
      <c r="AA239" s="74"/>
      <c r="AB239" s="74"/>
      <c r="AC239" s="74"/>
      <c r="AD239" s="74"/>
      <c r="AE239" s="74"/>
      <c r="AF239" s="54">
        <v>4</v>
      </c>
      <c r="AG239" s="54">
        <v>1</v>
      </c>
      <c r="AH239" s="54">
        <v>2012</v>
      </c>
      <c r="AI239" s="52" t="s">
        <v>2758</v>
      </c>
      <c r="AJ239" s="74"/>
      <c r="AK239" s="74"/>
      <c r="AL239" s="54"/>
      <c r="AM239" s="74"/>
      <c r="AN239" s="54">
        <v>29</v>
      </c>
      <c r="AO239" s="54">
        <v>2</v>
      </c>
      <c r="AP239" s="54">
        <v>2012</v>
      </c>
      <c r="AQ239" s="52"/>
      <c r="AR239" s="59">
        <v>29</v>
      </c>
      <c r="AS239" s="52" t="s">
        <v>53</v>
      </c>
      <c r="AT239" s="74">
        <v>449.78999999999996</v>
      </c>
      <c r="AU239" s="74">
        <v>306.24</v>
      </c>
      <c r="AV239" s="74">
        <v>309.70999999999998</v>
      </c>
      <c r="AW239" s="61">
        <v>120</v>
      </c>
      <c r="AX239" s="74"/>
      <c r="AY239" s="74">
        <v>47.85</v>
      </c>
      <c r="AZ239" s="74">
        <v>1233.5899999999999</v>
      </c>
      <c r="BA239" s="74"/>
      <c r="BB239" s="74">
        <v>957</v>
      </c>
    </row>
    <row r="240" spans="1:54" s="73" customFormat="1" ht="12">
      <c r="A240" s="63" t="s">
        <v>46</v>
      </c>
      <c r="B240" s="65">
        <v>234</v>
      </c>
      <c r="C240" s="52" t="s">
        <v>2759</v>
      </c>
      <c r="D240" s="51" t="s">
        <v>1603</v>
      </c>
      <c r="E240" s="51" t="s">
        <v>1572</v>
      </c>
      <c r="F240" s="52" t="s">
        <v>2760</v>
      </c>
      <c r="G240" s="74"/>
      <c r="H240" s="54">
        <v>29</v>
      </c>
      <c r="I240" s="54">
        <v>8</v>
      </c>
      <c r="J240" s="54">
        <v>1978</v>
      </c>
      <c r="K240" s="52">
        <f t="shared" si="3"/>
        <v>33</v>
      </c>
      <c r="L240" s="52" t="s">
        <v>1964</v>
      </c>
      <c r="M240" s="74"/>
      <c r="N240" s="74"/>
      <c r="O240" s="74"/>
      <c r="P240" s="74"/>
      <c r="Q240" s="52" t="s">
        <v>2761</v>
      </c>
      <c r="R240" s="74"/>
      <c r="S240" s="54" t="s">
        <v>58</v>
      </c>
      <c r="T240" s="54">
        <v>11030023</v>
      </c>
      <c r="U240" s="64" t="s">
        <v>2762</v>
      </c>
      <c r="V240" s="64"/>
      <c r="W240" s="74"/>
      <c r="X240" s="74"/>
      <c r="Y240" s="64"/>
      <c r="Z240" s="74"/>
      <c r="AA240" s="74"/>
      <c r="AB240" s="74"/>
      <c r="AC240" s="74"/>
      <c r="AD240" s="74"/>
      <c r="AE240" s="74"/>
      <c r="AF240" s="54">
        <v>4</v>
      </c>
      <c r="AG240" s="54">
        <v>1</v>
      </c>
      <c r="AH240" s="54">
        <v>2012</v>
      </c>
      <c r="AI240" s="52" t="s">
        <v>2009</v>
      </c>
      <c r="AJ240" s="74"/>
      <c r="AK240" s="74"/>
      <c r="AL240" s="54">
        <v>2011</v>
      </c>
      <c r="AM240" s="74"/>
      <c r="AN240" s="54">
        <v>29</v>
      </c>
      <c r="AO240" s="54">
        <v>2</v>
      </c>
      <c r="AP240" s="54">
        <v>2012</v>
      </c>
      <c r="AQ240" s="52"/>
      <c r="AR240" s="59">
        <v>29</v>
      </c>
      <c r="AS240" s="52" t="s">
        <v>53</v>
      </c>
      <c r="AT240" s="74">
        <v>449.78999999999996</v>
      </c>
      <c r="AU240" s="74">
        <v>306.24</v>
      </c>
      <c r="AV240" s="74">
        <v>113.74</v>
      </c>
      <c r="AW240" s="61">
        <v>281</v>
      </c>
      <c r="AX240" s="74"/>
      <c r="AY240" s="74">
        <v>47.85</v>
      </c>
      <c r="AZ240" s="74">
        <v>1198.6199999999999</v>
      </c>
      <c r="BA240" s="74"/>
      <c r="BB240" s="74">
        <v>957</v>
      </c>
    </row>
    <row r="241" spans="1:54" s="73" customFormat="1" ht="12">
      <c r="A241" s="63" t="s">
        <v>46</v>
      </c>
      <c r="B241" s="65">
        <v>235</v>
      </c>
      <c r="C241" s="52" t="s">
        <v>2763</v>
      </c>
      <c r="D241" s="51" t="s">
        <v>2764</v>
      </c>
      <c r="E241" s="51" t="s">
        <v>2765</v>
      </c>
      <c r="F241" s="52" t="s">
        <v>2766</v>
      </c>
      <c r="G241" s="74"/>
      <c r="H241" s="54">
        <v>7</v>
      </c>
      <c r="I241" s="54">
        <v>5</v>
      </c>
      <c r="J241" s="54">
        <v>2007</v>
      </c>
      <c r="K241" s="52">
        <f t="shared" si="3"/>
        <v>4</v>
      </c>
      <c r="L241" s="52" t="s">
        <v>1964</v>
      </c>
      <c r="M241" s="74"/>
      <c r="N241" s="74"/>
      <c r="O241" s="74"/>
      <c r="P241" s="74"/>
      <c r="Q241" s="52" t="s">
        <v>2767</v>
      </c>
      <c r="R241" s="74"/>
      <c r="S241" s="54" t="s">
        <v>117</v>
      </c>
      <c r="T241" s="54">
        <v>11030023</v>
      </c>
      <c r="U241" s="64" t="s">
        <v>2768</v>
      </c>
      <c r="V241" s="64"/>
      <c r="W241" s="74"/>
      <c r="X241" s="74"/>
      <c r="Y241" s="64"/>
      <c r="Z241" s="74"/>
      <c r="AA241" s="74"/>
      <c r="AB241" s="74"/>
      <c r="AC241" s="74"/>
      <c r="AD241" s="74"/>
      <c r="AE241" s="74"/>
      <c r="AF241" s="54">
        <v>4</v>
      </c>
      <c r="AG241" s="54">
        <v>1</v>
      </c>
      <c r="AH241" s="54">
        <v>2012</v>
      </c>
      <c r="AI241" s="52" t="s">
        <v>2657</v>
      </c>
      <c r="AJ241" s="74"/>
      <c r="AK241" s="74"/>
      <c r="AL241" s="54"/>
      <c r="AM241" s="74"/>
      <c r="AN241" s="54">
        <v>7</v>
      </c>
      <c r="AO241" s="54">
        <v>2</v>
      </c>
      <c r="AP241" s="54">
        <v>2012</v>
      </c>
      <c r="AQ241" s="52"/>
      <c r="AR241" s="59">
        <v>6</v>
      </c>
      <c r="AS241" s="52" t="s">
        <v>71</v>
      </c>
      <c r="AT241" s="74">
        <v>93.059999999999988</v>
      </c>
      <c r="AU241" s="74">
        <v>63.36</v>
      </c>
      <c r="AV241" s="74">
        <v>16.3</v>
      </c>
      <c r="AW241" s="61">
        <v>90</v>
      </c>
      <c r="AX241" s="74"/>
      <c r="AY241" s="74">
        <v>9.9</v>
      </c>
      <c r="AZ241" s="74">
        <v>272.62</v>
      </c>
      <c r="BA241" s="74"/>
      <c r="BB241" s="74">
        <v>198</v>
      </c>
    </row>
    <row r="242" spans="1:54" s="73" customFormat="1" ht="12">
      <c r="A242" s="63" t="s">
        <v>46</v>
      </c>
      <c r="B242" s="65">
        <v>236</v>
      </c>
      <c r="C242" s="52" t="s">
        <v>2769</v>
      </c>
      <c r="D242" s="51" t="s">
        <v>1299</v>
      </c>
      <c r="E242" s="51" t="s">
        <v>2770</v>
      </c>
      <c r="F242" s="52" t="s">
        <v>2771</v>
      </c>
      <c r="G242" s="74"/>
      <c r="H242" s="54">
        <v>25</v>
      </c>
      <c r="I242" s="54">
        <v>6</v>
      </c>
      <c r="J242" s="54">
        <v>1970</v>
      </c>
      <c r="K242" s="52">
        <f t="shared" si="3"/>
        <v>41</v>
      </c>
      <c r="L242" s="52" t="s">
        <v>1964</v>
      </c>
      <c r="M242" s="74"/>
      <c r="N242" s="74"/>
      <c r="O242" s="74"/>
      <c r="P242" s="74"/>
      <c r="Q242" s="52" t="s">
        <v>2772</v>
      </c>
      <c r="R242" s="74"/>
      <c r="S242" s="54" t="s">
        <v>58</v>
      </c>
      <c r="T242" s="54">
        <v>11030023</v>
      </c>
      <c r="U242" s="64" t="s">
        <v>2773</v>
      </c>
      <c r="V242" s="64" t="s">
        <v>90</v>
      </c>
      <c r="W242" s="74"/>
      <c r="X242" s="74"/>
      <c r="Y242" s="64"/>
      <c r="Z242" s="74"/>
      <c r="AA242" s="74"/>
      <c r="AB242" s="74"/>
      <c r="AC242" s="74"/>
      <c r="AD242" s="74"/>
      <c r="AE242" s="74"/>
      <c r="AF242" s="54">
        <v>4</v>
      </c>
      <c r="AG242" s="54">
        <v>1</v>
      </c>
      <c r="AH242" s="54">
        <v>2012</v>
      </c>
      <c r="AI242" s="52" t="s">
        <v>2016</v>
      </c>
      <c r="AJ242" s="74"/>
      <c r="AK242" s="74"/>
      <c r="AL242" s="54"/>
      <c r="AM242" s="74"/>
      <c r="AN242" s="54">
        <v>29</v>
      </c>
      <c r="AO242" s="54">
        <v>2</v>
      </c>
      <c r="AP242" s="54">
        <v>2012</v>
      </c>
      <c r="AQ242" s="52"/>
      <c r="AR242" s="59">
        <v>29</v>
      </c>
      <c r="AS242" s="52" t="s">
        <v>53</v>
      </c>
      <c r="AT242" s="74">
        <v>449.78999999999996</v>
      </c>
      <c r="AU242" s="74">
        <v>306.24</v>
      </c>
      <c r="AV242" s="74">
        <v>310.58999999999997</v>
      </c>
      <c r="AW242" s="61">
        <v>148</v>
      </c>
      <c r="AX242" s="74"/>
      <c r="AY242" s="74">
        <v>47.85</v>
      </c>
      <c r="AZ242" s="74">
        <v>1262.47</v>
      </c>
      <c r="BA242" s="74"/>
      <c r="BB242" s="74">
        <v>957</v>
      </c>
    </row>
    <row r="243" spans="1:54" s="73" customFormat="1" ht="12">
      <c r="A243" s="63" t="s">
        <v>46</v>
      </c>
      <c r="B243" s="65">
        <v>237</v>
      </c>
      <c r="C243" s="52" t="s">
        <v>2774</v>
      </c>
      <c r="D243" s="51" t="s">
        <v>55</v>
      </c>
      <c r="E243" s="51" t="s">
        <v>2775</v>
      </c>
      <c r="F243" s="52" t="s">
        <v>2776</v>
      </c>
      <c r="G243" s="74"/>
      <c r="H243" s="54">
        <v>28</v>
      </c>
      <c r="I243" s="54">
        <v>7</v>
      </c>
      <c r="J243" s="54">
        <v>1958</v>
      </c>
      <c r="K243" s="52">
        <f t="shared" si="3"/>
        <v>53</v>
      </c>
      <c r="L243" s="52" t="s">
        <v>1964</v>
      </c>
      <c r="M243" s="74"/>
      <c r="N243" s="74"/>
      <c r="O243" s="74"/>
      <c r="P243" s="74"/>
      <c r="Q243" s="52" t="s">
        <v>2777</v>
      </c>
      <c r="R243" s="74"/>
      <c r="S243" s="54" t="s">
        <v>58</v>
      </c>
      <c r="T243" s="54">
        <v>11030023</v>
      </c>
      <c r="U243" s="64" t="s">
        <v>959</v>
      </c>
      <c r="V243" s="64"/>
      <c r="W243" s="74"/>
      <c r="X243" s="74"/>
      <c r="Y243" s="64"/>
      <c r="Z243" s="74"/>
      <c r="AA243" s="74"/>
      <c r="AB243" s="74"/>
      <c r="AC243" s="74"/>
      <c r="AD243" s="74"/>
      <c r="AE243" s="74"/>
      <c r="AF243" s="54">
        <v>4</v>
      </c>
      <c r="AG243" s="54">
        <v>1</v>
      </c>
      <c r="AH243" s="54">
        <v>2012</v>
      </c>
      <c r="AI243" s="52" t="s">
        <v>2778</v>
      </c>
      <c r="AJ243" s="74"/>
      <c r="AK243" s="74"/>
      <c r="AL243" s="54"/>
      <c r="AM243" s="74"/>
      <c r="AN243" s="54">
        <v>29</v>
      </c>
      <c r="AO243" s="54">
        <v>2</v>
      </c>
      <c r="AP243" s="54">
        <v>2012</v>
      </c>
      <c r="AQ243" s="52"/>
      <c r="AR243" s="59">
        <v>29</v>
      </c>
      <c r="AS243" s="52" t="s">
        <v>53</v>
      </c>
      <c r="AT243" s="74">
        <v>449.78999999999996</v>
      </c>
      <c r="AU243" s="74">
        <v>306.24</v>
      </c>
      <c r="AV243" s="74">
        <v>335.8</v>
      </c>
      <c r="AW243" s="61">
        <v>90</v>
      </c>
      <c r="AX243" s="74"/>
      <c r="AY243" s="74">
        <v>47.85</v>
      </c>
      <c r="AZ243" s="74">
        <v>1229.68</v>
      </c>
      <c r="BA243" s="74"/>
      <c r="BB243" s="74">
        <v>957</v>
      </c>
    </row>
    <row r="244" spans="1:54" s="73" customFormat="1" ht="12">
      <c r="A244" s="63" t="s">
        <v>46</v>
      </c>
      <c r="B244" s="65">
        <v>238</v>
      </c>
      <c r="C244" s="52" t="s">
        <v>2779</v>
      </c>
      <c r="D244" s="51" t="s">
        <v>624</v>
      </c>
      <c r="E244" s="51" t="s">
        <v>2496</v>
      </c>
      <c r="F244" s="52" t="s">
        <v>2780</v>
      </c>
      <c r="G244" s="74"/>
      <c r="H244" s="54">
        <v>17</v>
      </c>
      <c r="I244" s="54">
        <v>4</v>
      </c>
      <c r="J244" s="54">
        <v>1958</v>
      </c>
      <c r="K244" s="52">
        <f t="shared" si="3"/>
        <v>53</v>
      </c>
      <c r="L244" s="52" t="s">
        <v>1964</v>
      </c>
      <c r="M244" s="74"/>
      <c r="N244" s="74"/>
      <c r="O244" s="74"/>
      <c r="P244" s="74"/>
      <c r="Q244" s="52" t="s">
        <v>2781</v>
      </c>
      <c r="R244" s="74"/>
      <c r="S244" s="54" t="s">
        <v>58</v>
      </c>
      <c r="T244" s="54">
        <v>11030023</v>
      </c>
      <c r="U244" s="64" t="s">
        <v>2782</v>
      </c>
      <c r="V244" s="64" t="s">
        <v>2783</v>
      </c>
      <c r="W244" s="74"/>
      <c r="X244" s="74"/>
      <c r="Y244" s="64"/>
      <c r="Z244" s="74"/>
      <c r="AA244" s="74"/>
      <c r="AB244" s="74"/>
      <c r="AC244" s="74"/>
      <c r="AD244" s="74"/>
      <c r="AE244" s="74"/>
      <c r="AF244" s="54">
        <v>4</v>
      </c>
      <c r="AG244" s="54">
        <v>1</v>
      </c>
      <c r="AH244" s="54">
        <v>2012</v>
      </c>
      <c r="AI244" s="52" t="s">
        <v>2072</v>
      </c>
      <c r="AJ244" s="74"/>
      <c r="AK244" s="74"/>
      <c r="AL244" s="54">
        <v>2011</v>
      </c>
      <c r="AM244" s="74"/>
      <c r="AN244" s="54">
        <v>29</v>
      </c>
      <c r="AO244" s="54">
        <v>2</v>
      </c>
      <c r="AP244" s="54">
        <v>2012</v>
      </c>
      <c r="AQ244" s="52"/>
      <c r="AR244" s="59">
        <v>29</v>
      </c>
      <c r="AS244" s="52" t="s">
        <v>53</v>
      </c>
      <c r="AT244" s="74">
        <v>449.78999999999996</v>
      </c>
      <c r="AU244" s="74">
        <v>306.24</v>
      </c>
      <c r="AV244" s="74">
        <v>494.41</v>
      </c>
      <c r="AW244" s="61">
        <v>138</v>
      </c>
      <c r="AX244" s="74"/>
      <c r="AY244" s="74">
        <v>47.85</v>
      </c>
      <c r="AZ244" s="74">
        <v>1436.29</v>
      </c>
      <c r="BA244" s="74"/>
      <c r="BB244" s="74">
        <v>957</v>
      </c>
    </row>
    <row r="245" spans="1:54" s="73" customFormat="1" ht="12">
      <c r="A245" s="63" t="s">
        <v>46</v>
      </c>
      <c r="B245" s="65">
        <v>239</v>
      </c>
      <c r="C245" s="52" t="s">
        <v>2784</v>
      </c>
      <c r="D245" s="51" t="s">
        <v>2785</v>
      </c>
      <c r="E245" s="51" t="s">
        <v>1768</v>
      </c>
      <c r="F245" s="52" t="s">
        <v>2786</v>
      </c>
      <c r="G245" s="74"/>
      <c r="H245" s="54">
        <v>6</v>
      </c>
      <c r="I245" s="54">
        <v>5</v>
      </c>
      <c r="J245" s="54">
        <v>1988</v>
      </c>
      <c r="K245" s="52">
        <f t="shared" si="3"/>
        <v>23</v>
      </c>
      <c r="L245" s="52" t="s">
        <v>1964</v>
      </c>
      <c r="M245" s="74"/>
      <c r="N245" s="74"/>
      <c r="O245" s="74"/>
      <c r="P245" s="74"/>
      <c r="Q245" s="52" t="s">
        <v>2787</v>
      </c>
      <c r="R245" s="74"/>
      <c r="S245" s="54" t="s">
        <v>58</v>
      </c>
      <c r="T245" s="54">
        <v>11030023</v>
      </c>
      <c r="U245" s="64" t="s">
        <v>2788</v>
      </c>
      <c r="V245" s="64"/>
      <c r="W245" s="74"/>
      <c r="X245" s="74"/>
      <c r="Y245" s="64"/>
      <c r="Z245" s="74"/>
      <c r="AA245" s="74"/>
      <c r="AB245" s="74"/>
      <c r="AC245" s="74"/>
      <c r="AD245" s="74"/>
      <c r="AE245" s="74"/>
      <c r="AF245" s="54">
        <v>5</v>
      </c>
      <c r="AG245" s="54">
        <v>1</v>
      </c>
      <c r="AH245" s="54">
        <v>2012</v>
      </c>
      <c r="AI245" s="52" t="s">
        <v>2171</v>
      </c>
      <c r="AJ245" s="74"/>
      <c r="AK245" s="74"/>
      <c r="AL245" s="54"/>
      <c r="AM245" s="74"/>
      <c r="AN245" s="54">
        <v>29</v>
      </c>
      <c r="AO245" s="54">
        <v>2</v>
      </c>
      <c r="AP245" s="54">
        <v>2012</v>
      </c>
      <c r="AQ245" s="52"/>
      <c r="AR245" s="59">
        <v>29</v>
      </c>
      <c r="AS245" s="52" t="s">
        <v>53</v>
      </c>
      <c r="AT245" s="74">
        <v>449.78999999999996</v>
      </c>
      <c r="AU245" s="74">
        <v>306.24</v>
      </c>
      <c r="AV245" s="74">
        <v>267.02</v>
      </c>
      <c r="AW245" s="61">
        <v>110</v>
      </c>
      <c r="AX245" s="74"/>
      <c r="AY245" s="74">
        <v>47.85</v>
      </c>
      <c r="AZ245" s="74">
        <v>1180.9000000000001</v>
      </c>
      <c r="BA245" s="74"/>
      <c r="BB245" s="74">
        <v>957</v>
      </c>
    </row>
    <row r="246" spans="1:54" s="73" customFormat="1" ht="12">
      <c r="A246" s="63" t="s">
        <v>46</v>
      </c>
      <c r="B246" s="65">
        <v>240</v>
      </c>
      <c r="C246" s="52" t="s">
        <v>2789</v>
      </c>
      <c r="D246" s="51" t="s">
        <v>66</v>
      </c>
      <c r="E246" s="51" t="s">
        <v>2790</v>
      </c>
      <c r="F246" s="52" t="s">
        <v>2791</v>
      </c>
      <c r="G246" s="74"/>
      <c r="H246" s="54">
        <v>13</v>
      </c>
      <c r="I246" s="54">
        <v>12</v>
      </c>
      <c r="J246" s="54">
        <v>1965</v>
      </c>
      <c r="K246" s="52">
        <f t="shared" si="3"/>
        <v>46</v>
      </c>
      <c r="L246" s="52" t="s">
        <v>1964</v>
      </c>
      <c r="M246" s="74"/>
      <c r="N246" s="74"/>
      <c r="O246" s="74"/>
      <c r="P246" s="74"/>
      <c r="Q246" s="52" t="s">
        <v>2792</v>
      </c>
      <c r="R246" s="74"/>
      <c r="S246" s="54" t="s">
        <v>58</v>
      </c>
      <c r="T246" s="54">
        <v>11030023</v>
      </c>
      <c r="U246" s="64" t="s">
        <v>2793</v>
      </c>
      <c r="V246" s="64"/>
      <c r="W246" s="74"/>
      <c r="X246" s="74"/>
      <c r="Y246" s="64"/>
      <c r="Z246" s="74"/>
      <c r="AA246" s="74"/>
      <c r="AB246" s="74"/>
      <c r="AC246" s="74"/>
      <c r="AD246" s="74"/>
      <c r="AE246" s="74"/>
      <c r="AF246" s="54">
        <v>5</v>
      </c>
      <c r="AG246" s="54">
        <v>1</v>
      </c>
      <c r="AH246" s="54">
        <v>2012</v>
      </c>
      <c r="AI246" s="52" t="s">
        <v>2705</v>
      </c>
      <c r="AJ246" s="74"/>
      <c r="AK246" s="74"/>
      <c r="AL246" s="54"/>
      <c r="AM246" s="74"/>
      <c r="AN246" s="54">
        <v>29</v>
      </c>
      <c r="AO246" s="54">
        <v>2</v>
      </c>
      <c r="AP246" s="54">
        <v>2012</v>
      </c>
      <c r="AQ246" s="52"/>
      <c r="AR246" s="59">
        <v>29</v>
      </c>
      <c r="AS246" s="52" t="s">
        <v>53</v>
      </c>
      <c r="AT246" s="74">
        <v>449.78999999999996</v>
      </c>
      <c r="AU246" s="74">
        <v>306.24</v>
      </c>
      <c r="AV246" s="74">
        <v>274.31</v>
      </c>
      <c r="AW246" s="61">
        <v>163</v>
      </c>
      <c r="AX246" s="74"/>
      <c r="AY246" s="74">
        <v>47.85</v>
      </c>
      <c r="AZ246" s="74">
        <v>1241.19</v>
      </c>
      <c r="BA246" s="74"/>
      <c r="BB246" s="74">
        <v>957</v>
      </c>
    </row>
    <row r="247" spans="1:54" s="73" customFormat="1" ht="12">
      <c r="A247" s="63" t="s">
        <v>46</v>
      </c>
      <c r="B247" s="65">
        <v>241</v>
      </c>
      <c r="C247" s="52" t="s">
        <v>2794</v>
      </c>
      <c r="D247" s="51" t="s">
        <v>599</v>
      </c>
      <c r="E247" s="51" t="s">
        <v>2795</v>
      </c>
      <c r="F247" s="52" t="s">
        <v>2796</v>
      </c>
      <c r="G247" s="74"/>
      <c r="H247" s="54">
        <v>16</v>
      </c>
      <c r="I247" s="54">
        <v>12</v>
      </c>
      <c r="J247" s="54">
        <v>1984</v>
      </c>
      <c r="K247" s="52">
        <f t="shared" si="3"/>
        <v>27</v>
      </c>
      <c r="L247" s="52" t="s">
        <v>1964</v>
      </c>
      <c r="M247" s="74"/>
      <c r="N247" s="74"/>
      <c r="O247" s="74"/>
      <c r="P247" s="74"/>
      <c r="Q247" s="52" t="s">
        <v>2797</v>
      </c>
      <c r="R247" s="74"/>
      <c r="S247" s="54" t="s">
        <v>58</v>
      </c>
      <c r="T247" s="54">
        <v>11030023</v>
      </c>
      <c r="U247" s="64" t="s">
        <v>2798</v>
      </c>
      <c r="V247" s="64" t="s">
        <v>1094</v>
      </c>
      <c r="W247" s="74"/>
      <c r="X247" s="74"/>
      <c r="Y247" s="64"/>
      <c r="Z247" s="74"/>
      <c r="AA247" s="74"/>
      <c r="AB247" s="74"/>
      <c r="AC247" s="74"/>
      <c r="AD247" s="74"/>
      <c r="AE247" s="74"/>
      <c r="AF247" s="54">
        <v>5</v>
      </c>
      <c r="AG247" s="54">
        <v>1</v>
      </c>
      <c r="AH247" s="54">
        <v>2012</v>
      </c>
      <c r="AI247" s="52" t="s">
        <v>1983</v>
      </c>
      <c r="AJ247" s="74"/>
      <c r="AK247" s="74"/>
      <c r="AL247" s="54">
        <v>2002</v>
      </c>
      <c r="AM247" s="74"/>
      <c r="AN247" s="54">
        <v>2</v>
      </c>
      <c r="AO247" s="54">
        <v>2</v>
      </c>
      <c r="AP247" s="54">
        <v>2012</v>
      </c>
      <c r="AQ247" s="52"/>
      <c r="AR247" s="59">
        <v>1</v>
      </c>
      <c r="AS247" s="52" t="s">
        <v>71</v>
      </c>
      <c r="AT247" s="74">
        <v>15.51</v>
      </c>
      <c r="AU247" s="74">
        <v>10.56</v>
      </c>
      <c r="AV247" s="74">
        <v>22.78</v>
      </c>
      <c r="AW247" s="61">
        <v>32</v>
      </c>
      <c r="AX247" s="74"/>
      <c r="AY247" s="74">
        <v>1.6500000000000001</v>
      </c>
      <c r="AZ247" s="74">
        <v>82.5</v>
      </c>
      <c r="BA247" s="74"/>
      <c r="BB247" s="74">
        <v>33</v>
      </c>
    </row>
    <row r="248" spans="1:54" s="73" customFormat="1" ht="12">
      <c r="A248" s="63" t="s">
        <v>46</v>
      </c>
      <c r="B248" s="65">
        <v>242</v>
      </c>
      <c r="C248" s="52" t="s">
        <v>2799</v>
      </c>
      <c r="D248" s="51" t="s">
        <v>2800</v>
      </c>
      <c r="E248" s="51" t="s">
        <v>2801</v>
      </c>
      <c r="F248" s="52" t="s">
        <v>2802</v>
      </c>
      <c r="G248" s="74"/>
      <c r="H248" s="54">
        <v>9</v>
      </c>
      <c r="I248" s="54">
        <v>9</v>
      </c>
      <c r="J248" s="54">
        <v>1959</v>
      </c>
      <c r="K248" s="52">
        <f t="shared" si="3"/>
        <v>52</v>
      </c>
      <c r="L248" s="52" t="s">
        <v>100</v>
      </c>
      <c r="M248" s="74"/>
      <c r="N248" s="74"/>
      <c r="O248" s="74"/>
      <c r="P248" s="74"/>
      <c r="Q248" s="52" t="s">
        <v>2803</v>
      </c>
      <c r="R248" s="74"/>
      <c r="S248" s="54" t="s">
        <v>58</v>
      </c>
      <c r="T248" s="54">
        <v>11030023</v>
      </c>
      <c r="U248" s="64" t="s">
        <v>1422</v>
      </c>
      <c r="V248" s="64" t="s">
        <v>2804</v>
      </c>
      <c r="W248" s="74"/>
      <c r="X248" s="74"/>
      <c r="Y248" s="64"/>
      <c r="Z248" s="74"/>
      <c r="AA248" s="74"/>
      <c r="AB248" s="74"/>
      <c r="AC248" s="74"/>
      <c r="AD248" s="74"/>
      <c r="AE248" s="74"/>
      <c r="AF248" s="54">
        <v>6</v>
      </c>
      <c r="AG248" s="54">
        <v>1</v>
      </c>
      <c r="AH248" s="54">
        <v>2012</v>
      </c>
      <c r="AI248" s="52" t="s">
        <v>2440</v>
      </c>
      <c r="AJ248" s="74"/>
      <c r="AK248" s="74"/>
      <c r="AL248" s="54"/>
      <c r="AM248" s="74"/>
      <c r="AN248" s="54">
        <v>24</v>
      </c>
      <c r="AO248" s="54">
        <v>2</v>
      </c>
      <c r="AP248" s="54">
        <v>2012</v>
      </c>
      <c r="AQ248" s="52"/>
      <c r="AR248" s="59">
        <v>23</v>
      </c>
      <c r="AS248" s="52" t="s">
        <v>71</v>
      </c>
      <c r="AT248" s="74">
        <v>356.72999999999996</v>
      </c>
      <c r="AU248" s="74">
        <v>242.88</v>
      </c>
      <c r="AV248" s="74">
        <v>194.7</v>
      </c>
      <c r="AW248" s="61">
        <v>90</v>
      </c>
      <c r="AX248" s="74"/>
      <c r="AY248" s="74">
        <v>37.950000000000003</v>
      </c>
      <c r="AZ248" s="74">
        <v>922.26</v>
      </c>
      <c r="BA248" s="74"/>
      <c r="BB248" s="74">
        <v>759</v>
      </c>
    </row>
    <row r="249" spans="1:54" s="73" customFormat="1" ht="12">
      <c r="A249" s="63" t="s">
        <v>46</v>
      </c>
      <c r="B249" s="65">
        <v>243</v>
      </c>
      <c r="C249" s="52" t="s">
        <v>2805</v>
      </c>
      <c r="D249" s="51" t="s">
        <v>1294</v>
      </c>
      <c r="E249" s="51" t="s">
        <v>2806</v>
      </c>
      <c r="F249" s="52" t="s">
        <v>2807</v>
      </c>
      <c r="G249" s="74"/>
      <c r="H249" s="54">
        <v>13</v>
      </c>
      <c r="I249" s="54">
        <v>11</v>
      </c>
      <c r="J249" s="54">
        <v>1966</v>
      </c>
      <c r="K249" s="52">
        <f t="shared" si="3"/>
        <v>45</v>
      </c>
      <c r="L249" s="52" t="s">
        <v>1964</v>
      </c>
      <c r="M249" s="74"/>
      <c r="N249" s="74"/>
      <c r="O249" s="74"/>
      <c r="P249" s="74"/>
      <c r="Q249" s="52" t="s">
        <v>2808</v>
      </c>
      <c r="R249" s="74"/>
      <c r="S249" s="54" t="s">
        <v>58</v>
      </c>
      <c r="T249" s="54">
        <v>11030023</v>
      </c>
      <c r="U249" s="64" t="s">
        <v>2809</v>
      </c>
      <c r="V249" s="64"/>
      <c r="W249" s="74"/>
      <c r="X249" s="74"/>
      <c r="Y249" s="64"/>
      <c r="Z249" s="74"/>
      <c r="AA249" s="74"/>
      <c r="AB249" s="74"/>
      <c r="AC249" s="74"/>
      <c r="AD249" s="74"/>
      <c r="AE249" s="74"/>
      <c r="AF249" s="54">
        <v>9</v>
      </c>
      <c r="AG249" s="54">
        <v>1</v>
      </c>
      <c r="AH249" s="54">
        <v>2012</v>
      </c>
      <c r="AI249" s="52" t="s">
        <v>2270</v>
      </c>
      <c r="AJ249" s="74"/>
      <c r="AK249" s="74"/>
      <c r="AL249" s="54"/>
      <c r="AM249" s="74"/>
      <c r="AN249" s="54">
        <v>29</v>
      </c>
      <c r="AO249" s="54">
        <v>2</v>
      </c>
      <c r="AP249" s="54">
        <v>2012</v>
      </c>
      <c r="AQ249" s="52"/>
      <c r="AR249" s="59">
        <v>29</v>
      </c>
      <c r="AS249" s="52" t="s">
        <v>53</v>
      </c>
      <c r="AT249" s="74">
        <v>449.78999999999996</v>
      </c>
      <c r="AU249" s="74">
        <v>306.24</v>
      </c>
      <c r="AV249" s="74">
        <v>281.37</v>
      </c>
      <c r="AW249" s="61">
        <v>130</v>
      </c>
      <c r="AX249" s="74"/>
      <c r="AY249" s="74">
        <v>47.85</v>
      </c>
      <c r="AZ249" s="74">
        <v>1215.25</v>
      </c>
      <c r="BA249" s="74"/>
      <c r="BB249" s="74">
        <v>957</v>
      </c>
    </row>
    <row r="250" spans="1:54" s="73" customFormat="1" ht="12">
      <c r="A250" s="63" t="s">
        <v>46</v>
      </c>
      <c r="B250" s="65">
        <v>244</v>
      </c>
      <c r="C250" s="52" t="s">
        <v>2810</v>
      </c>
      <c r="D250" s="51" t="s">
        <v>161</v>
      </c>
      <c r="E250" s="51" t="s">
        <v>2811</v>
      </c>
      <c r="F250" s="52" t="s">
        <v>2812</v>
      </c>
      <c r="G250" s="74"/>
      <c r="H250" s="54">
        <v>2</v>
      </c>
      <c r="I250" s="54">
        <v>8</v>
      </c>
      <c r="J250" s="54">
        <v>1960</v>
      </c>
      <c r="K250" s="52">
        <f t="shared" si="3"/>
        <v>51</v>
      </c>
      <c r="L250" s="52" t="s">
        <v>1964</v>
      </c>
      <c r="M250" s="74"/>
      <c r="N250" s="74"/>
      <c r="O250" s="74"/>
      <c r="P250" s="74"/>
      <c r="Q250" s="52" t="s">
        <v>2813</v>
      </c>
      <c r="R250" s="74"/>
      <c r="S250" s="54" t="s">
        <v>58</v>
      </c>
      <c r="T250" s="54">
        <v>11030023</v>
      </c>
      <c r="U250" s="64" t="s">
        <v>2814</v>
      </c>
      <c r="V250" s="64"/>
      <c r="W250" s="74"/>
      <c r="X250" s="74"/>
      <c r="Y250" s="64"/>
      <c r="Z250" s="74"/>
      <c r="AA250" s="74"/>
      <c r="AB250" s="74"/>
      <c r="AC250" s="74"/>
      <c r="AD250" s="74"/>
      <c r="AE250" s="74"/>
      <c r="AF250" s="54">
        <v>10</v>
      </c>
      <c r="AG250" s="54">
        <v>1</v>
      </c>
      <c r="AH250" s="54">
        <v>2012</v>
      </c>
      <c r="AI250" s="52" t="s">
        <v>2778</v>
      </c>
      <c r="AJ250" s="74"/>
      <c r="AK250" s="74"/>
      <c r="AL250" s="54"/>
      <c r="AM250" s="74"/>
      <c r="AN250" s="54">
        <v>14</v>
      </c>
      <c r="AO250" s="54">
        <v>2</v>
      </c>
      <c r="AP250" s="54">
        <v>2012</v>
      </c>
      <c r="AQ250" s="52"/>
      <c r="AR250" s="59">
        <v>13</v>
      </c>
      <c r="AS250" s="52" t="s">
        <v>71</v>
      </c>
      <c r="AT250" s="74">
        <v>201.63</v>
      </c>
      <c r="AU250" s="74">
        <v>137.28</v>
      </c>
      <c r="AV250" s="74">
        <v>153.28</v>
      </c>
      <c r="AW250" s="61">
        <v>99</v>
      </c>
      <c r="AX250" s="74"/>
      <c r="AY250" s="74">
        <v>21.450000000000003</v>
      </c>
      <c r="AZ250" s="74">
        <v>612.64</v>
      </c>
      <c r="BA250" s="74"/>
      <c r="BB250" s="74">
        <v>429</v>
      </c>
    </row>
    <row r="251" spans="1:54" s="73" customFormat="1" ht="12">
      <c r="A251" s="63" t="s">
        <v>46</v>
      </c>
      <c r="B251" s="65">
        <v>245</v>
      </c>
      <c r="C251" s="52" t="s">
        <v>2815</v>
      </c>
      <c r="D251" s="51" t="s">
        <v>1108</v>
      </c>
      <c r="E251" s="51" t="s">
        <v>2816</v>
      </c>
      <c r="F251" s="52" t="s">
        <v>2817</v>
      </c>
      <c r="G251" s="74"/>
      <c r="H251" s="54">
        <v>13</v>
      </c>
      <c r="I251" s="54">
        <v>2</v>
      </c>
      <c r="J251" s="54">
        <v>1967</v>
      </c>
      <c r="K251" s="52">
        <f t="shared" si="3"/>
        <v>44</v>
      </c>
      <c r="L251" s="52" t="s">
        <v>1964</v>
      </c>
      <c r="M251" s="74"/>
      <c r="N251" s="74"/>
      <c r="O251" s="74"/>
      <c r="P251" s="74"/>
      <c r="Q251" s="52" t="s">
        <v>2818</v>
      </c>
      <c r="R251" s="74"/>
      <c r="S251" s="54" t="s">
        <v>58</v>
      </c>
      <c r="T251" s="54">
        <v>11030023</v>
      </c>
      <c r="U251" s="64" t="s">
        <v>1284</v>
      </c>
      <c r="V251" s="64"/>
      <c r="W251" s="74"/>
      <c r="X251" s="74"/>
      <c r="Y251" s="64"/>
      <c r="Z251" s="74"/>
      <c r="AA251" s="74"/>
      <c r="AB251" s="74"/>
      <c r="AC251" s="74"/>
      <c r="AD251" s="74"/>
      <c r="AE251" s="74"/>
      <c r="AF251" s="54">
        <v>10</v>
      </c>
      <c r="AG251" s="54">
        <v>1</v>
      </c>
      <c r="AH251" s="54">
        <v>2012</v>
      </c>
      <c r="AI251" s="52" t="s">
        <v>1999</v>
      </c>
      <c r="AJ251" s="74"/>
      <c r="AK251" s="74"/>
      <c r="AL251" s="54"/>
      <c r="AM251" s="74"/>
      <c r="AN251" s="54">
        <v>29</v>
      </c>
      <c r="AO251" s="54">
        <v>2</v>
      </c>
      <c r="AP251" s="54">
        <v>2012</v>
      </c>
      <c r="AQ251" s="52"/>
      <c r="AR251" s="59">
        <v>29</v>
      </c>
      <c r="AS251" s="52" t="s">
        <v>53</v>
      </c>
      <c r="AT251" s="74">
        <v>449.78999999999996</v>
      </c>
      <c r="AU251" s="74">
        <v>306.24</v>
      </c>
      <c r="AV251" s="74">
        <v>300.39999999999998</v>
      </c>
      <c r="AW251" s="61">
        <v>90</v>
      </c>
      <c r="AX251" s="74"/>
      <c r="AY251" s="74">
        <v>47.85</v>
      </c>
      <c r="AZ251" s="74">
        <v>1194.28</v>
      </c>
      <c r="BA251" s="74"/>
      <c r="BB251" s="74">
        <v>957</v>
      </c>
    </row>
    <row r="252" spans="1:54" s="73" customFormat="1" ht="12">
      <c r="A252" s="63" t="s">
        <v>46</v>
      </c>
      <c r="B252" s="65">
        <v>246</v>
      </c>
      <c r="C252" s="52" t="s">
        <v>2819</v>
      </c>
      <c r="D252" s="51" t="s">
        <v>1108</v>
      </c>
      <c r="E252" s="51" t="s">
        <v>1109</v>
      </c>
      <c r="F252" s="52" t="s">
        <v>1110</v>
      </c>
      <c r="G252" s="74"/>
      <c r="H252" s="54">
        <v>8</v>
      </c>
      <c r="I252" s="54">
        <v>1</v>
      </c>
      <c r="J252" s="54">
        <v>1976</v>
      </c>
      <c r="K252" s="52">
        <f t="shared" si="3"/>
        <v>35</v>
      </c>
      <c r="L252" s="52" t="s">
        <v>1964</v>
      </c>
      <c r="M252" s="74"/>
      <c r="N252" s="74"/>
      <c r="O252" s="74"/>
      <c r="P252" s="74"/>
      <c r="Q252" s="52" t="s">
        <v>2820</v>
      </c>
      <c r="R252" s="74"/>
      <c r="S252" s="54" t="s">
        <v>58</v>
      </c>
      <c r="T252" s="54">
        <v>11030023</v>
      </c>
      <c r="U252" s="64" t="s">
        <v>2821</v>
      </c>
      <c r="V252" s="64" t="s">
        <v>645</v>
      </c>
      <c r="W252" s="74"/>
      <c r="X252" s="74"/>
      <c r="Y252" s="64"/>
      <c r="Z252" s="74"/>
      <c r="AA252" s="74"/>
      <c r="AB252" s="74"/>
      <c r="AC252" s="74"/>
      <c r="AD252" s="74"/>
      <c r="AE252" s="74"/>
      <c r="AF252" s="54">
        <v>10</v>
      </c>
      <c r="AG252" s="54">
        <v>1</v>
      </c>
      <c r="AH252" s="54">
        <v>2012</v>
      </c>
      <c r="AI252" s="52" t="s">
        <v>1969</v>
      </c>
      <c r="AJ252" s="74"/>
      <c r="AK252" s="74"/>
      <c r="AL252" s="54">
        <v>2000</v>
      </c>
      <c r="AM252" s="74"/>
      <c r="AN252" s="54">
        <v>29</v>
      </c>
      <c r="AO252" s="54">
        <v>2</v>
      </c>
      <c r="AP252" s="54">
        <v>2012</v>
      </c>
      <c r="AQ252" s="52"/>
      <c r="AR252" s="59">
        <v>29</v>
      </c>
      <c r="AS252" s="52" t="s">
        <v>53</v>
      </c>
      <c r="AT252" s="74">
        <v>449.78999999999996</v>
      </c>
      <c r="AU252" s="74">
        <v>306.24</v>
      </c>
      <c r="AV252" s="74">
        <v>100.99</v>
      </c>
      <c r="AW252" s="61">
        <v>132</v>
      </c>
      <c r="AX252" s="74"/>
      <c r="AY252" s="74">
        <v>47.85</v>
      </c>
      <c r="AZ252" s="74">
        <v>1036.8699999999999</v>
      </c>
      <c r="BA252" s="74"/>
      <c r="BB252" s="74">
        <v>957</v>
      </c>
    </row>
    <row r="253" spans="1:54" s="73" customFormat="1" ht="12">
      <c r="A253" s="63" t="s">
        <v>46</v>
      </c>
      <c r="B253" s="65">
        <v>247</v>
      </c>
      <c r="C253" s="52" t="s">
        <v>2822</v>
      </c>
      <c r="D253" s="51" t="s">
        <v>588</v>
      </c>
      <c r="E253" s="51" t="s">
        <v>1029</v>
      </c>
      <c r="F253" s="52" t="s">
        <v>1030</v>
      </c>
      <c r="G253" s="74"/>
      <c r="H253" s="54">
        <v>17</v>
      </c>
      <c r="I253" s="54">
        <v>8</v>
      </c>
      <c r="J253" s="54">
        <v>1982</v>
      </c>
      <c r="K253" s="52">
        <f t="shared" si="3"/>
        <v>29</v>
      </c>
      <c r="L253" s="52" t="s">
        <v>1964</v>
      </c>
      <c r="M253" s="74"/>
      <c r="N253" s="74"/>
      <c r="O253" s="74"/>
      <c r="P253" s="74"/>
      <c r="Q253" s="52" t="s">
        <v>2823</v>
      </c>
      <c r="R253" s="74"/>
      <c r="S253" s="54" t="s">
        <v>58</v>
      </c>
      <c r="T253" s="54">
        <v>11030023</v>
      </c>
      <c r="U253" s="64" t="s">
        <v>2824</v>
      </c>
      <c r="V253" s="64" t="s">
        <v>2825</v>
      </c>
      <c r="W253" s="74"/>
      <c r="X253" s="74"/>
      <c r="Y253" s="64"/>
      <c r="Z253" s="74"/>
      <c r="AA253" s="74"/>
      <c r="AB253" s="74"/>
      <c r="AC253" s="74"/>
      <c r="AD253" s="74"/>
      <c r="AE253" s="74"/>
      <c r="AF253" s="54">
        <v>11</v>
      </c>
      <c r="AG253" s="54">
        <v>1</v>
      </c>
      <c r="AH253" s="54">
        <v>2012</v>
      </c>
      <c r="AI253" s="52" t="s">
        <v>1996</v>
      </c>
      <c r="AJ253" s="74"/>
      <c r="AK253" s="74"/>
      <c r="AL253" s="54"/>
      <c r="AM253" s="74"/>
      <c r="AN253" s="54">
        <v>29</v>
      </c>
      <c r="AO253" s="54">
        <v>2</v>
      </c>
      <c r="AP253" s="54">
        <v>2012</v>
      </c>
      <c r="AQ253" s="52"/>
      <c r="AR253" s="59">
        <v>29</v>
      </c>
      <c r="AS253" s="52" t="s">
        <v>53</v>
      </c>
      <c r="AT253" s="74">
        <v>449.78999999999996</v>
      </c>
      <c r="AU253" s="74">
        <v>306.24</v>
      </c>
      <c r="AV253" s="74">
        <v>287.72000000000003</v>
      </c>
      <c r="AW253" s="61">
        <v>135</v>
      </c>
      <c r="AX253" s="74"/>
      <c r="AY253" s="74">
        <v>47.85</v>
      </c>
      <c r="AZ253" s="74">
        <v>1226.5999999999999</v>
      </c>
      <c r="BA253" s="74"/>
      <c r="BB253" s="74">
        <v>957</v>
      </c>
    </row>
    <row r="254" spans="1:54" s="73" customFormat="1" ht="12">
      <c r="A254" s="63" t="s">
        <v>46</v>
      </c>
      <c r="B254" s="65">
        <v>248</v>
      </c>
      <c r="C254" s="52" t="s">
        <v>2826</v>
      </c>
      <c r="D254" s="51" t="s">
        <v>55</v>
      </c>
      <c r="E254" s="51" t="s">
        <v>2827</v>
      </c>
      <c r="F254" s="52" t="s">
        <v>2828</v>
      </c>
      <c r="G254" s="74"/>
      <c r="H254" s="54">
        <v>25</v>
      </c>
      <c r="I254" s="54">
        <v>11</v>
      </c>
      <c r="J254" s="54">
        <v>1964</v>
      </c>
      <c r="K254" s="52">
        <f t="shared" si="3"/>
        <v>47</v>
      </c>
      <c r="L254" s="52" t="s">
        <v>1964</v>
      </c>
      <c r="M254" s="74"/>
      <c r="N254" s="74"/>
      <c r="O254" s="74"/>
      <c r="P254" s="74"/>
      <c r="Q254" s="52" t="s">
        <v>2829</v>
      </c>
      <c r="R254" s="74"/>
      <c r="S254" s="54" t="s">
        <v>58</v>
      </c>
      <c r="T254" s="54">
        <v>11030023</v>
      </c>
      <c r="U254" s="64" t="s">
        <v>959</v>
      </c>
      <c r="V254" s="64" t="s">
        <v>346</v>
      </c>
      <c r="W254" s="74"/>
      <c r="X254" s="74"/>
      <c r="Y254" s="64"/>
      <c r="Z254" s="74"/>
      <c r="AA254" s="74"/>
      <c r="AB254" s="74"/>
      <c r="AC254" s="74"/>
      <c r="AD254" s="74"/>
      <c r="AE254" s="74"/>
      <c r="AF254" s="54">
        <v>11</v>
      </c>
      <c r="AG254" s="54">
        <v>1</v>
      </c>
      <c r="AH254" s="54">
        <v>2012</v>
      </c>
      <c r="AI254" s="52" t="s">
        <v>1983</v>
      </c>
      <c r="AJ254" s="74"/>
      <c r="AK254" s="74"/>
      <c r="AL254" s="54"/>
      <c r="AM254" s="74"/>
      <c r="AN254" s="54">
        <v>29</v>
      </c>
      <c r="AO254" s="54">
        <v>2</v>
      </c>
      <c r="AP254" s="54">
        <v>2012</v>
      </c>
      <c r="AQ254" s="52"/>
      <c r="AR254" s="59">
        <v>29</v>
      </c>
      <c r="AS254" s="52" t="s">
        <v>53</v>
      </c>
      <c r="AT254" s="74">
        <v>449.78999999999996</v>
      </c>
      <c r="AU254" s="74">
        <v>306.24</v>
      </c>
      <c r="AV254" s="74">
        <v>327.10000000000002</v>
      </c>
      <c r="AW254" s="61">
        <v>90</v>
      </c>
      <c r="AX254" s="74"/>
      <c r="AY254" s="74">
        <v>47.85</v>
      </c>
      <c r="AZ254" s="74">
        <v>1220.98</v>
      </c>
      <c r="BA254" s="74"/>
      <c r="BB254" s="74">
        <v>957</v>
      </c>
    </row>
    <row r="255" spans="1:54" s="73" customFormat="1" ht="12">
      <c r="A255" s="63" t="s">
        <v>46</v>
      </c>
      <c r="B255" s="65">
        <v>249</v>
      </c>
      <c r="C255" s="52" t="s">
        <v>2830</v>
      </c>
      <c r="D255" s="51" t="s">
        <v>2831</v>
      </c>
      <c r="E255" s="51" t="s">
        <v>2832</v>
      </c>
      <c r="F255" s="52" t="s">
        <v>2833</v>
      </c>
      <c r="G255" s="74"/>
      <c r="H255" s="54">
        <v>27</v>
      </c>
      <c r="I255" s="54">
        <v>11</v>
      </c>
      <c r="J255" s="54">
        <v>1992</v>
      </c>
      <c r="K255" s="52">
        <f t="shared" si="3"/>
        <v>19</v>
      </c>
      <c r="L255" s="52" t="s">
        <v>100</v>
      </c>
      <c r="M255" s="74"/>
      <c r="N255" s="74"/>
      <c r="O255" s="74"/>
      <c r="P255" s="74"/>
      <c r="Q255" s="52" t="s">
        <v>2834</v>
      </c>
      <c r="R255" s="74"/>
      <c r="S255" s="54" t="s">
        <v>58</v>
      </c>
      <c r="T255" s="54">
        <v>11030023</v>
      </c>
      <c r="U255" s="64" t="s">
        <v>2835</v>
      </c>
      <c r="V255" s="64"/>
      <c r="W255" s="74"/>
      <c r="X255" s="74"/>
      <c r="Y255" s="64"/>
      <c r="Z255" s="74"/>
      <c r="AA255" s="74"/>
      <c r="AB255" s="74"/>
      <c r="AC255" s="74"/>
      <c r="AD255" s="74"/>
      <c r="AE255" s="74"/>
      <c r="AF255" s="54">
        <v>11</v>
      </c>
      <c r="AG255" s="54">
        <v>1</v>
      </c>
      <c r="AH255" s="54">
        <v>2012</v>
      </c>
      <c r="AI255" s="52" t="s">
        <v>2120</v>
      </c>
      <c r="AJ255" s="74"/>
      <c r="AK255" s="74"/>
      <c r="AL255" s="54"/>
      <c r="AM255" s="74"/>
      <c r="AN255" s="54">
        <v>29</v>
      </c>
      <c r="AO255" s="54">
        <v>2</v>
      </c>
      <c r="AP255" s="54">
        <v>2012</v>
      </c>
      <c r="AQ255" s="52"/>
      <c r="AR255" s="59">
        <v>26</v>
      </c>
      <c r="AS255" s="52" t="s">
        <v>71</v>
      </c>
      <c r="AT255" s="74">
        <v>403.26</v>
      </c>
      <c r="AU255" s="74">
        <v>274.56</v>
      </c>
      <c r="AV255" s="74">
        <v>289.95</v>
      </c>
      <c r="AW255" s="61">
        <v>236</v>
      </c>
      <c r="AX255" s="74"/>
      <c r="AY255" s="74">
        <v>42.900000000000006</v>
      </c>
      <c r="AZ255" s="74">
        <v>1246.6699999999998</v>
      </c>
      <c r="BA255" s="74"/>
      <c r="BB255" s="74">
        <v>858</v>
      </c>
    </row>
    <row r="256" spans="1:54" s="73" customFormat="1" ht="12">
      <c r="A256" s="63" t="s">
        <v>46</v>
      </c>
      <c r="B256" s="65">
        <v>250</v>
      </c>
      <c r="C256" s="52" t="s">
        <v>2836</v>
      </c>
      <c r="D256" s="51" t="s">
        <v>401</v>
      </c>
      <c r="E256" s="51" t="s">
        <v>1867</v>
      </c>
      <c r="F256" s="52" t="s">
        <v>1868</v>
      </c>
      <c r="G256" s="74"/>
      <c r="H256" s="54">
        <v>7</v>
      </c>
      <c r="I256" s="54">
        <v>10</v>
      </c>
      <c r="J256" s="54">
        <v>1968</v>
      </c>
      <c r="K256" s="52">
        <f t="shared" si="3"/>
        <v>43</v>
      </c>
      <c r="L256" s="52" t="s">
        <v>1964</v>
      </c>
      <c r="M256" s="74"/>
      <c r="N256" s="74"/>
      <c r="O256" s="74"/>
      <c r="P256" s="74"/>
      <c r="Q256" s="52" t="s">
        <v>2837</v>
      </c>
      <c r="R256" s="74"/>
      <c r="S256" s="54" t="s">
        <v>58</v>
      </c>
      <c r="T256" s="54">
        <v>11030023</v>
      </c>
      <c r="U256" s="64" t="s">
        <v>2838</v>
      </c>
      <c r="V256" s="64" t="s">
        <v>2531</v>
      </c>
      <c r="W256" s="74"/>
      <c r="X256" s="74"/>
      <c r="Y256" s="64"/>
      <c r="Z256" s="74"/>
      <c r="AA256" s="74"/>
      <c r="AB256" s="74"/>
      <c r="AC256" s="74"/>
      <c r="AD256" s="74"/>
      <c r="AE256" s="74"/>
      <c r="AF256" s="54">
        <v>13</v>
      </c>
      <c r="AG256" s="54">
        <v>1</v>
      </c>
      <c r="AH256" s="54">
        <v>2012</v>
      </c>
      <c r="AI256" s="52" t="s">
        <v>1978</v>
      </c>
      <c r="AJ256" s="74"/>
      <c r="AK256" s="74"/>
      <c r="AL256" s="54">
        <v>2011</v>
      </c>
      <c r="AM256" s="74"/>
      <c r="AN256" s="54">
        <v>20</v>
      </c>
      <c r="AO256" s="54">
        <v>2</v>
      </c>
      <c r="AP256" s="54">
        <v>2012</v>
      </c>
      <c r="AQ256" s="52"/>
      <c r="AR256" s="59">
        <v>19</v>
      </c>
      <c r="AS256" s="52" t="s">
        <v>71</v>
      </c>
      <c r="AT256" s="74">
        <v>294.69</v>
      </c>
      <c r="AU256" s="74">
        <v>200.64000000000001</v>
      </c>
      <c r="AV256" s="74">
        <v>169.12</v>
      </c>
      <c r="AW256" s="61">
        <v>72</v>
      </c>
      <c r="AX256" s="74"/>
      <c r="AY256" s="74">
        <v>31.35</v>
      </c>
      <c r="AZ256" s="74">
        <v>767.80000000000007</v>
      </c>
      <c r="BA256" s="74"/>
      <c r="BB256" s="74">
        <v>627</v>
      </c>
    </row>
    <row r="257" spans="1:54" s="73" customFormat="1" ht="12">
      <c r="A257" s="63" t="s">
        <v>46</v>
      </c>
      <c r="B257" s="65">
        <v>251</v>
      </c>
      <c r="C257" s="52" t="s">
        <v>2839</v>
      </c>
      <c r="D257" s="51" t="s">
        <v>326</v>
      </c>
      <c r="E257" s="51" t="s">
        <v>327</v>
      </c>
      <c r="F257" s="52" t="s">
        <v>328</v>
      </c>
      <c r="G257" s="74"/>
      <c r="H257" s="54">
        <v>31</v>
      </c>
      <c r="I257" s="54">
        <v>1</v>
      </c>
      <c r="J257" s="54">
        <v>1990</v>
      </c>
      <c r="K257" s="52">
        <f t="shared" si="3"/>
        <v>21</v>
      </c>
      <c r="L257" s="52" t="s">
        <v>100</v>
      </c>
      <c r="M257" s="74"/>
      <c r="N257" s="74"/>
      <c r="O257" s="74"/>
      <c r="P257" s="74"/>
      <c r="Q257" s="52" t="s">
        <v>2840</v>
      </c>
      <c r="R257" s="74"/>
      <c r="S257" s="54" t="s">
        <v>58</v>
      </c>
      <c r="T257" s="54">
        <v>11030023</v>
      </c>
      <c r="U257" s="64" t="s">
        <v>2841</v>
      </c>
      <c r="V257" s="64"/>
      <c r="W257" s="74"/>
      <c r="X257" s="74"/>
      <c r="Y257" s="64"/>
      <c r="Z257" s="74"/>
      <c r="AA257" s="74"/>
      <c r="AB257" s="74"/>
      <c r="AC257" s="74"/>
      <c r="AD257" s="74"/>
      <c r="AE257" s="74"/>
      <c r="AF257" s="54">
        <v>16</v>
      </c>
      <c r="AG257" s="54">
        <v>1</v>
      </c>
      <c r="AH257" s="54">
        <v>2012</v>
      </c>
      <c r="AI257" s="52" t="s">
        <v>2705</v>
      </c>
      <c r="AJ257" s="74"/>
      <c r="AK257" s="74"/>
      <c r="AL257" s="54"/>
      <c r="AM257" s="74"/>
      <c r="AN257" s="54">
        <v>11</v>
      </c>
      <c r="AO257" s="54">
        <v>2</v>
      </c>
      <c r="AP257" s="54">
        <v>2012</v>
      </c>
      <c r="AQ257" s="52"/>
      <c r="AR257" s="59">
        <v>10</v>
      </c>
      <c r="AS257" s="52" t="s">
        <v>71</v>
      </c>
      <c r="AT257" s="74">
        <v>155.1</v>
      </c>
      <c r="AU257" s="74">
        <v>105.60000000000001</v>
      </c>
      <c r="AV257" s="74">
        <v>99.12</v>
      </c>
      <c r="AW257" s="61">
        <v>62</v>
      </c>
      <c r="AX257" s="74"/>
      <c r="AY257" s="74">
        <v>16.5</v>
      </c>
      <c r="AZ257" s="74">
        <v>438.32</v>
      </c>
      <c r="BA257" s="74"/>
      <c r="BB257" s="74">
        <v>330</v>
      </c>
    </row>
    <row r="258" spans="1:54" s="73" customFormat="1" ht="12">
      <c r="A258" s="63" t="s">
        <v>46</v>
      </c>
      <c r="B258" s="65">
        <v>252</v>
      </c>
      <c r="C258" s="52" t="s">
        <v>2842</v>
      </c>
      <c r="D258" s="51" t="s">
        <v>161</v>
      </c>
      <c r="E258" s="51" t="s">
        <v>2843</v>
      </c>
      <c r="F258" s="52" t="s">
        <v>2844</v>
      </c>
      <c r="G258" s="74"/>
      <c r="H258" s="54">
        <v>9</v>
      </c>
      <c r="I258" s="54">
        <v>12</v>
      </c>
      <c r="J258" s="54">
        <v>1979</v>
      </c>
      <c r="K258" s="52">
        <f t="shared" si="3"/>
        <v>32</v>
      </c>
      <c r="L258" s="52" t="s">
        <v>1964</v>
      </c>
      <c r="M258" s="74"/>
      <c r="N258" s="74"/>
      <c r="O258" s="74"/>
      <c r="P258" s="74"/>
      <c r="Q258" s="52" t="s">
        <v>2845</v>
      </c>
      <c r="R258" s="74"/>
      <c r="S258" s="54" t="s">
        <v>58</v>
      </c>
      <c r="T258" s="54">
        <v>11030023</v>
      </c>
      <c r="U258" s="64" t="s">
        <v>1422</v>
      </c>
      <c r="V258" s="64" t="s">
        <v>346</v>
      </c>
      <c r="W258" s="74"/>
      <c r="X258" s="74"/>
      <c r="Y258" s="64"/>
      <c r="Z258" s="74"/>
      <c r="AA258" s="74"/>
      <c r="AB258" s="74"/>
      <c r="AC258" s="74"/>
      <c r="AD258" s="74"/>
      <c r="AE258" s="74"/>
      <c r="AF258" s="54">
        <v>16</v>
      </c>
      <c r="AG258" s="54">
        <v>1</v>
      </c>
      <c r="AH258" s="54">
        <v>2012</v>
      </c>
      <c r="AI258" s="52" t="s">
        <v>1972</v>
      </c>
      <c r="AJ258" s="74"/>
      <c r="AK258" s="74"/>
      <c r="AL258" s="54"/>
      <c r="AM258" s="74"/>
      <c r="AN258" s="54">
        <v>28</v>
      </c>
      <c r="AO258" s="54">
        <v>2</v>
      </c>
      <c r="AP258" s="54">
        <v>2012</v>
      </c>
      <c r="AQ258" s="52"/>
      <c r="AR258" s="59">
        <v>27</v>
      </c>
      <c r="AS258" s="52" t="s">
        <v>71</v>
      </c>
      <c r="AT258" s="74">
        <v>418.77</v>
      </c>
      <c r="AU258" s="74">
        <v>285.12</v>
      </c>
      <c r="AV258" s="74">
        <v>563.4</v>
      </c>
      <c r="AW258" s="61">
        <v>90</v>
      </c>
      <c r="AX258" s="74"/>
      <c r="AY258" s="74">
        <v>44.550000000000004</v>
      </c>
      <c r="AZ258" s="74">
        <v>1401.84</v>
      </c>
      <c r="BA258" s="74"/>
      <c r="BB258" s="74">
        <v>891</v>
      </c>
    </row>
    <row r="259" spans="1:54" s="73" customFormat="1" ht="12">
      <c r="A259" s="63" t="s">
        <v>46</v>
      </c>
      <c r="B259" s="65">
        <v>253</v>
      </c>
      <c r="C259" s="52" t="s">
        <v>2846</v>
      </c>
      <c r="D259" s="51" t="s">
        <v>2847</v>
      </c>
      <c r="E259" s="51" t="s">
        <v>2848</v>
      </c>
      <c r="F259" s="52" t="s">
        <v>2849</v>
      </c>
      <c r="G259" s="74"/>
      <c r="H259" s="54">
        <v>2</v>
      </c>
      <c r="I259" s="54">
        <v>7</v>
      </c>
      <c r="J259" s="54">
        <v>1951</v>
      </c>
      <c r="K259" s="52">
        <f t="shared" si="3"/>
        <v>60</v>
      </c>
      <c r="L259" s="52" t="s">
        <v>100</v>
      </c>
      <c r="M259" s="74"/>
      <c r="N259" s="74"/>
      <c r="O259" s="74"/>
      <c r="P259" s="74"/>
      <c r="Q259" s="52" t="s">
        <v>2850</v>
      </c>
      <c r="R259" s="74"/>
      <c r="S259" s="54" t="s">
        <v>58</v>
      </c>
      <c r="T259" s="54">
        <v>11030023</v>
      </c>
      <c r="U259" s="64" t="s">
        <v>2851</v>
      </c>
      <c r="V259" s="64" t="s">
        <v>90</v>
      </c>
      <c r="W259" s="74"/>
      <c r="X259" s="74"/>
      <c r="Y259" s="64" t="s">
        <v>2852</v>
      </c>
      <c r="Z259" s="74"/>
      <c r="AA259" s="74"/>
      <c r="AB259" s="74"/>
      <c r="AC259" s="74"/>
      <c r="AD259" s="74"/>
      <c r="AE259" s="74"/>
      <c r="AF259" s="54">
        <v>17</v>
      </c>
      <c r="AG259" s="54">
        <v>1</v>
      </c>
      <c r="AH259" s="54">
        <v>2012</v>
      </c>
      <c r="AI259" s="52" t="s">
        <v>1985</v>
      </c>
      <c r="AJ259" s="74"/>
      <c r="AK259" s="74"/>
      <c r="AL259" s="54">
        <v>2011</v>
      </c>
      <c r="AM259" s="74"/>
      <c r="AN259" s="54">
        <v>10</v>
      </c>
      <c r="AO259" s="54">
        <v>2</v>
      </c>
      <c r="AP259" s="54">
        <v>2012</v>
      </c>
      <c r="AQ259" s="52"/>
      <c r="AR259" s="59">
        <v>9</v>
      </c>
      <c r="AS259" s="52" t="s">
        <v>71</v>
      </c>
      <c r="AT259" s="74">
        <v>139.59</v>
      </c>
      <c r="AU259" s="74">
        <v>95.04</v>
      </c>
      <c r="AV259" s="74">
        <v>170.99</v>
      </c>
      <c r="AW259" s="61">
        <v>61</v>
      </c>
      <c r="AX259" s="74"/>
      <c r="AY259" s="74">
        <v>14.850000000000001</v>
      </c>
      <c r="AZ259" s="74">
        <v>481.47</v>
      </c>
      <c r="BA259" s="74"/>
      <c r="BB259" s="74">
        <v>297</v>
      </c>
    </row>
    <row r="260" spans="1:54" s="73" customFormat="1" ht="12">
      <c r="A260" s="63" t="s">
        <v>46</v>
      </c>
      <c r="B260" s="65">
        <v>254</v>
      </c>
      <c r="C260" s="52" t="s">
        <v>2853</v>
      </c>
      <c r="D260" s="51" t="s">
        <v>2854</v>
      </c>
      <c r="E260" s="51" t="s">
        <v>2855</v>
      </c>
      <c r="F260" s="52" t="s">
        <v>2856</v>
      </c>
      <c r="G260" s="74"/>
      <c r="H260" s="54">
        <v>16</v>
      </c>
      <c r="I260" s="54">
        <v>11</v>
      </c>
      <c r="J260" s="54">
        <v>1985</v>
      </c>
      <c r="K260" s="52">
        <f t="shared" si="3"/>
        <v>26</v>
      </c>
      <c r="L260" s="52" t="s">
        <v>1964</v>
      </c>
      <c r="M260" s="74"/>
      <c r="N260" s="74"/>
      <c r="O260" s="74"/>
      <c r="P260" s="74"/>
      <c r="Q260" s="52" t="s">
        <v>2857</v>
      </c>
      <c r="R260" s="74"/>
      <c r="S260" s="54" t="s">
        <v>58</v>
      </c>
      <c r="T260" s="54">
        <v>11030023</v>
      </c>
      <c r="U260" s="64" t="s">
        <v>1012</v>
      </c>
      <c r="V260" s="64"/>
      <c r="W260" s="74"/>
      <c r="X260" s="74"/>
      <c r="Y260" s="64"/>
      <c r="Z260" s="74"/>
      <c r="AA260" s="74"/>
      <c r="AB260" s="74"/>
      <c r="AC260" s="74"/>
      <c r="AD260" s="74"/>
      <c r="AE260" s="74"/>
      <c r="AF260" s="54">
        <v>18</v>
      </c>
      <c r="AG260" s="54">
        <v>1</v>
      </c>
      <c r="AH260" s="54">
        <v>2012</v>
      </c>
      <c r="AI260" s="52" t="s">
        <v>2584</v>
      </c>
      <c r="AJ260" s="74"/>
      <c r="AK260" s="74"/>
      <c r="AL260" s="54"/>
      <c r="AM260" s="74"/>
      <c r="AN260" s="54">
        <v>21</v>
      </c>
      <c r="AO260" s="54">
        <v>2</v>
      </c>
      <c r="AP260" s="54">
        <v>2012</v>
      </c>
      <c r="AQ260" s="52"/>
      <c r="AR260" s="59">
        <v>20</v>
      </c>
      <c r="AS260" s="52" t="s">
        <v>71</v>
      </c>
      <c r="AT260" s="74">
        <v>310.2</v>
      </c>
      <c r="AU260" s="74">
        <v>211.20000000000002</v>
      </c>
      <c r="AV260" s="74">
        <v>208.41</v>
      </c>
      <c r="AW260" s="61">
        <v>105</v>
      </c>
      <c r="AX260" s="74"/>
      <c r="AY260" s="74">
        <v>33</v>
      </c>
      <c r="AZ260" s="74">
        <v>867.81</v>
      </c>
      <c r="BA260" s="74"/>
      <c r="BB260" s="74">
        <v>660</v>
      </c>
    </row>
    <row r="261" spans="1:54" s="73" customFormat="1" ht="12">
      <c r="A261" s="63" t="s">
        <v>46</v>
      </c>
      <c r="B261" s="65">
        <v>255</v>
      </c>
      <c r="C261" s="52" t="s">
        <v>2858</v>
      </c>
      <c r="D261" s="51" t="s">
        <v>1606</v>
      </c>
      <c r="E261" s="51" t="s">
        <v>674</v>
      </c>
      <c r="F261" s="52" t="s">
        <v>2859</v>
      </c>
      <c r="G261" s="74"/>
      <c r="H261" s="54">
        <v>19</v>
      </c>
      <c r="I261" s="54">
        <v>3</v>
      </c>
      <c r="J261" s="54">
        <v>1954</v>
      </c>
      <c r="K261" s="52">
        <f t="shared" si="3"/>
        <v>57</v>
      </c>
      <c r="L261" s="52" t="s">
        <v>1964</v>
      </c>
      <c r="M261" s="74"/>
      <c r="N261" s="74"/>
      <c r="O261" s="74"/>
      <c r="P261" s="74"/>
      <c r="Q261" s="52" t="s">
        <v>2860</v>
      </c>
      <c r="R261" s="74"/>
      <c r="S261" s="54" t="s">
        <v>58</v>
      </c>
      <c r="T261" s="54">
        <v>11030023</v>
      </c>
      <c r="U261" s="64" t="s">
        <v>2861</v>
      </c>
      <c r="V261" s="64"/>
      <c r="W261" s="74"/>
      <c r="X261" s="74"/>
      <c r="Y261" s="64"/>
      <c r="Z261" s="74"/>
      <c r="AA261" s="74"/>
      <c r="AB261" s="74"/>
      <c r="AC261" s="74"/>
      <c r="AD261" s="74"/>
      <c r="AE261" s="74"/>
      <c r="AF261" s="54">
        <v>18</v>
      </c>
      <c r="AG261" s="54">
        <v>1</v>
      </c>
      <c r="AH261" s="54">
        <v>2012</v>
      </c>
      <c r="AI261" s="52" t="s">
        <v>1997</v>
      </c>
      <c r="AJ261" s="74"/>
      <c r="AK261" s="74"/>
      <c r="AL261" s="54"/>
      <c r="AM261" s="74"/>
      <c r="AN261" s="54">
        <v>29</v>
      </c>
      <c r="AO261" s="54">
        <v>2</v>
      </c>
      <c r="AP261" s="54">
        <v>2012</v>
      </c>
      <c r="AQ261" s="52"/>
      <c r="AR261" s="59">
        <v>29</v>
      </c>
      <c r="AS261" s="52" t="s">
        <v>53</v>
      </c>
      <c r="AT261" s="74">
        <v>449.78999999999996</v>
      </c>
      <c r="AU261" s="74">
        <v>306.24</v>
      </c>
      <c r="AV261" s="74">
        <v>347</v>
      </c>
      <c r="AW261" s="61">
        <v>178</v>
      </c>
      <c r="AX261" s="74"/>
      <c r="AY261" s="74">
        <v>47.85</v>
      </c>
      <c r="AZ261" s="74">
        <v>1328.88</v>
      </c>
      <c r="BA261" s="74"/>
      <c r="BB261" s="74">
        <v>957</v>
      </c>
    </row>
    <row r="262" spans="1:54" s="73" customFormat="1" ht="12">
      <c r="A262" s="63" t="s">
        <v>46</v>
      </c>
      <c r="B262" s="65">
        <v>256</v>
      </c>
      <c r="C262" s="52" t="s">
        <v>2862</v>
      </c>
      <c r="D262" s="51" t="s">
        <v>2863</v>
      </c>
      <c r="E262" s="51" t="s">
        <v>2864</v>
      </c>
      <c r="F262" s="52" t="s">
        <v>2865</v>
      </c>
      <c r="G262" s="74"/>
      <c r="H262" s="54">
        <v>7</v>
      </c>
      <c r="I262" s="54">
        <v>1</v>
      </c>
      <c r="J262" s="54">
        <v>1964</v>
      </c>
      <c r="K262" s="52">
        <f t="shared" si="3"/>
        <v>47</v>
      </c>
      <c r="L262" s="52" t="s">
        <v>1964</v>
      </c>
      <c r="M262" s="74"/>
      <c r="N262" s="74"/>
      <c r="O262" s="74"/>
      <c r="P262" s="74"/>
      <c r="Q262" s="52" t="s">
        <v>2866</v>
      </c>
      <c r="R262" s="74"/>
      <c r="S262" s="54" t="s">
        <v>58</v>
      </c>
      <c r="T262" s="54">
        <v>11030023</v>
      </c>
      <c r="U262" s="64" t="s">
        <v>2867</v>
      </c>
      <c r="V262" s="64" t="s">
        <v>938</v>
      </c>
      <c r="W262" s="74"/>
      <c r="X262" s="74"/>
      <c r="Y262" s="64" t="s">
        <v>1112</v>
      </c>
      <c r="Z262" s="74"/>
      <c r="AA262" s="74"/>
      <c r="AB262" s="74"/>
      <c r="AC262" s="74"/>
      <c r="AD262" s="74"/>
      <c r="AE262" s="74"/>
      <c r="AF262" s="54">
        <v>18</v>
      </c>
      <c r="AG262" s="54">
        <v>1</v>
      </c>
      <c r="AH262" s="54">
        <v>2012</v>
      </c>
      <c r="AI262" s="52" t="s">
        <v>2177</v>
      </c>
      <c r="AJ262" s="74"/>
      <c r="AK262" s="74"/>
      <c r="AL262" s="54">
        <v>1989</v>
      </c>
      <c r="AM262" s="74"/>
      <c r="AN262" s="54">
        <v>25</v>
      </c>
      <c r="AO262" s="54">
        <v>2</v>
      </c>
      <c r="AP262" s="54">
        <v>2012</v>
      </c>
      <c r="AQ262" s="52"/>
      <c r="AR262" s="59">
        <v>24</v>
      </c>
      <c r="AS262" s="52" t="s">
        <v>71</v>
      </c>
      <c r="AT262" s="74">
        <v>372.23999999999995</v>
      </c>
      <c r="AU262" s="74">
        <v>253.44</v>
      </c>
      <c r="AV262" s="74">
        <v>304.97000000000003</v>
      </c>
      <c r="AW262" s="61">
        <v>193</v>
      </c>
      <c r="AX262" s="74"/>
      <c r="AY262" s="74">
        <v>39.6</v>
      </c>
      <c r="AZ262" s="74">
        <v>1163.25</v>
      </c>
      <c r="BA262" s="74"/>
      <c r="BB262" s="74">
        <v>792</v>
      </c>
    </row>
    <row r="263" spans="1:54" s="73" customFormat="1" ht="12">
      <c r="A263" s="63" t="s">
        <v>46</v>
      </c>
      <c r="B263" s="65">
        <v>257</v>
      </c>
      <c r="C263" s="52" t="s">
        <v>2868</v>
      </c>
      <c r="D263" s="51" t="s">
        <v>1477</v>
      </c>
      <c r="E263" s="51" t="s">
        <v>1478</v>
      </c>
      <c r="F263" s="52" t="s">
        <v>1479</v>
      </c>
      <c r="G263" s="74"/>
      <c r="H263" s="54">
        <v>5</v>
      </c>
      <c r="I263" s="54">
        <v>4</v>
      </c>
      <c r="J263" s="54">
        <v>1971</v>
      </c>
      <c r="K263" s="52">
        <f t="shared" si="3"/>
        <v>40</v>
      </c>
      <c r="L263" s="52" t="s">
        <v>1964</v>
      </c>
      <c r="M263" s="74"/>
      <c r="N263" s="74"/>
      <c r="O263" s="74"/>
      <c r="P263" s="74"/>
      <c r="Q263" s="52" t="s">
        <v>2869</v>
      </c>
      <c r="R263" s="74"/>
      <c r="S263" s="54" t="s">
        <v>58</v>
      </c>
      <c r="T263" s="54">
        <v>11030023</v>
      </c>
      <c r="U263" s="64" t="s">
        <v>225</v>
      </c>
      <c r="V263" s="64"/>
      <c r="W263" s="74"/>
      <c r="X263" s="74"/>
      <c r="Y263" s="64"/>
      <c r="Z263" s="74"/>
      <c r="AA263" s="74"/>
      <c r="AB263" s="74"/>
      <c r="AC263" s="74"/>
      <c r="AD263" s="74"/>
      <c r="AE263" s="74"/>
      <c r="AF263" s="54">
        <v>23</v>
      </c>
      <c r="AG263" s="54">
        <v>1</v>
      </c>
      <c r="AH263" s="54">
        <v>2012</v>
      </c>
      <c r="AI263" s="52" t="s">
        <v>2758</v>
      </c>
      <c r="AJ263" s="74"/>
      <c r="AK263" s="74"/>
      <c r="AL263" s="54"/>
      <c r="AM263" s="74"/>
      <c r="AN263" s="54">
        <v>7</v>
      </c>
      <c r="AO263" s="54">
        <v>2</v>
      </c>
      <c r="AP263" s="54">
        <v>2012</v>
      </c>
      <c r="AQ263" s="52"/>
      <c r="AR263" s="59">
        <v>6</v>
      </c>
      <c r="AS263" s="52" t="s">
        <v>71</v>
      </c>
      <c r="AT263" s="74">
        <v>93.059999999999988</v>
      </c>
      <c r="AU263" s="74">
        <v>63.36</v>
      </c>
      <c r="AV263" s="74">
        <v>255.91</v>
      </c>
      <c r="AW263" s="61">
        <v>25</v>
      </c>
      <c r="AX263" s="74"/>
      <c r="AY263" s="74">
        <v>9.9</v>
      </c>
      <c r="AZ263" s="74">
        <v>447.23</v>
      </c>
      <c r="BA263" s="74"/>
      <c r="BB263" s="74">
        <v>198</v>
      </c>
    </row>
    <row r="264" spans="1:54" s="73" customFormat="1" ht="12">
      <c r="A264" s="63" t="s">
        <v>46</v>
      </c>
      <c r="B264" s="65">
        <v>258</v>
      </c>
      <c r="C264" s="52" t="s">
        <v>2870</v>
      </c>
      <c r="D264" s="51" t="s">
        <v>1591</v>
      </c>
      <c r="E264" s="51" t="s">
        <v>2871</v>
      </c>
      <c r="F264" s="52" t="s">
        <v>2872</v>
      </c>
      <c r="G264" s="74"/>
      <c r="H264" s="54">
        <v>30</v>
      </c>
      <c r="I264" s="54">
        <v>6</v>
      </c>
      <c r="J264" s="54">
        <v>1967</v>
      </c>
      <c r="K264" s="52">
        <f t="shared" ref="K264:K327" si="4">2011-J264</f>
        <v>44</v>
      </c>
      <c r="L264" s="52" t="s">
        <v>1964</v>
      </c>
      <c r="M264" s="74"/>
      <c r="N264" s="74"/>
      <c r="O264" s="74"/>
      <c r="P264" s="74"/>
      <c r="Q264" s="52" t="s">
        <v>2873</v>
      </c>
      <c r="R264" s="74"/>
      <c r="S264" s="54" t="s">
        <v>58</v>
      </c>
      <c r="T264" s="54">
        <v>11030023</v>
      </c>
      <c r="U264" s="64" t="s">
        <v>2874</v>
      </c>
      <c r="V264" s="64"/>
      <c r="W264" s="74"/>
      <c r="X264" s="74"/>
      <c r="Y264" s="64"/>
      <c r="Z264" s="74"/>
      <c r="AA264" s="74"/>
      <c r="AB264" s="74"/>
      <c r="AC264" s="74"/>
      <c r="AD264" s="74"/>
      <c r="AE264" s="74"/>
      <c r="AF264" s="54">
        <v>23</v>
      </c>
      <c r="AG264" s="54">
        <v>1</v>
      </c>
      <c r="AH264" s="54">
        <v>2012</v>
      </c>
      <c r="AI264" s="52" t="s">
        <v>1972</v>
      </c>
      <c r="AJ264" s="74"/>
      <c r="AK264" s="74"/>
      <c r="AL264" s="54">
        <v>2011</v>
      </c>
      <c r="AM264" s="74"/>
      <c r="AN264" s="54">
        <v>29</v>
      </c>
      <c r="AO264" s="54">
        <v>2</v>
      </c>
      <c r="AP264" s="54">
        <v>2012</v>
      </c>
      <c r="AQ264" s="52"/>
      <c r="AR264" s="59">
        <v>29</v>
      </c>
      <c r="AS264" s="52" t="s">
        <v>53</v>
      </c>
      <c r="AT264" s="74">
        <v>449.78999999999996</v>
      </c>
      <c r="AU264" s="74">
        <v>306.24</v>
      </c>
      <c r="AV264" s="74">
        <v>294.83</v>
      </c>
      <c r="AW264" s="61">
        <v>118</v>
      </c>
      <c r="AX264" s="74"/>
      <c r="AY264" s="74">
        <v>47.85</v>
      </c>
      <c r="AZ264" s="74">
        <v>1216.71</v>
      </c>
      <c r="BA264" s="74"/>
      <c r="BB264" s="74">
        <v>957</v>
      </c>
    </row>
    <row r="265" spans="1:54" s="73" customFormat="1" ht="12">
      <c r="A265" s="63" t="s">
        <v>46</v>
      </c>
      <c r="B265" s="65">
        <v>259</v>
      </c>
      <c r="C265" s="52" t="s">
        <v>2875</v>
      </c>
      <c r="D265" s="51" t="s">
        <v>436</v>
      </c>
      <c r="E265" s="51" t="s">
        <v>2876</v>
      </c>
      <c r="F265" s="52" t="s">
        <v>2877</v>
      </c>
      <c r="G265" s="74"/>
      <c r="H265" s="54">
        <v>7</v>
      </c>
      <c r="I265" s="54">
        <v>5</v>
      </c>
      <c r="J265" s="54">
        <v>1984</v>
      </c>
      <c r="K265" s="52">
        <f t="shared" si="4"/>
        <v>27</v>
      </c>
      <c r="L265" s="52" t="s">
        <v>1964</v>
      </c>
      <c r="M265" s="74"/>
      <c r="N265" s="74"/>
      <c r="O265" s="74"/>
      <c r="P265" s="74"/>
      <c r="Q265" s="52" t="s">
        <v>2878</v>
      </c>
      <c r="R265" s="74"/>
      <c r="S265" s="54" t="s">
        <v>58</v>
      </c>
      <c r="T265" s="54">
        <v>11030023</v>
      </c>
      <c r="U265" s="64" t="s">
        <v>2879</v>
      </c>
      <c r="V265" s="64"/>
      <c r="W265" s="74"/>
      <c r="X265" s="74"/>
      <c r="Y265" s="64"/>
      <c r="Z265" s="74"/>
      <c r="AA265" s="74"/>
      <c r="AB265" s="74"/>
      <c r="AC265" s="74"/>
      <c r="AD265" s="74"/>
      <c r="AE265" s="74"/>
      <c r="AF265" s="54">
        <v>23</v>
      </c>
      <c r="AG265" s="54">
        <v>1</v>
      </c>
      <c r="AH265" s="54">
        <v>2012</v>
      </c>
      <c r="AI265" s="52" t="s">
        <v>1994</v>
      </c>
      <c r="AJ265" s="74"/>
      <c r="AK265" s="74"/>
      <c r="AL265" s="54">
        <v>2012</v>
      </c>
      <c r="AM265" s="74"/>
      <c r="AN265" s="54">
        <v>29</v>
      </c>
      <c r="AO265" s="54">
        <v>2</v>
      </c>
      <c r="AP265" s="54">
        <v>2012</v>
      </c>
      <c r="AQ265" s="52"/>
      <c r="AR265" s="59">
        <v>29</v>
      </c>
      <c r="AS265" s="52" t="s">
        <v>53</v>
      </c>
      <c r="AT265" s="74">
        <v>449.78999999999996</v>
      </c>
      <c r="AU265" s="74">
        <v>306.24</v>
      </c>
      <c r="AV265" s="74">
        <v>312.3</v>
      </c>
      <c r="AW265" s="61">
        <v>126</v>
      </c>
      <c r="AX265" s="74"/>
      <c r="AY265" s="74">
        <v>47.85</v>
      </c>
      <c r="AZ265" s="74">
        <v>1242.18</v>
      </c>
      <c r="BA265" s="74"/>
      <c r="BB265" s="74">
        <v>957</v>
      </c>
    </row>
    <row r="266" spans="1:54" s="73" customFormat="1" ht="12">
      <c r="A266" s="63" t="s">
        <v>46</v>
      </c>
      <c r="B266" s="65">
        <v>260</v>
      </c>
      <c r="C266" s="52" t="s">
        <v>2880</v>
      </c>
      <c r="D266" s="51" t="s">
        <v>2881</v>
      </c>
      <c r="E266" s="51" t="s">
        <v>2882</v>
      </c>
      <c r="F266" s="52" t="s">
        <v>2883</v>
      </c>
      <c r="G266" s="74"/>
      <c r="H266" s="54">
        <v>8</v>
      </c>
      <c r="I266" s="54">
        <v>1</v>
      </c>
      <c r="J266" s="54">
        <v>1969</v>
      </c>
      <c r="K266" s="52">
        <f t="shared" si="4"/>
        <v>42</v>
      </c>
      <c r="L266" s="52" t="s">
        <v>1964</v>
      </c>
      <c r="M266" s="74"/>
      <c r="N266" s="74"/>
      <c r="O266" s="74"/>
      <c r="P266" s="74"/>
      <c r="Q266" s="52" t="s">
        <v>2884</v>
      </c>
      <c r="R266" s="74"/>
      <c r="S266" s="54" t="s">
        <v>2885</v>
      </c>
      <c r="T266" s="54">
        <v>11030023</v>
      </c>
      <c r="U266" s="64" t="s">
        <v>2886</v>
      </c>
      <c r="V266" s="64" t="s">
        <v>938</v>
      </c>
      <c r="W266" s="74"/>
      <c r="X266" s="74"/>
      <c r="Y266" s="64"/>
      <c r="Z266" s="74"/>
      <c r="AA266" s="74"/>
      <c r="AB266" s="74"/>
      <c r="AC266" s="74"/>
      <c r="AD266" s="74"/>
      <c r="AE266" s="74"/>
      <c r="AF266" s="54">
        <v>23</v>
      </c>
      <c r="AG266" s="54">
        <v>1</v>
      </c>
      <c r="AH266" s="54">
        <v>2012</v>
      </c>
      <c r="AI266" s="52" t="s">
        <v>2300</v>
      </c>
      <c r="AJ266" s="74"/>
      <c r="AK266" s="74"/>
      <c r="AL266" s="54"/>
      <c r="AM266" s="74"/>
      <c r="AN266" s="54">
        <v>14</v>
      </c>
      <c r="AO266" s="54">
        <v>2</v>
      </c>
      <c r="AP266" s="54">
        <v>2012</v>
      </c>
      <c r="AQ266" s="52"/>
      <c r="AR266" s="59">
        <v>13</v>
      </c>
      <c r="AS266" s="52" t="s">
        <v>71</v>
      </c>
      <c r="AT266" s="74">
        <v>201.63</v>
      </c>
      <c r="AU266" s="74">
        <v>137.28</v>
      </c>
      <c r="AV266" s="74">
        <v>92.47</v>
      </c>
      <c r="AW266" s="61">
        <v>131</v>
      </c>
      <c r="AX266" s="74"/>
      <c r="AY266" s="74">
        <v>21.450000000000003</v>
      </c>
      <c r="AZ266" s="74">
        <v>583.82999999999993</v>
      </c>
      <c r="BA266" s="74"/>
      <c r="BB266" s="74">
        <v>429</v>
      </c>
    </row>
    <row r="267" spans="1:54" s="73" customFormat="1" ht="12">
      <c r="A267" s="63" t="s">
        <v>46</v>
      </c>
      <c r="B267" s="65">
        <v>261</v>
      </c>
      <c r="C267" s="52" t="s">
        <v>2887</v>
      </c>
      <c r="D267" s="51" t="s">
        <v>521</v>
      </c>
      <c r="E267" s="51" t="s">
        <v>522</v>
      </c>
      <c r="F267" s="52" t="s">
        <v>523</v>
      </c>
      <c r="G267" s="74"/>
      <c r="H267" s="54">
        <v>24</v>
      </c>
      <c r="I267" s="54">
        <v>7</v>
      </c>
      <c r="J267" s="54">
        <v>1978</v>
      </c>
      <c r="K267" s="52">
        <f t="shared" si="4"/>
        <v>33</v>
      </c>
      <c r="L267" s="52" t="s">
        <v>100</v>
      </c>
      <c r="M267" s="74"/>
      <c r="N267" s="74"/>
      <c r="O267" s="74"/>
      <c r="P267" s="74"/>
      <c r="Q267" s="52" t="s">
        <v>2888</v>
      </c>
      <c r="R267" s="74"/>
      <c r="S267" s="54" t="s">
        <v>58</v>
      </c>
      <c r="T267" s="54">
        <v>11030023</v>
      </c>
      <c r="U267" s="64" t="s">
        <v>2889</v>
      </c>
      <c r="V267" s="64"/>
      <c r="W267" s="74"/>
      <c r="X267" s="74"/>
      <c r="Y267" s="64"/>
      <c r="Z267" s="74"/>
      <c r="AA267" s="74"/>
      <c r="AB267" s="74"/>
      <c r="AC267" s="74"/>
      <c r="AD267" s="74"/>
      <c r="AE267" s="74"/>
      <c r="AF267" s="54">
        <v>23</v>
      </c>
      <c r="AG267" s="54">
        <v>1</v>
      </c>
      <c r="AH267" s="54">
        <v>2012</v>
      </c>
      <c r="AI267" s="52" t="s">
        <v>2890</v>
      </c>
      <c r="AJ267" s="74"/>
      <c r="AK267" s="74"/>
      <c r="AL267" s="54">
        <v>2007</v>
      </c>
      <c r="AM267" s="74"/>
      <c r="AN267" s="54">
        <v>29</v>
      </c>
      <c r="AO267" s="54">
        <v>2</v>
      </c>
      <c r="AP267" s="54">
        <v>2012</v>
      </c>
      <c r="AQ267" s="52"/>
      <c r="AR267" s="59">
        <v>29</v>
      </c>
      <c r="AS267" s="52" t="s">
        <v>53</v>
      </c>
      <c r="AT267" s="74">
        <v>449.78999999999996</v>
      </c>
      <c r="AU267" s="74">
        <v>306.24</v>
      </c>
      <c r="AV267" s="74">
        <v>135.16999999999999</v>
      </c>
      <c r="AW267" s="61">
        <v>114</v>
      </c>
      <c r="AX267" s="74"/>
      <c r="AY267" s="74">
        <v>47.85</v>
      </c>
      <c r="AZ267" s="74">
        <v>1053.05</v>
      </c>
      <c r="BA267" s="74"/>
      <c r="BB267" s="74">
        <v>957</v>
      </c>
    </row>
    <row r="268" spans="1:54" s="73" customFormat="1" ht="12">
      <c r="A268" s="63" t="s">
        <v>46</v>
      </c>
      <c r="B268" s="65">
        <v>262</v>
      </c>
      <c r="C268" s="52" t="s">
        <v>2891</v>
      </c>
      <c r="D268" s="51" t="s">
        <v>678</v>
      </c>
      <c r="E268" s="51" t="s">
        <v>957</v>
      </c>
      <c r="F268" s="52" t="s">
        <v>2892</v>
      </c>
      <c r="G268" s="74"/>
      <c r="H268" s="54">
        <v>6</v>
      </c>
      <c r="I268" s="54">
        <v>8</v>
      </c>
      <c r="J268" s="54">
        <v>2010</v>
      </c>
      <c r="K268" s="52">
        <f t="shared" si="4"/>
        <v>1</v>
      </c>
      <c r="L268" s="52" t="s">
        <v>100</v>
      </c>
      <c r="M268" s="74"/>
      <c r="N268" s="74"/>
      <c r="O268" s="74"/>
      <c r="P268" s="74"/>
      <c r="Q268" s="52" t="s">
        <v>2893</v>
      </c>
      <c r="R268" s="74"/>
      <c r="S268" s="54" t="s">
        <v>117</v>
      </c>
      <c r="T268" s="54">
        <v>11030023</v>
      </c>
      <c r="U268" s="64" t="s">
        <v>2894</v>
      </c>
      <c r="V268" s="64"/>
      <c r="W268" s="74"/>
      <c r="X268" s="74"/>
      <c r="Y268" s="64"/>
      <c r="Z268" s="74"/>
      <c r="AA268" s="74"/>
      <c r="AB268" s="74"/>
      <c r="AC268" s="74"/>
      <c r="AD268" s="74"/>
      <c r="AE268" s="74"/>
      <c r="AF268" s="54">
        <v>24</v>
      </c>
      <c r="AG268" s="54">
        <v>1</v>
      </c>
      <c r="AH268" s="54">
        <v>2012</v>
      </c>
      <c r="AI268" s="52" t="s">
        <v>2001</v>
      </c>
      <c r="AJ268" s="74"/>
      <c r="AK268" s="74"/>
      <c r="AL268" s="54"/>
      <c r="AM268" s="74"/>
      <c r="AN268" s="54">
        <v>25</v>
      </c>
      <c r="AO268" s="54">
        <v>2</v>
      </c>
      <c r="AP268" s="54">
        <v>2012</v>
      </c>
      <c r="AQ268" s="52"/>
      <c r="AR268" s="59">
        <v>24</v>
      </c>
      <c r="AS268" s="52" t="s">
        <v>71</v>
      </c>
      <c r="AT268" s="74">
        <v>372.23999999999995</v>
      </c>
      <c r="AU268" s="74">
        <v>253.44</v>
      </c>
      <c r="AV268" s="74">
        <v>24.66</v>
      </c>
      <c r="AW268" s="61">
        <v>92</v>
      </c>
      <c r="AX268" s="74"/>
      <c r="AY268" s="74">
        <v>39.6</v>
      </c>
      <c r="AZ268" s="74">
        <v>781.93999999999994</v>
      </c>
      <c r="BA268" s="74"/>
      <c r="BB268" s="74">
        <v>781.94</v>
      </c>
    </row>
    <row r="269" spans="1:54" s="73" customFormat="1" ht="12">
      <c r="A269" s="63" t="s">
        <v>46</v>
      </c>
      <c r="B269" s="65">
        <v>263</v>
      </c>
      <c r="C269" s="52" t="s">
        <v>2895</v>
      </c>
      <c r="D269" s="51" t="s">
        <v>2064</v>
      </c>
      <c r="E269" s="51" t="s">
        <v>957</v>
      </c>
      <c r="F269" s="52" t="s">
        <v>2896</v>
      </c>
      <c r="G269" s="74"/>
      <c r="H269" s="54">
        <v>21</v>
      </c>
      <c r="I269" s="54">
        <v>8</v>
      </c>
      <c r="J269" s="54">
        <v>2004</v>
      </c>
      <c r="K269" s="52">
        <f t="shared" si="4"/>
        <v>7</v>
      </c>
      <c r="L269" s="52" t="s">
        <v>1964</v>
      </c>
      <c r="M269" s="74"/>
      <c r="N269" s="74"/>
      <c r="O269" s="74"/>
      <c r="P269" s="74"/>
      <c r="Q269" s="52" t="s">
        <v>2897</v>
      </c>
      <c r="R269" s="74"/>
      <c r="S269" s="54" t="s">
        <v>117</v>
      </c>
      <c r="T269" s="54">
        <v>11030023</v>
      </c>
      <c r="U269" s="64" t="s">
        <v>2898</v>
      </c>
      <c r="V269" s="64"/>
      <c r="W269" s="74"/>
      <c r="X269" s="74"/>
      <c r="Y269" s="64"/>
      <c r="Z269" s="74"/>
      <c r="AA269" s="74"/>
      <c r="AB269" s="74"/>
      <c r="AC269" s="74"/>
      <c r="AD269" s="74"/>
      <c r="AE269" s="74"/>
      <c r="AF269" s="54">
        <v>24</v>
      </c>
      <c r="AG269" s="54">
        <v>1</v>
      </c>
      <c r="AH269" s="54">
        <v>2012</v>
      </c>
      <c r="AI269" s="52" t="s">
        <v>2260</v>
      </c>
      <c r="AJ269" s="74"/>
      <c r="AK269" s="74"/>
      <c r="AL269" s="54"/>
      <c r="AM269" s="74"/>
      <c r="AN269" s="54">
        <v>25</v>
      </c>
      <c r="AO269" s="54">
        <v>2</v>
      </c>
      <c r="AP269" s="54">
        <v>2012</v>
      </c>
      <c r="AQ269" s="52"/>
      <c r="AR269" s="59">
        <v>24</v>
      </c>
      <c r="AS269" s="52" t="s">
        <v>71</v>
      </c>
      <c r="AT269" s="74">
        <v>372.23999999999995</v>
      </c>
      <c r="AU269" s="74">
        <v>253.44</v>
      </c>
      <c r="AV269" s="74">
        <v>103.14</v>
      </c>
      <c r="AW269" s="61">
        <v>72</v>
      </c>
      <c r="AX269" s="74"/>
      <c r="AY269" s="74">
        <v>39.6</v>
      </c>
      <c r="AZ269" s="74">
        <v>840.42</v>
      </c>
      <c r="BA269" s="74"/>
      <c r="BB269" s="74">
        <v>792</v>
      </c>
    </row>
    <row r="270" spans="1:54" s="73" customFormat="1" ht="12">
      <c r="A270" s="63" t="s">
        <v>46</v>
      </c>
      <c r="B270" s="65">
        <v>264</v>
      </c>
      <c r="C270" s="52" t="s">
        <v>2899</v>
      </c>
      <c r="D270" s="51" t="s">
        <v>55</v>
      </c>
      <c r="E270" s="51" t="s">
        <v>957</v>
      </c>
      <c r="F270" s="52" t="s">
        <v>2900</v>
      </c>
      <c r="G270" s="74"/>
      <c r="H270" s="54">
        <v>23</v>
      </c>
      <c r="I270" s="54">
        <v>4</v>
      </c>
      <c r="J270" s="54">
        <v>2009</v>
      </c>
      <c r="K270" s="52">
        <f t="shared" si="4"/>
        <v>2</v>
      </c>
      <c r="L270" s="52" t="s">
        <v>1964</v>
      </c>
      <c r="M270" s="74"/>
      <c r="N270" s="74"/>
      <c r="O270" s="74"/>
      <c r="P270" s="74"/>
      <c r="Q270" s="52" t="s">
        <v>2901</v>
      </c>
      <c r="R270" s="74"/>
      <c r="S270" s="54" t="s">
        <v>117</v>
      </c>
      <c r="T270" s="54">
        <v>11030023</v>
      </c>
      <c r="U270" s="64" t="s">
        <v>2898</v>
      </c>
      <c r="V270" s="64"/>
      <c r="W270" s="74"/>
      <c r="X270" s="74"/>
      <c r="Y270" s="64"/>
      <c r="Z270" s="74"/>
      <c r="AA270" s="74"/>
      <c r="AB270" s="74"/>
      <c r="AC270" s="74"/>
      <c r="AD270" s="74"/>
      <c r="AE270" s="74"/>
      <c r="AF270" s="54">
        <v>24</v>
      </c>
      <c r="AG270" s="54">
        <v>1</v>
      </c>
      <c r="AH270" s="54">
        <v>2012</v>
      </c>
      <c r="AI270" s="52" t="s">
        <v>1967</v>
      </c>
      <c r="AJ270" s="74"/>
      <c r="AK270" s="74"/>
      <c r="AL270" s="54"/>
      <c r="AM270" s="74"/>
      <c r="AN270" s="54">
        <v>25</v>
      </c>
      <c r="AO270" s="54">
        <v>2</v>
      </c>
      <c r="AP270" s="54">
        <v>2012</v>
      </c>
      <c r="AQ270" s="52"/>
      <c r="AR270" s="59">
        <v>24</v>
      </c>
      <c r="AS270" s="52" t="s">
        <v>71</v>
      </c>
      <c r="AT270" s="74">
        <v>372.23999999999995</v>
      </c>
      <c r="AU270" s="74">
        <v>253.44</v>
      </c>
      <c r="AV270" s="74">
        <v>54.64</v>
      </c>
      <c r="AW270" s="61">
        <v>72</v>
      </c>
      <c r="AX270" s="74"/>
      <c r="AY270" s="74">
        <v>39.6</v>
      </c>
      <c r="AZ270" s="74">
        <v>791.92</v>
      </c>
      <c r="BA270" s="74"/>
      <c r="BB270" s="74">
        <v>791.92</v>
      </c>
    </row>
    <row r="271" spans="1:54" s="73" customFormat="1" ht="12">
      <c r="A271" s="63" t="s">
        <v>46</v>
      </c>
      <c r="B271" s="65">
        <v>265</v>
      </c>
      <c r="C271" s="52" t="s">
        <v>2902</v>
      </c>
      <c r="D271" s="51" t="s">
        <v>213</v>
      </c>
      <c r="E271" s="51" t="s">
        <v>2903</v>
      </c>
      <c r="F271" s="52" t="s">
        <v>2904</v>
      </c>
      <c r="G271" s="74"/>
      <c r="H271" s="54">
        <v>16</v>
      </c>
      <c r="I271" s="54">
        <v>8</v>
      </c>
      <c r="J271" s="54">
        <v>1984</v>
      </c>
      <c r="K271" s="52">
        <f t="shared" si="4"/>
        <v>27</v>
      </c>
      <c r="L271" s="52" t="s">
        <v>1964</v>
      </c>
      <c r="M271" s="74"/>
      <c r="N271" s="74"/>
      <c r="O271" s="74"/>
      <c r="P271" s="74"/>
      <c r="Q271" s="52" t="s">
        <v>2905</v>
      </c>
      <c r="R271" s="74"/>
      <c r="S271" s="54" t="s">
        <v>58</v>
      </c>
      <c r="T271" s="54">
        <v>11030023</v>
      </c>
      <c r="U271" s="64" t="s">
        <v>2906</v>
      </c>
      <c r="V271" s="64"/>
      <c r="W271" s="74"/>
      <c r="X271" s="74"/>
      <c r="Y271" s="64"/>
      <c r="Z271" s="74"/>
      <c r="AA271" s="74"/>
      <c r="AB271" s="74"/>
      <c r="AC271" s="74"/>
      <c r="AD271" s="74"/>
      <c r="AE271" s="74"/>
      <c r="AF271" s="54">
        <v>24</v>
      </c>
      <c r="AG271" s="54">
        <v>1</v>
      </c>
      <c r="AH271" s="54">
        <v>2012</v>
      </c>
      <c r="AI271" s="52" t="s">
        <v>2287</v>
      </c>
      <c r="AJ271" s="74"/>
      <c r="AK271" s="74"/>
      <c r="AL271" s="54">
        <v>2010</v>
      </c>
      <c r="AM271" s="74"/>
      <c r="AN271" s="54">
        <v>22</v>
      </c>
      <c r="AO271" s="54">
        <v>2</v>
      </c>
      <c r="AP271" s="54">
        <v>2012</v>
      </c>
      <c r="AQ271" s="52"/>
      <c r="AR271" s="59">
        <v>21</v>
      </c>
      <c r="AS271" s="52" t="s">
        <v>71</v>
      </c>
      <c r="AT271" s="74">
        <v>325.70999999999998</v>
      </c>
      <c r="AU271" s="74">
        <v>221.76</v>
      </c>
      <c r="AV271" s="74">
        <v>169.17</v>
      </c>
      <c r="AW271" s="61">
        <v>144</v>
      </c>
      <c r="AX271" s="74"/>
      <c r="AY271" s="74">
        <v>34.65</v>
      </c>
      <c r="AZ271" s="74">
        <v>895.29</v>
      </c>
      <c r="BA271" s="74"/>
      <c r="BB271" s="74">
        <v>693</v>
      </c>
    </row>
    <row r="272" spans="1:54" s="73" customFormat="1" ht="12">
      <c r="A272" s="63" t="s">
        <v>46</v>
      </c>
      <c r="B272" s="65">
        <v>266</v>
      </c>
      <c r="C272" s="52" t="s">
        <v>2907</v>
      </c>
      <c r="D272" s="51" t="s">
        <v>817</v>
      </c>
      <c r="E272" s="51" t="s">
        <v>2908</v>
      </c>
      <c r="F272" s="52" t="s">
        <v>2909</v>
      </c>
      <c r="G272" s="74"/>
      <c r="H272" s="54">
        <v>20</v>
      </c>
      <c r="I272" s="54">
        <v>1</v>
      </c>
      <c r="J272" s="54">
        <v>1976</v>
      </c>
      <c r="K272" s="52">
        <f t="shared" si="4"/>
        <v>35</v>
      </c>
      <c r="L272" s="52" t="s">
        <v>100</v>
      </c>
      <c r="M272" s="74"/>
      <c r="N272" s="74"/>
      <c r="O272" s="74"/>
      <c r="P272" s="74"/>
      <c r="Q272" s="52" t="s">
        <v>2910</v>
      </c>
      <c r="R272" s="74"/>
      <c r="S272" s="54" t="s">
        <v>58</v>
      </c>
      <c r="T272" s="54">
        <v>11030023</v>
      </c>
      <c r="U272" s="55" t="s">
        <v>2911</v>
      </c>
      <c r="V272" s="64"/>
      <c r="W272" s="74"/>
      <c r="X272" s="74"/>
      <c r="Y272" s="64"/>
      <c r="Z272" s="74"/>
      <c r="AA272" s="74"/>
      <c r="AB272" s="74"/>
      <c r="AC272" s="74"/>
      <c r="AD272" s="74"/>
      <c r="AE272" s="74"/>
      <c r="AF272" s="54">
        <v>31</v>
      </c>
      <c r="AG272" s="54">
        <v>1</v>
      </c>
      <c r="AH272" s="54">
        <v>2012</v>
      </c>
      <c r="AI272" s="52" t="s">
        <v>1994</v>
      </c>
      <c r="AJ272" s="74"/>
      <c r="AK272" s="74"/>
      <c r="AL272" s="54"/>
      <c r="AM272" s="74"/>
      <c r="AN272" s="54">
        <v>29</v>
      </c>
      <c r="AO272" s="54">
        <v>2</v>
      </c>
      <c r="AP272" s="54">
        <v>2012</v>
      </c>
      <c r="AQ272" s="52"/>
      <c r="AR272" s="59">
        <v>29</v>
      </c>
      <c r="AS272" s="52" t="s">
        <v>53</v>
      </c>
      <c r="AT272" s="74">
        <v>449.78999999999996</v>
      </c>
      <c r="AU272" s="74">
        <v>306.24</v>
      </c>
      <c r="AV272" s="74">
        <v>294.2</v>
      </c>
      <c r="AW272" s="61">
        <v>114</v>
      </c>
      <c r="AX272" s="74"/>
      <c r="AY272" s="74">
        <v>47.85</v>
      </c>
      <c r="AZ272" s="74">
        <v>1212.08</v>
      </c>
      <c r="BA272" s="74"/>
      <c r="BB272" s="74">
        <v>957</v>
      </c>
    </row>
    <row r="273" spans="1:54" s="73" customFormat="1" ht="12">
      <c r="A273" s="63" t="s">
        <v>46</v>
      </c>
      <c r="B273" s="65">
        <v>267</v>
      </c>
      <c r="C273" s="52" t="s">
        <v>2912</v>
      </c>
      <c r="D273" s="51" t="s">
        <v>1146</v>
      </c>
      <c r="E273" s="51" t="s">
        <v>1811</v>
      </c>
      <c r="F273" s="52" t="s">
        <v>2913</v>
      </c>
      <c r="G273" s="74"/>
      <c r="H273" s="54">
        <v>24</v>
      </c>
      <c r="I273" s="54">
        <v>10</v>
      </c>
      <c r="J273" s="54">
        <v>1973</v>
      </c>
      <c r="K273" s="52">
        <f t="shared" si="4"/>
        <v>38</v>
      </c>
      <c r="L273" s="52" t="s">
        <v>1964</v>
      </c>
      <c r="M273" s="74"/>
      <c r="N273" s="74"/>
      <c r="O273" s="74"/>
      <c r="P273" s="74"/>
      <c r="Q273" s="52" t="s">
        <v>2914</v>
      </c>
      <c r="R273" s="74"/>
      <c r="S273" s="54" t="s">
        <v>58</v>
      </c>
      <c r="T273" s="54">
        <v>11030023</v>
      </c>
      <c r="U273" s="55" t="s">
        <v>2915</v>
      </c>
      <c r="V273" s="64"/>
      <c r="W273" s="74"/>
      <c r="X273" s="74"/>
      <c r="Y273" s="64"/>
      <c r="Z273" s="74"/>
      <c r="AA273" s="74"/>
      <c r="AB273" s="74"/>
      <c r="AC273" s="74"/>
      <c r="AD273" s="74"/>
      <c r="AE273" s="74"/>
      <c r="AF273" s="54">
        <v>25</v>
      </c>
      <c r="AG273" s="54">
        <v>1</v>
      </c>
      <c r="AH273" s="54">
        <v>2012</v>
      </c>
      <c r="AI273" s="52" t="s">
        <v>2260</v>
      </c>
      <c r="AJ273" s="74"/>
      <c r="AK273" s="74"/>
      <c r="AL273" s="54"/>
      <c r="AM273" s="74"/>
      <c r="AN273" s="54">
        <v>29</v>
      </c>
      <c r="AO273" s="54">
        <v>2</v>
      </c>
      <c r="AP273" s="54">
        <v>2012</v>
      </c>
      <c r="AQ273" s="52"/>
      <c r="AR273" s="59">
        <v>29</v>
      </c>
      <c r="AS273" s="52" t="s">
        <v>53</v>
      </c>
      <c r="AT273" s="74">
        <v>449.78999999999996</v>
      </c>
      <c r="AU273" s="74">
        <v>306.24</v>
      </c>
      <c r="AV273" s="74">
        <v>325.24</v>
      </c>
      <c r="AW273" s="61">
        <v>78</v>
      </c>
      <c r="AX273" s="74"/>
      <c r="AY273" s="74">
        <v>47.85</v>
      </c>
      <c r="AZ273" s="74">
        <v>1207.1199999999999</v>
      </c>
      <c r="BA273" s="74"/>
      <c r="BB273" s="74">
        <v>957</v>
      </c>
    </row>
    <row r="274" spans="1:54" s="73" customFormat="1" ht="12">
      <c r="A274" s="63" t="s">
        <v>46</v>
      </c>
      <c r="B274" s="65">
        <v>268</v>
      </c>
      <c r="C274" s="52" t="s">
        <v>2916</v>
      </c>
      <c r="D274" s="51" t="s">
        <v>213</v>
      </c>
      <c r="E274" s="51" t="s">
        <v>1643</v>
      </c>
      <c r="F274" s="52" t="s">
        <v>2917</v>
      </c>
      <c r="G274" s="74"/>
      <c r="H274" s="54">
        <v>20</v>
      </c>
      <c r="I274" s="54">
        <v>3</v>
      </c>
      <c r="J274" s="54">
        <v>1971</v>
      </c>
      <c r="K274" s="52">
        <f t="shared" si="4"/>
        <v>40</v>
      </c>
      <c r="L274" s="52" t="s">
        <v>1964</v>
      </c>
      <c r="M274" s="74"/>
      <c r="N274" s="74"/>
      <c r="O274" s="74"/>
      <c r="P274" s="74"/>
      <c r="Q274" s="52" t="s">
        <v>2918</v>
      </c>
      <c r="R274" s="74"/>
      <c r="S274" s="54" t="s">
        <v>58</v>
      </c>
      <c r="T274" s="54">
        <v>11030023</v>
      </c>
      <c r="U274" s="55" t="s">
        <v>2919</v>
      </c>
      <c r="V274" s="64"/>
      <c r="W274" s="74"/>
      <c r="X274" s="74"/>
      <c r="Y274" s="64"/>
      <c r="Z274" s="74"/>
      <c r="AA274" s="74"/>
      <c r="AB274" s="74"/>
      <c r="AC274" s="74"/>
      <c r="AD274" s="74"/>
      <c r="AE274" s="74"/>
      <c r="AF274" s="54">
        <v>31</v>
      </c>
      <c r="AG274" s="54">
        <v>1</v>
      </c>
      <c r="AH274" s="54">
        <v>2012</v>
      </c>
      <c r="AI274" s="52" t="s">
        <v>2009</v>
      </c>
      <c r="AJ274" s="74"/>
      <c r="AK274" s="74"/>
      <c r="AL274" s="54"/>
      <c r="AM274" s="74"/>
      <c r="AN274" s="54">
        <v>29</v>
      </c>
      <c r="AO274" s="54">
        <v>2</v>
      </c>
      <c r="AP274" s="54">
        <v>2012</v>
      </c>
      <c r="AQ274" s="52"/>
      <c r="AR274" s="59">
        <v>29</v>
      </c>
      <c r="AS274" s="52" t="s">
        <v>53</v>
      </c>
      <c r="AT274" s="74">
        <v>449.78999999999996</v>
      </c>
      <c r="AU274" s="74">
        <v>306.24</v>
      </c>
      <c r="AV274" s="74">
        <v>317.92</v>
      </c>
      <c r="AW274" s="61">
        <v>192</v>
      </c>
      <c r="AX274" s="74"/>
      <c r="AY274" s="74">
        <v>47.85</v>
      </c>
      <c r="AZ274" s="74">
        <v>1313.8</v>
      </c>
      <c r="BA274" s="74"/>
      <c r="BB274" s="74">
        <v>957</v>
      </c>
    </row>
    <row r="275" spans="1:54" s="73" customFormat="1" ht="12">
      <c r="A275" s="63" t="s">
        <v>46</v>
      </c>
      <c r="B275" s="65">
        <v>269</v>
      </c>
      <c r="C275" s="52" t="s">
        <v>2920</v>
      </c>
      <c r="D275" s="51" t="s">
        <v>1606</v>
      </c>
      <c r="E275" s="51" t="s">
        <v>1579</v>
      </c>
      <c r="F275" s="52" t="s">
        <v>2921</v>
      </c>
      <c r="G275" s="74"/>
      <c r="H275" s="54">
        <v>19</v>
      </c>
      <c r="I275" s="54">
        <v>2</v>
      </c>
      <c r="J275" s="54">
        <v>1989</v>
      </c>
      <c r="K275" s="52">
        <f t="shared" si="4"/>
        <v>22</v>
      </c>
      <c r="L275" s="52" t="s">
        <v>1964</v>
      </c>
      <c r="M275" s="74"/>
      <c r="N275" s="74"/>
      <c r="O275" s="74"/>
      <c r="P275" s="74"/>
      <c r="Q275" s="52" t="s">
        <v>2922</v>
      </c>
      <c r="R275" s="74"/>
      <c r="S275" s="54" t="s">
        <v>58</v>
      </c>
      <c r="T275" s="54">
        <v>11030023</v>
      </c>
      <c r="U275" s="64" t="s">
        <v>959</v>
      </c>
      <c r="V275" s="64" t="s">
        <v>2748</v>
      </c>
      <c r="W275" s="74"/>
      <c r="X275" s="74"/>
      <c r="Y275" s="64"/>
      <c r="Z275" s="74"/>
      <c r="AA275" s="74"/>
      <c r="AB275" s="74"/>
      <c r="AC275" s="74"/>
      <c r="AD275" s="74"/>
      <c r="AE275" s="74"/>
      <c r="AF275" s="54">
        <v>26</v>
      </c>
      <c r="AG275" s="54">
        <v>1</v>
      </c>
      <c r="AH275" s="54">
        <v>2012</v>
      </c>
      <c r="AI275" s="52" t="s">
        <v>2508</v>
      </c>
      <c r="AJ275" s="74"/>
      <c r="AK275" s="74"/>
      <c r="AL275" s="54"/>
      <c r="AM275" s="74"/>
      <c r="AN275" s="54">
        <v>29</v>
      </c>
      <c r="AO275" s="54">
        <v>2</v>
      </c>
      <c r="AP275" s="54">
        <v>2012</v>
      </c>
      <c r="AQ275" s="52"/>
      <c r="AR275" s="59">
        <v>29</v>
      </c>
      <c r="AS275" s="52" t="s">
        <v>53</v>
      </c>
      <c r="AT275" s="74">
        <v>449.78999999999996</v>
      </c>
      <c r="AU275" s="74">
        <v>306.24</v>
      </c>
      <c r="AV275" s="74">
        <v>307.73</v>
      </c>
      <c r="AW275" s="61">
        <v>90</v>
      </c>
      <c r="AX275" s="74"/>
      <c r="AY275" s="74">
        <v>47.85</v>
      </c>
      <c r="AZ275" s="74">
        <v>1201.6100000000001</v>
      </c>
      <c r="BA275" s="74"/>
      <c r="BB275" s="74">
        <v>957</v>
      </c>
    </row>
    <row r="276" spans="1:54" s="73" customFormat="1" ht="12">
      <c r="A276" s="63" t="s">
        <v>46</v>
      </c>
      <c r="B276" s="65">
        <v>270</v>
      </c>
      <c r="C276" s="52" t="s">
        <v>2923</v>
      </c>
      <c r="D276" s="51" t="s">
        <v>1951</v>
      </c>
      <c r="E276" s="51" t="s">
        <v>2924</v>
      </c>
      <c r="F276" s="52" t="s">
        <v>2925</v>
      </c>
      <c r="G276" s="74"/>
      <c r="H276" s="54">
        <v>10</v>
      </c>
      <c r="I276" s="54">
        <v>8</v>
      </c>
      <c r="J276" s="54">
        <v>1985</v>
      </c>
      <c r="K276" s="52">
        <f t="shared" si="4"/>
        <v>26</v>
      </c>
      <c r="L276" s="52" t="s">
        <v>100</v>
      </c>
      <c r="M276" s="74"/>
      <c r="N276" s="74"/>
      <c r="O276" s="74"/>
      <c r="P276" s="74"/>
      <c r="Q276" s="52" t="s">
        <v>2926</v>
      </c>
      <c r="R276" s="74"/>
      <c r="S276" s="54" t="s">
        <v>58</v>
      </c>
      <c r="T276" s="54">
        <v>11030023</v>
      </c>
      <c r="U276" s="55" t="s">
        <v>2927</v>
      </c>
      <c r="V276" s="64"/>
      <c r="W276" s="74"/>
      <c r="X276" s="74"/>
      <c r="Y276" s="64"/>
      <c r="Z276" s="74"/>
      <c r="AA276" s="74"/>
      <c r="AB276" s="74"/>
      <c r="AC276" s="74"/>
      <c r="AD276" s="74"/>
      <c r="AE276" s="74"/>
      <c r="AF276" s="54">
        <v>31</v>
      </c>
      <c r="AG276" s="54">
        <v>1</v>
      </c>
      <c r="AH276" s="54">
        <v>2012</v>
      </c>
      <c r="AI276" s="52" t="s">
        <v>2731</v>
      </c>
      <c r="AJ276" s="74"/>
      <c r="AK276" s="74"/>
      <c r="AL276" s="54"/>
      <c r="AM276" s="74"/>
      <c r="AN276" s="54">
        <v>29</v>
      </c>
      <c r="AO276" s="54">
        <v>2</v>
      </c>
      <c r="AP276" s="54">
        <v>2012</v>
      </c>
      <c r="AQ276" s="52"/>
      <c r="AR276" s="59">
        <v>29</v>
      </c>
      <c r="AS276" s="52" t="s">
        <v>53</v>
      </c>
      <c r="AT276" s="74">
        <v>449.78999999999996</v>
      </c>
      <c r="AU276" s="74">
        <v>306.24</v>
      </c>
      <c r="AV276" s="74">
        <v>133.80000000000001</v>
      </c>
      <c r="AW276" s="61">
        <v>137</v>
      </c>
      <c r="AX276" s="74"/>
      <c r="AY276" s="74">
        <v>47.85</v>
      </c>
      <c r="AZ276" s="74">
        <v>1074.68</v>
      </c>
      <c r="BA276" s="74"/>
      <c r="BB276" s="74">
        <v>957</v>
      </c>
    </row>
    <row r="277" spans="1:54" s="73" customFormat="1" ht="12">
      <c r="A277" s="63" t="s">
        <v>46</v>
      </c>
      <c r="B277" s="65">
        <v>271</v>
      </c>
      <c r="C277" s="52" t="s">
        <v>2928</v>
      </c>
      <c r="D277" s="51" t="s">
        <v>1299</v>
      </c>
      <c r="E277" s="51" t="s">
        <v>1754</v>
      </c>
      <c r="F277" s="52" t="s">
        <v>1755</v>
      </c>
      <c r="G277" s="74"/>
      <c r="H277" s="54">
        <v>30</v>
      </c>
      <c r="I277" s="54">
        <v>4</v>
      </c>
      <c r="J277" s="54">
        <v>1971</v>
      </c>
      <c r="K277" s="52">
        <f t="shared" si="4"/>
        <v>40</v>
      </c>
      <c r="L277" s="52" t="s">
        <v>1964</v>
      </c>
      <c r="M277" s="74"/>
      <c r="N277" s="74"/>
      <c r="O277" s="74"/>
      <c r="P277" s="74"/>
      <c r="Q277" s="52" t="s">
        <v>2929</v>
      </c>
      <c r="R277" s="74"/>
      <c r="S277" s="54" t="s">
        <v>58</v>
      </c>
      <c r="T277" s="54">
        <v>11030023</v>
      </c>
      <c r="U277" s="64" t="s">
        <v>2930</v>
      </c>
      <c r="V277" s="64"/>
      <c r="W277" s="74"/>
      <c r="X277" s="74"/>
      <c r="Y277" s="64"/>
      <c r="Z277" s="74"/>
      <c r="AA277" s="74"/>
      <c r="AB277" s="74"/>
      <c r="AC277" s="74"/>
      <c r="AD277" s="74"/>
      <c r="AE277" s="74"/>
      <c r="AF277" s="54">
        <v>27</v>
      </c>
      <c r="AG277" s="54">
        <v>1</v>
      </c>
      <c r="AH277" s="54">
        <v>2012</v>
      </c>
      <c r="AI277" s="52" t="s">
        <v>2440</v>
      </c>
      <c r="AJ277" s="74"/>
      <c r="AK277" s="74"/>
      <c r="AL277" s="54"/>
      <c r="AM277" s="74"/>
      <c r="AN277" s="54">
        <v>29</v>
      </c>
      <c r="AO277" s="54">
        <v>2</v>
      </c>
      <c r="AP277" s="54">
        <v>2012</v>
      </c>
      <c r="AQ277" s="52"/>
      <c r="AR277" s="59">
        <v>29</v>
      </c>
      <c r="AS277" s="52" t="s">
        <v>53</v>
      </c>
      <c r="AT277" s="74">
        <v>449.78999999999996</v>
      </c>
      <c r="AU277" s="74">
        <v>306.24</v>
      </c>
      <c r="AV277" s="74">
        <v>400.25</v>
      </c>
      <c r="AW277" s="61">
        <v>130</v>
      </c>
      <c r="AX277" s="74"/>
      <c r="AY277" s="74">
        <v>47.85</v>
      </c>
      <c r="AZ277" s="74">
        <v>1334.13</v>
      </c>
      <c r="BA277" s="74"/>
      <c r="BB277" s="74">
        <v>957</v>
      </c>
    </row>
    <row r="278" spans="1:54" s="73" customFormat="1" ht="12">
      <c r="A278" s="63" t="s">
        <v>46</v>
      </c>
      <c r="B278" s="65">
        <v>272</v>
      </c>
      <c r="C278" s="52" t="s">
        <v>2931</v>
      </c>
      <c r="D278" s="51" t="s">
        <v>1601</v>
      </c>
      <c r="E278" s="51" t="s">
        <v>2932</v>
      </c>
      <c r="F278" s="52" t="s">
        <v>2933</v>
      </c>
      <c r="G278" s="74"/>
      <c r="H278" s="54">
        <v>16</v>
      </c>
      <c r="I278" s="54">
        <v>6</v>
      </c>
      <c r="J278" s="54">
        <v>1967</v>
      </c>
      <c r="K278" s="52">
        <f t="shared" si="4"/>
        <v>44</v>
      </c>
      <c r="L278" s="52" t="s">
        <v>1964</v>
      </c>
      <c r="M278" s="74"/>
      <c r="N278" s="74"/>
      <c r="O278" s="74"/>
      <c r="P278" s="74"/>
      <c r="Q278" s="52" t="s">
        <v>2934</v>
      </c>
      <c r="R278" s="74"/>
      <c r="S278" s="54" t="s">
        <v>58</v>
      </c>
      <c r="T278" s="54">
        <v>11030023</v>
      </c>
      <c r="U278" s="64" t="s">
        <v>2935</v>
      </c>
      <c r="V278" s="64" t="s">
        <v>938</v>
      </c>
      <c r="W278" s="74"/>
      <c r="X278" s="74"/>
      <c r="Y278" s="64"/>
      <c r="Z278" s="74"/>
      <c r="AA278" s="74"/>
      <c r="AB278" s="74"/>
      <c r="AC278" s="74"/>
      <c r="AD278" s="74"/>
      <c r="AE278" s="74"/>
      <c r="AF278" s="54">
        <v>27</v>
      </c>
      <c r="AG278" s="54">
        <v>1</v>
      </c>
      <c r="AH278" s="54">
        <v>2012</v>
      </c>
      <c r="AI278" s="52" t="s">
        <v>1981</v>
      </c>
      <c r="AJ278" s="74"/>
      <c r="AK278" s="74"/>
      <c r="AL278" s="54"/>
      <c r="AM278" s="74"/>
      <c r="AN278" s="54">
        <v>29</v>
      </c>
      <c r="AO278" s="54">
        <v>2</v>
      </c>
      <c r="AP278" s="54">
        <v>2012</v>
      </c>
      <c r="AQ278" s="52"/>
      <c r="AR278" s="59">
        <v>29</v>
      </c>
      <c r="AS278" s="52" t="s">
        <v>53</v>
      </c>
      <c r="AT278" s="74">
        <v>449.78999999999996</v>
      </c>
      <c r="AU278" s="74">
        <v>306.24</v>
      </c>
      <c r="AV278" s="74">
        <v>574.16</v>
      </c>
      <c r="AW278" s="61">
        <v>139</v>
      </c>
      <c r="AX278" s="74"/>
      <c r="AY278" s="74">
        <v>47.85</v>
      </c>
      <c r="AZ278" s="74">
        <v>1517.04</v>
      </c>
      <c r="BA278" s="74"/>
      <c r="BB278" s="74">
        <v>957</v>
      </c>
    </row>
    <row r="279" spans="1:54" s="73" customFormat="1" ht="12">
      <c r="A279" s="63" t="s">
        <v>46</v>
      </c>
      <c r="B279" s="65">
        <v>273</v>
      </c>
      <c r="C279" s="52" t="s">
        <v>2936</v>
      </c>
      <c r="D279" s="51" t="s">
        <v>545</v>
      </c>
      <c r="E279" s="51" t="s">
        <v>2937</v>
      </c>
      <c r="F279" s="52" t="s">
        <v>2938</v>
      </c>
      <c r="G279" s="74"/>
      <c r="H279" s="54">
        <v>10</v>
      </c>
      <c r="I279" s="54">
        <v>5</v>
      </c>
      <c r="J279" s="54">
        <v>1989</v>
      </c>
      <c r="K279" s="52">
        <f t="shared" si="4"/>
        <v>22</v>
      </c>
      <c r="L279" s="52" t="s">
        <v>100</v>
      </c>
      <c r="M279" s="74"/>
      <c r="N279" s="74"/>
      <c r="O279" s="74"/>
      <c r="P279" s="74"/>
      <c r="Q279" s="52" t="s">
        <v>2939</v>
      </c>
      <c r="R279" s="74"/>
      <c r="S279" s="54" t="s">
        <v>159</v>
      </c>
      <c r="T279" s="52" t="s">
        <v>2698</v>
      </c>
      <c r="U279" s="64" t="s">
        <v>135</v>
      </c>
      <c r="V279" s="64" t="s">
        <v>528</v>
      </c>
      <c r="W279" s="74"/>
      <c r="X279" s="74"/>
      <c r="Y279" s="64"/>
      <c r="Z279" s="74"/>
      <c r="AA279" s="74"/>
      <c r="AB279" s="74"/>
      <c r="AC279" s="74"/>
      <c r="AD279" s="74"/>
      <c r="AE279" s="74"/>
      <c r="AF279" s="54">
        <v>30</v>
      </c>
      <c r="AG279" s="54">
        <v>1</v>
      </c>
      <c r="AH279" s="54">
        <v>2012</v>
      </c>
      <c r="AI279" s="52" t="s">
        <v>2144</v>
      </c>
      <c r="AJ279" s="74"/>
      <c r="AK279" s="74"/>
      <c r="AL279" s="54"/>
      <c r="AM279" s="74"/>
      <c r="AN279" s="54">
        <v>2</v>
      </c>
      <c r="AO279" s="54">
        <v>2</v>
      </c>
      <c r="AP279" s="54">
        <v>2012</v>
      </c>
      <c r="AQ279" s="52"/>
      <c r="AR279" s="59">
        <v>1</v>
      </c>
      <c r="AS279" s="52" t="s">
        <v>71</v>
      </c>
      <c r="AT279" s="74">
        <v>15.51</v>
      </c>
      <c r="AU279" s="74">
        <v>10.56</v>
      </c>
      <c r="AV279" s="74">
        <v>7.49</v>
      </c>
      <c r="AW279" s="61">
        <v>34</v>
      </c>
      <c r="AX279" s="74"/>
      <c r="AY279" s="74">
        <v>1.6500000000000001</v>
      </c>
      <c r="AZ279" s="74">
        <v>69.210000000000008</v>
      </c>
      <c r="BA279" s="74"/>
      <c r="BB279" s="74">
        <v>33</v>
      </c>
    </row>
    <row r="280" spans="1:54" s="73" customFormat="1" ht="12">
      <c r="A280" s="63" t="s">
        <v>46</v>
      </c>
      <c r="B280" s="65">
        <v>274</v>
      </c>
      <c r="C280" s="52" t="s">
        <v>2940</v>
      </c>
      <c r="D280" s="51" t="s">
        <v>673</v>
      </c>
      <c r="E280" s="51" t="s">
        <v>2941</v>
      </c>
      <c r="F280" s="52" t="s">
        <v>2942</v>
      </c>
      <c r="G280" s="74"/>
      <c r="H280" s="54">
        <v>19</v>
      </c>
      <c r="I280" s="54">
        <v>9</v>
      </c>
      <c r="J280" s="54">
        <v>1980</v>
      </c>
      <c r="K280" s="52">
        <f t="shared" si="4"/>
        <v>31</v>
      </c>
      <c r="L280" s="52" t="s">
        <v>1964</v>
      </c>
      <c r="M280" s="74"/>
      <c r="N280" s="74"/>
      <c r="O280" s="74"/>
      <c r="P280" s="74"/>
      <c r="Q280" s="52" t="s">
        <v>2943</v>
      </c>
      <c r="R280" s="74"/>
      <c r="S280" s="54" t="s">
        <v>58</v>
      </c>
      <c r="T280" s="52" t="s">
        <v>2698</v>
      </c>
      <c r="U280" s="64" t="s">
        <v>2944</v>
      </c>
      <c r="V280" s="64" t="s">
        <v>2945</v>
      </c>
      <c r="W280" s="74"/>
      <c r="X280" s="74"/>
      <c r="Y280" s="64"/>
      <c r="Z280" s="74"/>
      <c r="AA280" s="74"/>
      <c r="AB280" s="74"/>
      <c r="AC280" s="74"/>
      <c r="AD280" s="74"/>
      <c r="AE280" s="74"/>
      <c r="AF280" s="54">
        <v>30</v>
      </c>
      <c r="AG280" s="54">
        <v>1</v>
      </c>
      <c r="AH280" s="54">
        <v>2012</v>
      </c>
      <c r="AI280" s="52" t="s">
        <v>2385</v>
      </c>
      <c r="AJ280" s="74"/>
      <c r="AK280" s="74"/>
      <c r="AL280" s="54"/>
      <c r="AM280" s="74"/>
      <c r="AN280" s="54">
        <v>29</v>
      </c>
      <c r="AO280" s="54">
        <v>2</v>
      </c>
      <c r="AP280" s="54">
        <v>2012</v>
      </c>
      <c r="AQ280" s="52"/>
      <c r="AR280" s="59">
        <v>29</v>
      </c>
      <c r="AS280" s="52" t="s">
        <v>53</v>
      </c>
      <c r="AT280" s="74">
        <v>449.78999999999996</v>
      </c>
      <c r="AU280" s="74">
        <v>306.24</v>
      </c>
      <c r="AV280" s="74">
        <v>652.52</v>
      </c>
      <c r="AW280" s="61">
        <v>186</v>
      </c>
      <c r="AX280" s="74"/>
      <c r="AY280" s="74">
        <v>47.85</v>
      </c>
      <c r="AZ280" s="74">
        <v>1642.4</v>
      </c>
      <c r="BA280" s="74"/>
      <c r="BB280" s="74">
        <v>957</v>
      </c>
    </row>
    <row r="281" spans="1:54" s="73" customFormat="1" ht="12">
      <c r="A281" s="63" t="s">
        <v>46</v>
      </c>
      <c r="B281" s="65">
        <v>275</v>
      </c>
      <c r="C281" s="52" t="s">
        <v>2946</v>
      </c>
      <c r="D281" s="51" t="s">
        <v>1512</v>
      </c>
      <c r="E281" s="51" t="s">
        <v>2947</v>
      </c>
      <c r="F281" s="52" t="s">
        <v>2948</v>
      </c>
      <c r="G281" s="74"/>
      <c r="H281" s="54">
        <v>28</v>
      </c>
      <c r="I281" s="54">
        <v>12</v>
      </c>
      <c r="J281" s="54">
        <v>1981</v>
      </c>
      <c r="K281" s="52">
        <f t="shared" si="4"/>
        <v>30</v>
      </c>
      <c r="L281" s="52" t="s">
        <v>100</v>
      </c>
      <c r="M281" s="74"/>
      <c r="N281" s="74"/>
      <c r="O281" s="74"/>
      <c r="P281" s="74"/>
      <c r="Q281" s="52" t="s">
        <v>2949</v>
      </c>
      <c r="R281" s="74"/>
      <c r="S281" s="54" t="s">
        <v>58</v>
      </c>
      <c r="T281" s="52" t="s">
        <v>2698</v>
      </c>
      <c r="U281" s="55" t="s">
        <v>2950</v>
      </c>
      <c r="V281" s="64"/>
      <c r="W281" s="74"/>
      <c r="X281" s="74"/>
      <c r="Y281" s="64"/>
      <c r="Z281" s="74"/>
      <c r="AA281" s="74"/>
      <c r="AB281" s="74"/>
      <c r="AC281" s="74"/>
      <c r="AD281" s="74"/>
      <c r="AE281" s="74"/>
      <c r="AF281" s="54">
        <v>30</v>
      </c>
      <c r="AG281" s="54">
        <v>1</v>
      </c>
      <c r="AH281" s="54">
        <v>2012</v>
      </c>
      <c r="AI281" s="52" t="s">
        <v>2778</v>
      </c>
      <c r="AJ281" s="74"/>
      <c r="AK281" s="74"/>
      <c r="AL281" s="54"/>
      <c r="AM281" s="74"/>
      <c r="AN281" s="54">
        <v>29</v>
      </c>
      <c r="AO281" s="54">
        <v>2</v>
      </c>
      <c r="AP281" s="54">
        <v>2012</v>
      </c>
      <c r="AQ281" s="52"/>
      <c r="AR281" s="59">
        <v>29</v>
      </c>
      <c r="AS281" s="52" t="s">
        <v>53</v>
      </c>
      <c r="AT281" s="74">
        <v>449.78999999999996</v>
      </c>
      <c r="AU281" s="74">
        <v>306.24</v>
      </c>
      <c r="AV281" s="74">
        <v>645.75</v>
      </c>
      <c r="AW281" s="61">
        <v>91</v>
      </c>
      <c r="AX281" s="74"/>
      <c r="AY281" s="74">
        <v>47.85</v>
      </c>
      <c r="AZ281" s="74">
        <v>1540.63</v>
      </c>
      <c r="BA281" s="74"/>
      <c r="BB281" s="74">
        <v>957</v>
      </c>
    </row>
    <row r="282" spans="1:54" s="73" customFormat="1" ht="12">
      <c r="A282" s="63" t="s">
        <v>46</v>
      </c>
      <c r="B282" s="65">
        <v>276</v>
      </c>
      <c r="C282" s="52" t="s">
        <v>2951</v>
      </c>
      <c r="D282" s="51" t="s">
        <v>2952</v>
      </c>
      <c r="E282" s="51" t="s">
        <v>2953</v>
      </c>
      <c r="F282" s="52" t="s">
        <v>2954</v>
      </c>
      <c r="G282" s="74"/>
      <c r="H282" s="54">
        <v>27</v>
      </c>
      <c r="I282" s="54">
        <v>3</v>
      </c>
      <c r="J282" s="54">
        <v>1970</v>
      </c>
      <c r="K282" s="52">
        <f t="shared" si="4"/>
        <v>41</v>
      </c>
      <c r="L282" s="52" t="s">
        <v>1964</v>
      </c>
      <c r="M282" s="74"/>
      <c r="N282" s="74"/>
      <c r="O282" s="74"/>
      <c r="P282" s="74"/>
      <c r="Q282" s="52" t="s">
        <v>2955</v>
      </c>
      <c r="R282" s="74"/>
      <c r="S282" s="54" t="s">
        <v>58</v>
      </c>
      <c r="T282" s="52" t="s">
        <v>2698</v>
      </c>
      <c r="U282" s="64" t="s">
        <v>2956</v>
      </c>
      <c r="V282" s="64"/>
      <c r="W282" s="74"/>
      <c r="X282" s="74"/>
      <c r="Y282" s="64"/>
      <c r="Z282" s="74"/>
      <c r="AA282" s="74"/>
      <c r="AB282" s="74"/>
      <c r="AC282" s="74"/>
      <c r="AD282" s="74"/>
      <c r="AE282" s="74"/>
      <c r="AF282" s="54">
        <v>30</v>
      </c>
      <c r="AG282" s="54">
        <v>1</v>
      </c>
      <c r="AH282" s="54">
        <v>2012</v>
      </c>
      <c r="AI282" s="52" t="s">
        <v>2004</v>
      </c>
      <c r="AJ282" s="74"/>
      <c r="AK282" s="74"/>
      <c r="AL282" s="54">
        <v>2005</v>
      </c>
      <c r="AM282" s="74"/>
      <c r="AN282" s="54">
        <v>29</v>
      </c>
      <c r="AO282" s="54">
        <v>2</v>
      </c>
      <c r="AP282" s="54">
        <v>2012</v>
      </c>
      <c r="AQ282" s="52"/>
      <c r="AR282" s="59">
        <v>29</v>
      </c>
      <c r="AS282" s="52" t="s">
        <v>53</v>
      </c>
      <c r="AT282" s="74">
        <v>449.78999999999996</v>
      </c>
      <c r="AU282" s="74">
        <v>306.24</v>
      </c>
      <c r="AV282" s="74">
        <v>603.65</v>
      </c>
      <c r="AW282" s="61">
        <v>191</v>
      </c>
      <c r="AX282" s="74"/>
      <c r="AY282" s="74">
        <v>47.85</v>
      </c>
      <c r="AZ282" s="74">
        <v>1598.53</v>
      </c>
      <c r="BA282" s="74"/>
      <c r="BB282" s="74">
        <v>957</v>
      </c>
    </row>
    <row r="283" spans="1:54" s="73" customFormat="1" ht="12">
      <c r="A283" s="63" t="s">
        <v>46</v>
      </c>
      <c r="B283" s="65">
        <v>277</v>
      </c>
      <c r="C283" s="52" t="s">
        <v>2957</v>
      </c>
      <c r="D283" s="51" t="s">
        <v>804</v>
      </c>
      <c r="E283" s="51" t="s">
        <v>1020</v>
      </c>
      <c r="F283" s="52" t="s">
        <v>1021</v>
      </c>
      <c r="G283" s="74"/>
      <c r="H283" s="54">
        <v>3</v>
      </c>
      <c r="I283" s="54">
        <v>12</v>
      </c>
      <c r="J283" s="54">
        <v>1953</v>
      </c>
      <c r="K283" s="52">
        <f t="shared" si="4"/>
        <v>58</v>
      </c>
      <c r="L283" s="52" t="s">
        <v>100</v>
      </c>
      <c r="M283" s="74"/>
      <c r="N283" s="74"/>
      <c r="O283" s="74"/>
      <c r="P283" s="74"/>
      <c r="Q283" s="52" t="s">
        <v>2958</v>
      </c>
      <c r="R283" s="74"/>
      <c r="S283" s="54" t="s">
        <v>58</v>
      </c>
      <c r="T283" s="52" t="s">
        <v>2698</v>
      </c>
      <c r="U283" s="64" t="s">
        <v>2959</v>
      </c>
      <c r="V283" s="64" t="s">
        <v>493</v>
      </c>
      <c r="W283" s="74"/>
      <c r="X283" s="74"/>
      <c r="Y283" s="64" t="s">
        <v>346</v>
      </c>
      <c r="Z283" s="74"/>
      <c r="AA283" s="74"/>
      <c r="AB283" s="74"/>
      <c r="AC283" s="74"/>
      <c r="AD283" s="74"/>
      <c r="AE283" s="74"/>
      <c r="AF283" s="54">
        <v>30</v>
      </c>
      <c r="AG283" s="54">
        <v>1</v>
      </c>
      <c r="AH283" s="54">
        <v>2012</v>
      </c>
      <c r="AI283" s="52" t="s">
        <v>2062</v>
      </c>
      <c r="AJ283" s="74"/>
      <c r="AK283" s="74"/>
      <c r="AL283" s="54"/>
      <c r="AM283" s="74"/>
      <c r="AN283" s="54">
        <v>29</v>
      </c>
      <c r="AO283" s="54">
        <v>2</v>
      </c>
      <c r="AP283" s="54">
        <v>2012</v>
      </c>
      <c r="AQ283" s="52"/>
      <c r="AR283" s="59">
        <v>29</v>
      </c>
      <c r="AS283" s="52" t="s">
        <v>53</v>
      </c>
      <c r="AT283" s="74">
        <v>449.78999999999996</v>
      </c>
      <c r="AU283" s="74">
        <v>306.24</v>
      </c>
      <c r="AV283" s="74">
        <v>247.25</v>
      </c>
      <c r="AW283" s="61">
        <v>196</v>
      </c>
      <c r="AX283" s="74"/>
      <c r="AY283" s="74">
        <v>47.85</v>
      </c>
      <c r="AZ283" s="74">
        <v>1247.1300000000001</v>
      </c>
      <c r="BA283" s="74"/>
      <c r="BB283" s="74">
        <v>957</v>
      </c>
    </row>
    <row r="284" spans="1:54" s="73" customFormat="1" ht="14.25">
      <c r="A284" s="63" t="s">
        <v>46</v>
      </c>
      <c r="B284" s="65">
        <v>278</v>
      </c>
      <c r="C284" s="52" t="s">
        <v>2960</v>
      </c>
      <c r="D284" s="51" t="s">
        <v>407</v>
      </c>
      <c r="E284" s="51" t="s">
        <v>2961</v>
      </c>
      <c r="F284" s="52" t="s">
        <v>2962</v>
      </c>
      <c r="G284" s="74"/>
      <c r="H284" s="54">
        <v>7</v>
      </c>
      <c r="I284" s="54">
        <v>12</v>
      </c>
      <c r="J284" s="54">
        <v>1962</v>
      </c>
      <c r="K284" s="52">
        <f t="shared" si="4"/>
        <v>49</v>
      </c>
      <c r="L284" s="52" t="s">
        <v>1964</v>
      </c>
      <c r="M284" s="74"/>
      <c r="N284" s="74"/>
      <c r="O284" s="74"/>
      <c r="P284" s="74"/>
      <c r="Q284" s="52" t="s">
        <v>2963</v>
      </c>
      <c r="R284" s="74"/>
      <c r="S284" s="54" t="s">
        <v>58</v>
      </c>
      <c r="T284" s="54">
        <v>11030023</v>
      </c>
      <c r="U284" s="55" t="s">
        <v>2964</v>
      </c>
      <c r="V284" s="64" t="s">
        <v>470</v>
      </c>
      <c r="W284" s="74"/>
      <c r="X284" s="74"/>
      <c r="Y284" s="64" t="s">
        <v>1439</v>
      </c>
      <c r="Z284" s="74"/>
      <c r="AA284" s="74"/>
      <c r="AB284" s="74"/>
      <c r="AC284" s="74"/>
      <c r="AD284" s="74"/>
      <c r="AE284" s="74"/>
      <c r="AF284" s="54">
        <v>30</v>
      </c>
      <c r="AG284" s="54">
        <v>1</v>
      </c>
      <c r="AH284" s="54">
        <v>2012</v>
      </c>
      <c r="AI284" s="52" t="s">
        <v>1981</v>
      </c>
      <c r="AJ284" s="74"/>
      <c r="AK284" s="74"/>
      <c r="AL284" s="54"/>
      <c r="AM284" s="74"/>
      <c r="AN284" s="54">
        <v>14</v>
      </c>
      <c r="AO284" s="54">
        <v>2</v>
      </c>
      <c r="AP284" s="54">
        <v>2012</v>
      </c>
      <c r="AQ284" s="52" t="s">
        <v>2965</v>
      </c>
      <c r="AR284" s="59">
        <v>13</v>
      </c>
      <c r="AS284" s="52" t="s">
        <v>2966</v>
      </c>
      <c r="AT284" s="74">
        <v>201.63</v>
      </c>
      <c r="AU284" s="74">
        <v>137.28</v>
      </c>
      <c r="AV284" s="74">
        <v>128.24</v>
      </c>
      <c r="AW284" s="61">
        <v>218</v>
      </c>
      <c r="AX284" s="74"/>
      <c r="AY284" s="74">
        <v>21.450000000000003</v>
      </c>
      <c r="AZ284" s="74">
        <v>706.59999999999991</v>
      </c>
      <c r="BA284" s="74"/>
      <c r="BB284" s="74">
        <v>429</v>
      </c>
    </row>
    <row r="285" spans="1:54" s="73" customFormat="1" ht="12">
      <c r="A285" s="63" t="s">
        <v>46</v>
      </c>
      <c r="B285" s="65">
        <v>279</v>
      </c>
      <c r="C285" s="52" t="s">
        <v>2967</v>
      </c>
      <c r="D285" s="51" t="s">
        <v>123</v>
      </c>
      <c r="E285" s="51" t="s">
        <v>2968</v>
      </c>
      <c r="F285" s="52" t="s">
        <v>2969</v>
      </c>
      <c r="G285" s="74"/>
      <c r="H285" s="54">
        <v>4</v>
      </c>
      <c r="I285" s="54">
        <v>8</v>
      </c>
      <c r="J285" s="54">
        <v>1974</v>
      </c>
      <c r="K285" s="52">
        <f t="shared" si="4"/>
        <v>37</v>
      </c>
      <c r="L285" s="52" t="s">
        <v>1964</v>
      </c>
      <c r="M285" s="74"/>
      <c r="N285" s="74"/>
      <c r="O285" s="74"/>
      <c r="P285" s="74"/>
      <c r="Q285" s="52" t="s">
        <v>2970</v>
      </c>
      <c r="R285" s="74"/>
      <c r="S285" s="54" t="s">
        <v>58</v>
      </c>
      <c r="T285" s="54">
        <v>11030023</v>
      </c>
      <c r="U285" s="55" t="s">
        <v>2971</v>
      </c>
      <c r="V285" s="64" t="s">
        <v>346</v>
      </c>
      <c r="W285" s="74"/>
      <c r="X285" s="74"/>
      <c r="Y285" s="64"/>
      <c r="Z285" s="74"/>
      <c r="AA285" s="74"/>
      <c r="AB285" s="74"/>
      <c r="AC285" s="74"/>
      <c r="AD285" s="74"/>
      <c r="AE285" s="74"/>
      <c r="AF285" s="54">
        <v>31</v>
      </c>
      <c r="AG285" s="54">
        <v>1</v>
      </c>
      <c r="AH285" s="54">
        <v>2012</v>
      </c>
      <c r="AI285" s="52" t="s">
        <v>2758</v>
      </c>
      <c r="AJ285" s="74"/>
      <c r="AK285" s="74"/>
      <c r="AL285" s="54"/>
      <c r="AM285" s="74"/>
      <c r="AN285" s="54">
        <v>15</v>
      </c>
      <c r="AO285" s="54">
        <v>2</v>
      </c>
      <c r="AP285" s="54">
        <v>2012</v>
      </c>
      <c r="AQ285" s="52"/>
      <c r="AR285" s="59">
        <v>14</v>
      </c>
      <c r="AS285" s="52" t="s">
        <v>71</v>
      </c>
      <c r="AT285" s="74">
        <v>217.14</v>
      </c>
      <c r="AU285" s="74">
        <v>147.84</v>
      </c>
      <c r="AV285" s="74">
        <v>96.52</v>
      </c>
      <c r="AW285" s="61">
        <v>145</v>
      </c>
      <c r="AX285" s="74"/>
      <c r="AY285" s="74">
        <v>23.1</v>
      </c>
      <c r="AZ285" s="74">
        <v>629.6</v>
      </c>
      <c r="BA285" s="74"/>
      <c r="BB285" s="74">
        <v>462</v>
      </c>
    </row>
    <row r="286" spans="1:54" s="73" customFormat="1" ht="12">
      <c r="A286" s="63" t="s">
        <v>46</v>
      </c>
      <c r="B286" s="65">
        <v>280</v>
      </c>
      <c r="C286" s="52" t="s">
        <v>2972</v>
      </c>
      <c r="D286" s="51" t="s">
        <v>179</v>
      </c>
      <c r="E286" s="51" t="s">
        <v>2973</v>
      </c>
      <c r="F286" s="52" t="s">
        <v>2974</v>
      </c>
      <c r="G286" s="74"/>
      <c r="H286" s="54">
        <v>25</v>
      </c>
      <c r="I286" s="54">
        <v>4</v>
      </c>
      <c r="J286" s="54">
        <v>1976</v>
      </c>
      <c r="K286" s="52">
        <f t="shared" si="4"/>
        <v>35</v>
      </c>
      <c r="L286" s="52" t="s">
        <v>1964</v>
      </c>
      <c r="M286" s="74"/>
      <c r="N286" s="74"/>
      <c r="O286" s="74"/>
      <c r="P286" s="74"/>
      <c r="Q286" s="52" t="s">
        <v>2975</v>
      </c>
      <c r="R286" s="74"/>
      <c r="S286" s="54" t="s">
        <v>58</v>
      </c>
      <c r="T286" s="54">
        <v>11030023</v>
      </c>
      <c r="U286" s="55" t="s">
        <v>2976</v>
      </c>
      <c r="V286" s="64" t="s">
        <v>2977</v>
      </c>
      <c r="W286" s="74"/>
      <c r="X286" s="74"/>
      <c r="Y286" s="64" t="s">
        <v>1112</v>
      </c>
      <c r="Z286" s="74"/>
      <c r="AA286" s="74"/>
      <c r="AB286" s="74"/>
      <c r="AC286" s="74"/>
      <c r="AD286" s="74"/>
      <c r="AE286" s="74"/>
      <c r="AF286" s="54">
        <v>31</v>
      </c>
      <c r="AG286" s="54">
        <v>1</v>
      </c>
      <c r="AH286" s="54">
        <v>2012</v>
      </c>
      <c r="AI286" s="52" t="s">
        <v>2191</v>
      </c>
      <c r="AJ286" s="74"/>
      <c r="AK286" s="74"/>
      <c r="AL286" s="54">
        <v>1999</v>
      </c>
      <c r="AM286" s="74"/>
      <c r="AN286" s="54">
        <v>13</v>
      </c>
      <c r="AO286" s="54">
        <v>2</v>
      </c>
      <c r="AP286" s="54">
        <v>2012</v>
      </c>
      <c r="AQ286" s="52"/>
      <c r="AR286" s="59">
        <v>12</v>
      </c>
      <c r="AS286" s="52" t="s">
        <v>71</v>
      </c>
      <c r="AT286" s="74">
        <v>186.11999999999998</v>
      </c>
      <c r="AU286" s="74">
        <v>126.72</v>
      </c>
      <c r="AV286" s="74">
        <v>92.64</v>
      </c>
      <c r="AW286" s="61">
        <v>150</v>
      </c>
      <c r="AX286" s="74"/>
      <c r="AY286" s="74">
        <v>19.8</v>
      </c>
      <c r="AZ286" s="74">
        <v>575.28</v>
      </c>
      <c r="BA286" s="74"/>
      <c r="BB286" s="74">
        <v>396</v>
      </c>
    </row>
    <row r="287" spans="1:54" s="73" customFormat="1" ht="12">
      <c r="A287" s="63" t="s">
        <v>46</v>
      </c>
      <c r="B287" s="65">
        <v>281</v>
      </c>
      <c r="C287" s="52" t="s">
        <v>2978</v>
      </c>
      <c r="D287" s="51" t="s">
        <v>2979</v>
      </c>
      <c r="E287" s="51" t="s">
        <v>2980</v>
      </c>
      <c r="F287" s="52" t="s">
        <v>2981</v>
      </c>
      <c r="G287" s="74"/>
      <c r="H287" s="54">
        <v>26</v>
      </c>
      <c r="I287" s="54">
        <v>8</v>
      </c>
      <c r="J287" s="54">
        <v>1970</v>
      </c>
      <c r="K287" s="52">
        <f t="shared" si="4"/>
        <v>41</v>
      </c>
      <c r="L287" s="52" t="s">
        <v>1964</v>
      </c>
      <c r="M287" s="74"/>
      <c r="N287" s="74"/>
      <c r="O287" s="74"/>
      <c r="P287" s="74"/>
      <c r="Q287" s="52" t="s">
        <v>2982</v>
      </c>
      <c r="R287" s="74"/>
      <c r="S287" s="54" t="s">
        <v>58</v>
      </c>
      <c r="T287" s="54">
        <v>11030023</v>
      </c>
      <c r="U287" s="64" t="s">
        <v>2983</v>
      </c>
      <c r="V287" s="64"/>
      <c r="W287" s="74"/>
      <c r="X287" s="74"/>
      <c r="Y287" s="64"/>
      <c r="Z287" s="74"/>
      <c r="AA287" s="74"/>
      <c r="AB287" s="74"/>
      <c r="AC287" s="74"/>
      <c r="AD287" s="74"/>
      <c r="AE287" s="74"/>
      <c r="AF287" s="54">
        <v>31</v>
      </c>
      <c r="AG287" s="54">
        <v>1</v>
      </c>
      <c r="AH287" s="54">
        <v>2012</v>
      </c>
      <c r="AI287" s="52" t="s">
        <v>1997</v>
      </c>
      <c r="AJ287" s="74"/>
      <c r="AK287" s="74"/>
      <c r="AL287" s="54">
        <v>2011</v>
      </c>
      <c r="AM287" s="74"/>
      <c r="AN287" s="54">
        <v>29</v>
      </c>
      <c r="AO287" s="54">
        <v>2</v>
      </c>
      <c r="AP287" s="54">
        <v>2012</v>
      </c>
      <c r="AQ287" s="52"/>
      <c r="AR287" s="59">
        <v>29</v>
      </c>
      <c r="AS287" s="52" t="s">
        <v>53</v>
      </c>
      <c r="AT287" s="74">
        <v>449.78999999999996</v>
      </c>
      <c r="AU287" s="74">
        <v>306.24</v>
      </c>
      <c r="AV287" s="74">
        <v>256.89999999999998</v>
      </c>
      <c r="AW287" s="61">
        <v>88</v>
      </c>
      <c r="AX287" s="74"/>
      <c r="AY287" s="74">
        <v>47.85</v>
      </c>
      <c r="AZ287" s="74">
        <v>1148.78</v>
      </c>
      <c r="BA287" s="74"/>
      <c r="BB287" s="74">
        <v>957</v>
      </c>
    </row>
    <row r="288" spans="1:54" s="73" customFormat="1" ht="12">
      <c r="A288" s="63" t="s">
        <v>46</v>
      </c>
      <c r="B288" s="65">
        <v>282</v>
      </c>
      <c r="C288" s="52" t="s">
        <v>2984</v>
      </c>
      <c r="D288" s="51" t="s">
        <v>1838</v>
      </c>
      <c r="E288" s="51" t="s">
        <v>2985</v>
      </c>
      <c r="F288" s="52" t="s">
        <v>2986</v>
      </c>
      <c r="G288" s="74"/>
      <c r="H288" s="54">
        <v>24</v>
      </c>
      <c r="I288" s="54">
        <v>9</v>
      </c>
      <c r="J288" s="54">
        <v>1991</v>
      </c>
      <c r="K288" s="52">
        <f t="shared" si="4"/>
        <v>20</v>
      </c>
      <c r="L288" s="52" t="s">
        <v>1964</v>
      </c>
      <c r="M288" s="74"/>
      <c r="N288" s="74"/>
      <c r="O288" s="74"/>
      <c r="P288" s="74"/>
      <c r="Q288" s="52" t="s">
        <v>2987</v>
      </c>
      <c r="R288" s="74"/>
      <c r="S288" s="54" t="s">
        <v>69</v>
      </c>
      <c r="T288" s="54">
        <v>11030023</v>
      </c>
      <c r="U288" s="64" t="s">
        <v>2988</v>
      </c>
      <c r="V288" s="64"/>
      <c r="W288" s="74"/>
      <c r="X288" s="74"/>
      <c r="Y288" s="64"/>
      <c r="Z288" s="74"/>
      <c r="AA288" s="74"/>
      <c r="AB288" s="74"/>
      <c r="AC288" s="74"/>
      <c r="AD288" s="74"/>
      <c r="AE288" s="74"/>
      <c r="AF288" s="54">
        <v>31</v>
      </c>
      <c r="AG288" s="54">
        <v>1</v>
      </c>
      <c r="AH288" s="54">
        <v>2012</v>
      </c>
      <c r="AI288" s="52" t="s">
        <v>2155</v>
      </c>
      <c r="AJ288" s="74"/>
      <c r="AK288" s="74"/>
      <c r="AL288" s="54"/>
      <c r="AM288" s="74"/>
      <c r="AN288" s="54">
        <v>25</v>
      </c>
      <c r="AO288" s="54">
        <v>2</v>
      </c>
      <c r="AP288" s="54">
        <v>2012</v>
      </c>
      <c r="AQ288" s="52"/>
      <c r="AR288" s="59">
        <v>22</v>
      </c>
      <c r="AS288" s="52" t="s">
        <v>71</v>
      </c>
      <c r="AT288" s="74">
        <v>341.21999999999997</v>
      </c>
      <c r="AU288" s="74">
        <v>232.32</v>
      </c>
      <c r="AV288" s="74">
        <v>555.77</v>
      </c>
      <c r="AW288" s="61">
        <v>100</v>
      </c>
      <c r="AX288" s="74"/>
      <c r="AY288" s="74">
        <v>36.300000000000004</v>
      </c>
      <c r="AZ288" s="74">
        <v>1265.6099999999999</v>
      </c>
      <c r="BA288" s="74"/>
      <c r="BB288" s="74">
        <v>726</v>
      </c>
    </row>
    <row r="289" spans="1:54" s="73" customFormat="1" ht="12">
      <c r="A289" s="63" t="s">
        <v>46</v>
      </c>
      <c r="B289" s="65">
        <v>283</v>
      </c>
      <c r="C289" s="52" t="s">
        <v>2989</v>
      </c>
      <c r="D289" s="75" t="s">
        <v>2990</v>
      </c>
      <c r="E289" s="51" t="s">
        <v>2991</v>
      </c>
      <c r="F289" s="52">
        <v>61002014630</v>
      </c>
      <c r="G289" s="74"/>
      <c r="H289" s="54">
        <v>24</v>
      </c>
      <c r="I289" s="54">
        <v>11</v>
      </c>
      <c r="J289" s="54">
        <v>1984</v>
      </c>
      <c r="K289" s="52">
        <f t="shared" si="4"/>
        <v>27</v>
      </c>
      <c r="L289" s="52" t="s">
        <v>100</v>
      </c>
      <c r="M289" s="74"/>
      <c r="N289" s="74"/>
      <c r="O289" s="74"/>
      <c r="P289" s="74"/>
      <c r="Q289" s="54">
        <v>169</v>
      </c>
      <c r="R289" s="74"/>
      <c r="S289" s="52" t="s">
        <v>58</v>
      </c>
      <c r="T289" s="52" t="s">
        <v>2698</v>
      </c>
      <c r="U289" s="55" t="s">
        <v>2992</v>
      </c>
      <c r="V289" s="55"/>
      <c r="W289" s="74"/>
      <c r="X289" s="74"/>
      <c r="Y289" s="55"/>
      <c r="Z289" s="74"/>
      <c r="AA289" s="74"/>
      <c r="AB289" s="74"/>
      <c r="AC289" s="74"/>
      <c r="AD289" s="74"/>
      <c r="AE289" s="74"/>
      <c r="AF289" s="54">
        <v>1</v>
      </c>
      <c r="AG289" s="54">
        <v>2</v>
      </c>
      <c r="AH289" s="54">
        <v>2012</v>
      </c>
      <c r="AI289" s="52" t="s">
        <v>1985</v>
      </c>
      <c r="AJ289" s="74"/>
      <c r="AK289" s="74"/>
      <c r="AL289" s="54"/>
      <c r="AM289" s="74"/>
      <c r="AN289" s="54">
        <v>29</v>
      </c>
      <c r="AO289" s="54">
        <v>2</v>
      </c>
      <c r="AP289" s="54">
        <v>2012</v>
      </c>
      <c r="AQ289" s="52"/>
      <c r="AR289" s="59">
        <v>29</v>
      </c>
      <c r="AS289" s="52" t="s">
        <v>53</v>
      </c>
      <c r="AT289" s="74">
        <v>449.78999999999996</v>
      </c>
      <c r="AU289" s="74">
        <v>306.24</v>
      </c>
      <c r="AV289" s="74">
        <v>312.95</v>
      </c>
      <c r="AW289" s="61">
        <v>146</v>
      </c>
      <c r="AX289" s="74"/>
      <c r="AY289" s="74">
        <v>47.85</v>
      </c>
      <c r="AZ289" s="74">
        <v>1262.83</v>
      </c>
      <c r="BA289" s="74"/>
      <c r="BB289" s="74">
        <v>957</v>
      </c>
    </row>
    <row r="290" spans="1:54" s="73" customFormat="1" ht="12">
      <c r="A290" s="63" t="s">
        <v>46</v>
      </c>
      <c r="B290" s="65">
        <v>284</v>
      </c>
      <c r="C290" s="52" t="s">
        <v>2292</v>
      </c>
      <c r="D290" s="75" t="s">
        <v>422</v>
      </c>
      <c r="E290" s="51" t="s">
        <v>2293</v>
      </c>
      <c r="F290" s="52" t="s">
        <v>2294</v>
      </c>
      <c r="G290" s="74"/>
      <c r="H290" s="54">
        <v>28</v>
      </c>
      <c r="I290" s="54">
        <v>4</v>
      </c>
      <c r="J290" s="54">
        <v>1975</v>
      </c>
      <c r="K290" s="52">
        <f t="shared" si="4"/>
        <v>36</v>
      </c>
      <c r="L290" s="52" t="s">
        <v>100</v>
      </c>
      <c r="M290" s="74"/>
      <c r="N290" s="74"/>
      <c r="O290" s="74"/>
      <c r="P290" s="74"/>
      <c r="Q290" s="54">
        <v>175</v>
      </c>
      <c r="R290" s="74"/>
      <c r="S290" s="52" t="s">
        <v>58</v>
      </c>
      <c r="T290" s="52" t="s">
        <v>2698</v>
      </c>
      <c r="U290" s="55" t="s">
        <v>1034</v>
      </c>
      <c r="V290" s="55"/>
      <c r="W290" s="74"/>
      <c r="X290" s="74"/>
      <c r="Y290" s="55"/>
      <c r="Z290" s="74"/>
      <c r="AA290" s="74"/>
      <c r="AB290" s="74"/>
      <c r="AC290" s="74"/>
      <c r="AD290" s="74"/>
      <c r="AE290" s="74"/>
      <c r="AF290" s="54">
        <v>14</v>
      </c>
      <c r="AG290" s="54">
        <v>2</v>
      </c>
      <c r="AH290" s="54">
        <v>2012</v>
      </c>
      <c r="AI290" s="52" t="s">
        <v>2296</v>
      </c>
      <c r="AJ290" s="74"/>
      <c r="AK290" s="74"/>
      <c r="AL290" s="54"/>
      <c r="AM290" s="74"/>
      <c r="AN290" s="54">
        <v>29</v>
      </c>
      <c r="AO290" s="54">
        <v>2</v>
      </c>
      <c r="AP290" s="54">
        <v>2012</v>
      </c>
      <c r="AQ290" s="52"/>
      <c r="AR290" s="59">
        <v>16</v>
      </c>
      <c r="AS290" s="52" t="s">
        <v>53</v>
      </c>
      <c r="AT290" s="74">
        <v>248.16</v>
      </c>
      <c r="AU290" s="74">
        <v>168.96</v>
      </c>
      <c r="AV290" s="74">
        <v>16.3</v>
      </c>
      <c r="AW290" s="61">
        <v>69</v>
      </c>
      <c r="AX290" s="74"/>
      <c r="AY290" s="74">
        <v>26.400000000000002</v>
      </c>
      <c r="AZ290" s="74">
        <v>528.81999999999994</v>
      </c>
      <c r="BA290" s="74"/>
      <c r="BB290" s="74">
        <v>528</v>
      </c>
    </row>
    <row r="291" spans="1:54" s="73" customFormat="1" ht="12">
      <c r="A291" s="63" t="s">
        <v>46</v>
      </c>
      <c r="B291" s="65">
        <v>285</v>
      </c>
      <c r="C291" s="52" t="s">
        <v>2993</v>
      </c>
      <c r="D291" s="75" t="s">
        <v>55</v>
      </c>
      <c r="E291" s="51" t="s">
        <v>2994</v>
      </c>
      <c r="F291" s="52" t="s">
        <v>2995</v>
      </c>
      <c r="G291" s="74"/>
      <c r="H291" s="54">
        <v>30</v>
      </c>
      <c r="I291" s="54">
        <v>11</v>
      </c>
      <c r="J291" s="54">
        <v>1986</v>
      </c>
      <c r="K291" s="52">
        <f t="shared" si="4"/>
        <v>25</v>
      </c>
      <c r="L291" s="52" t="s">
        <v>1964</v>
      </c>
      <c r="M291" s="74"/>
      <c r="N291" s="74"/>
      <c r="O291" s="74"/>
      <c r="P291" s="74"/>
      <c r="Q291" s="52">
        <v>191</v>
      </c>
      <c r="R291" s="74"/>
      <c r="S291" s="52" t="s">
        <v>528</v>
      </c>
      <c r="T291" s="52" t="s">
        <v>2698</v>
      </c>
      <c r="U291" s="55" t="s">
        <v>2996</v>
      </c>
      <c r="V291" s="55"/>
      <c r="W291" s="74"/>
      <c r="X291" s="74"/>
      <c r="Y291" s="55"/>
      <c r="Z291" s="74"/>
      <c r="AA291" s="74"/>
      <c r="AB291" s="74"/>
      <c r="AC291" s="74"/>
      <c r="AD291" s="74"/>
      <c r="AE291" s="74"/>
      <c r="AF291" s="54">
        <v>6</v>
      </c>
      <c r="AG291" s="54">
        <v>2</v>
      </c>
      <c r="AH291" s="54">
        <v>2012</v>
      </c>
      <c r="AI291" s="52" t="s">
        <v>1987</v>
      </c>
      <c r="AJ291" s="74"/>
      <c r="AK291" s="74"/>
      <c r="AL291" s="54"/>
      <c r="AM291" s="74"/>
      <c r="AN291" s="54">
        <v>9</v>
      </c>
      <c r="AO291" s="54">
        <v>2</v>
      </c>
      <c r="AP291" s="54">
        <v>2012</v>
      </c>
      <c r="AQ291" s="52"/>
      <c r="AR291" s="59">
        <v>3</v>
      </c>
      <c r="AS291" s="52" t="s">
        <v>71</v>
      </c>
      <c r="AT291" s="74">
        <v>46.529999999999994</v>
      </c>
      <c r="AU291" s="74">
        <v>31.68</v>
      </c>
      <c r="AV291" s="74">
        <v>16.3</v>
      </c>
      <c r="AW291" s="61">
        <v>240</v>
      </c>
      <c r="AX291" s="74"/>
      <c r="AY291" s="74">
        <v>4.95</v>
      </c>
      <c r="AZ291" s="74">
        <v>339.46</v>
      </c>
      <c r="BA291" s="74"/>
      <c r="BB291" s="74">
        <v>99</v>
      </c>
    </row>
    <row r="292" spans="1:54" s="73" customFormat="1" ht="12">
      <c r="A292" s="63" t="s">
        <v>46</v>
      </c>
      <c r="B292" s="65">
        <v>286</v>
      </c>
      <c r="C292" s="52" t="s">
        <v>2997</v>
      </c>
      <c r="D292" s="75" t="s">
        <v>2998</v>
      </c>
      <c r="E292" s="51" t="s">
        <v>2999</v>
      </c>
      <c r="F292" s="52" t="s">
        <v>3000</v>
      </c>
      <c r="G292" s="74"/>
      <c r="H292" s="54">
        <v>7</v>
      </c>
      <c r="I292" s="54">
        <v>2</v>
      </c>
      <c r="J292" s="54">
        <v>1970</v>
      </c>
      <c r="K292" s="52">
        <f t="shared" si="4"/>
        <v>41</v>
      </c>
      <c r="L292" s="52" t="s">
        <v>1964</v>
      </c>
      <c r="M292" s="74"/>
      <c r="N292" s="74"/>
      <c r="O292" s="74"/>
      <c r="P292" s="74"/>
      <c r="Q292" s="52">
        <v>192</v>
      </c>
      <c r="R292" s="74"/>
      <c r="S292" s="52" t="s">
        <v>58</v>
      </c>
      <c r="T292" s="52" t="s">
        <v>2698</v>
      </c>
      <c r="U292" s="55" t="s">
        <v>3001</v>
      </c>
      <c r="V292" s="55" t="s">
        <v>90</v>
      </c>
      <c r="W292" s="74"/>
      <c r="X292" s="74"/>
      <c r="Y292" s="55"/>
      <c r="Z292" s="74"/>
      <c r="AA292" s="74"/>
      <c r="AB292" s="74"/>
      <c r="AC292" s="74"/>
      <c r="AD292" s="74"/>
      <c r="AE292" s="74"/>
      <c r="AF292" s="54">
        <v>6</v>
      </c>
      <c r="AG292" s="54">
        <v>2</v>
      </c>
      <c r="AH292" s="54">
        <v>2012</v>
      </c>
      <c r="AI292" s="52" t="s">
        <v>2657</v>
      </c>
      <c r="AJ292" s="74"/>
      <c r="AK292" s="74"/>
      <c r="AL292" s="54"/>
      <c r="AM292" s="74"/>
      <c r="AN292" s="54">
        <v>29</v>
      </c>
      <c r="AO292" s="54">
        <v>2</v>
      </c>
      <c r="AP292" s="54">
        <v>2012</v>
      </c>
      <c r="AQ292" s="52"/>
      <c r="AR292" s="59">
        <v>24</v>
      </c>
      <c r="AS292" s="52" t="s">
        <v>53</v>
      </c>
      <c r="AT292" s="74">
        <v>372.23999999999995</v>
      </c>
      <c r="AU292" s="74">
        <v>253.44</v>
      </c>
      <c r="AV292" s="74">
        <v>209.04</v>
      </c>
      <c r="AW292" s="61">
        <v>129</v>
      </c>
      <c r="AX292" s="74"/>
      <c r="AY292" s="74">
        <v>39.6</v>
      </c>
      <c r="AZ292" s="74">
        <v>1003.3199999999999</v>
      </c>
      <c r="BA292" s="74"/>
      <c r="BB292" s="74">
        <v>792</v>
      </c>
    </row>
    <row r="293" spans="1:54" s="73" customFormat="1" ht="12">
      <c r="A293" s="63" t="s">
        <v>46</v>
      </c>
      <c r="B293" s="65">
        <v>287</v>
      </c>
      <c r="C293" s="52" t="s">
        <v>3002</v>
      </c>
      <c r="D293" s="75" t="s">
        <v>55</v>
      </c>
      <c r="E293" s="51" t="s">
        <v>3003</v>
      </c>
      <c r="F293" s="52" t="s">
        <v>3004</v>
      </c>
      <c r="G293" s="74"/>
      <c r="H293" s="54">
        <v>6</v>
      </c>
      <c r="I293" s="54">
        <v>3</v>
      </c>
      <c r="J293" s="54">
        <v>1995</v>
      </c>
      <c r="K293" s="52">
        <f t="shared" si="4"/>
        <v>16</v>
      </c>
      <c r="L293" s="52" t="s">
        <v>1964</v>
      </c>
      <c r="M293" s="74"/>
      <c r="N293" s="74"/>
      <c r="O293" s="74"/>
      <c r="P293" s="74"/>
      <c r="Q293" s="52">
        <v>200</v>
      </c>
      <c r="R293" s="74"/>
      <c r="S293" s="52" t="s">
        <v>69</v>
      </c>
      <c r="T293" s="52" t="s">
        <v>2698</v>
      </c>
      <c r="U293" s="55" t="s">
        <v>3005</v>
      </c>
      <c r="V293" s="55"/>
      <c r="W293" s="74"/>
      <c r="X293" s="74"/>
      <c r="Y293" s="55"/>
      <c r="Z293" s="74"/>
      <c r="AA293" s="74"/>
      <c r="AB293" s="74"/>
      <c r="AC293" s="74"/>
      <c r="AD293" s="74"/>
      <c r="AE293" s="74"/>
      <c r="AF293" s="54">
        <v>6</v>
      </c>
      <c r="AG293" s="54">
        <v>2</v>
      </c>
      <c r="AH293" s="54">
        <v>2012</v>
      </c>
      <c r="AI293" s="52" t="s">
        <v>2072</v>
      </c>
      <c r="AJ293" s="74"/>
      <c r="AK293" s="74"/>
      <c r="AL293" s="54"/>
      <c r="AM293" s="74"/>
      <c r="AN293" s="54">
        <v>24</v>
      </c>
      <c r="AO293" s="54">
        <v>2</v>
      </c>
      <c r="AP293" s="54">
        <v>2012</v>
      </c>
      <c r="AQ293" s="52"/>
      <c r="AR293" s="59">
        <v>18</v>
      </c>
      <c r="AS293" s="52" t="s">
        <v>71</v>
      </c>
      <c r="AT293" s="74">
        <v>279.18</v>
      </c>
      <c r="AU293" s="74">
        <v>190.08</v>
      </c>
      <c r="AV293" s="74">
        <v>150.32</v>
      </c>
      <c r="AW293" s="61">
        <v>215</v>
      </c>
      <c r="AX293" s="74"/>
      <c r="AY293" s="74">
        <v>29.700000000000003</v>
      </c>
      <c r="AZ293" s="74">
        <v>864.28</v>
      </c>
      <c r="BA293" s="74"/>
      <c r="BB293" s="74">
        <v>594</v>
      </c>
    </row>
    <row r="294" spans="1:54" s="73" customFormat="1" ht="12">
      <c r="A294" s="63" t="s">
        <v>46</v>
      </c>
      <c r="B294" s="65">
        <v>288</v>
      </c>
      <c r="C294" s="52" t="s">
        <v>3006</v>
      </c>
      <c r="D294" s="75" t="s">
        <v>179</v>
      </c>
      <c r="E294" s="51" t="s">
        <v>1137</v>
      </c>
      <c r="F294" s="52" t="s">
        <v>3007</v>
      </c>
      <c r="G294" s="74"/>
      <c r="H294" s="54">
        <v>19</v>
      </c>
      <c r="I294" s="54">
        <v>6</v>
      </c>
      <c r="J294" s="54">
        <v>1960</v>
      </c>
      <c r="K294" s="52">
        <f t="shared" si="4"/>
        <v>51</v>
      </c>
      <c r="L294" s="52" t="s">
        <v>1964</v>
      </c>
      <c r="M294" s="74"/>
      <c r="N294" s="74"/>
      <c r="O294" s="74"/>
      <c r="P294" s="74"/>
      <c r="Q294" s="52">
        <v>202</v>
      </c>
      <c r="R294" s="74"/>
      <c r="S294" s="52" t="s">
        <v>58</v>
      </c>
      <c r="T294" s="52" t="s">
        <v>2698</v>
      </c>
      <c r="U294" s="55" t="s">
        <v>3008</v>
      </c>
      <c r="V294" s="55" t="s">
        <v>90</v>
      </c>
      <c r="W294" s="74"/>
      <c r="X294" s="74"/>
      <c r="Y294" s="55"/>
      <c r="Z294" s="74"/>
      <c r="AA294" s="74"/>
      <c r="AB294" s="74"/>
      <c r="AC294" s="74"/>
      <c r="AD294" s="74"/>
      <c r="AE294" s="74"/>
      <c r="AF294" s="54">
        <v>6</v>
      </c>
      <c r="AG294" s="54">
        <v>2</v>
      </c>
      <c r="AH294" s="54">
        <v>2012</v>
      </c>
      <c r="AI294" s="52" t="s">
        <v>3009</v>
      </c>
      <c r="AJ294" s="74"/>
      <c r="AK294" s="74"/>
      <c r="AL294" s="54"/>
      <c r="AM294" s="74"/>
      <c r="AN294" s="54">
        <v>29</v>
      </c>
      <c r="AO294" s="54">
        <v>2</v>
      </c>
      <c r="AP294" s="54">
        <v>2012</v>
      </c>
      <c r="AQ294" s="52"/>
      <c r="AR294" s="59">
        <v>24</v>
      </c>
      <c r="AS294" s="52" t="s">
        <v>53</v>
      </c>
      <c r="AT294" s="74">
        <v>372.23999999999995</v>
      </c>
      <c r="AU294" s="74">
        <v>253.44</v>
      </c>
      <c r="AV294" s="74">
        <v>245.91</v>
      </c>
      <c r="AW294" s="61">
        <v>196</v>
      </c>
      <c r="AX294" s="74"/>
      <c r="AY294" s="74">
        <v>39.6</v>
      </c>
      <c r="AZ294" s="74">
        <v>1107.19</v>
      </c>
      <c r="BA294" s="74"/>
      <c r="BB294" s="74">
        <v>792</v>
      </c>
    </row>
    <row r="295" spans="1:54" s="73" customFormat="1" ht="14.25">
      <c r="A295" s="63" t="s">
        <v>46</v>
      </c>
      <c r="B295" s="65">
        <v>289</v>
      </c>
      <c r="C295" s="52" t="s">
        <v>3010</v>
      </c>
      <c r="D295" s="75" t="s">
        <v>1803</v>
      </c>
      <c r="E295" s="51" t="s">
        <v>3011</v>
      </c>
      <c r="F295" s="52" t="s">
        <v>3012</v>
      </c>
      <c r="G295" s="74"/>
      <c r="H295" s="54">
        <v>26</v>
      </c>
      <c r="I295" s="54">
        <v>8</v>
      </c>
      <c r="J295" s="54">
        <v>1969</v>
      </c>
      <c r="K295" s="52">
        <f t="shared" si="4"/>
        <v>42</v>
      </c>
      <c r="L295" s="52" t="s">
        <v>1964</v>
      </c>
      <c r="M295" s="74"/>
      <c r="N295" s="74"/>
      <c r="O295" s="74"/>
      <c r="P295" s="74"/>
      <c r="Q295" s="54">
        <v>203</v>
      </c>
      <c r="R295" s="74"/>
      <c r="S295" s="52" t="s">
        <v>69</v>
      </c>
      <c r="T295" s="52" t="s">
        <v>2698</v>
      </c>
      <c r="U295" s="55" t="s">
        <v>3013</v>
      </c>
      <c r="V295" s="55"/>
      <c r="W295" s="74"/>
      <c r="X295" s="74"/>
      <c r="Y295" s="55"/>
      <c r="Z295" s="74"/>
      <c r="AA295" s="74"/>
      <c r="AB295" s="74"/>
      <c r="AC295" s="74"/>
      <c r="AD295" s="74"/>
      <c r="AE295" s="74"/>
      <c r="AF295" s="54">
        <v>6</v>
      </c>
      <c r="AG295" s="54">
        <v>2</v>
      </c>
      <c r="AH295" s="54">
        <v>2012</v>
      </c>
      <c r="AI295" s="52" t="s">
        <v>3014</v>
      </c>
      <c r="AJ295" s="74"/>
      <c r="AK295" s="74"/>
      <c r="AL295" s="54"/>
      <c r="AM295" s="74"/>
      <c r="AN295" s="54">
        <v>11</v>
      </c>
      <c r="AO295" s="54">
        <v>2</v>
      </c>
      <c r="AP295" s="54">
        <v>2012</v>
      </c>
      <c r="AQ295" s="52" t="s">
        <v>3015</v>
      </c>
      <c r="AR295" s="59">
        <v>5</v>
      </c>
      <c r="AS295" s="52" t="s">
        <v>956</v>
      </c>
      <c r="AT295" s="74">
        <v>77.55</v>
      </c>
      <c r="AU295" s="74">
        <v>52.800000000000004</v>
      </c>
      <c r="AV295" s="74">
        <v>253.39</v>
      </c>
      <c r="AW295" s="61">
        <v>209</v>
      </c>
      <c r="AX295" s="74"/>
      <c r="AY295" s="74">
        <v>8.25</v>
      </c>
      <c r="AZ295" s="74">
        <v>600.99</v>
      </c>
      <c r="BA295" s="74"/>
      <c r="BB295" s="74">
        <v>165</v>
      </c>
    </row>
    <row r="296" spans="1:54" s="73" customFormat="1" ht="12">
      <c r="A296" s="63" t="s">
        <v>46</v>
      </c>
      <c r="B296" s="65">
        <v>290</v>
      </c>
      <c r="C296" s="52" t="s">
        <v>3016</v>
      </c>
      <c r="D296" s="75" t="s">
        <v>1302</v>
      </c>
      <c r="E296" s="51" t="s">
        <v>3017</v>
      </c>
      <c r="F296" s="52" t="s">
        <v>3018</v>
      </c>
      <c r="G296" s="74"/>
      <c r="H296" s="54">
        <v>27</v>
      </c>
      <c r="I296" s="54">
        <v>10</v>
      </c>
      <c r="J296" s="54">
        <v>1982</v>
      </c>
      <c r="K296" s="52">
        <f t="shared" si="4"/>
        <v>29</v>
      </c>
      <c r="L296" s="52" t="s">
        <v>100</v>
      </c>
      <c r="M296" s="74"/>
      <c r="N296" s="74"/>
      <c r="O296" s="74"/>
      <c r="P296" s="74"/>
      <c r="Q296" s="54">
        <v>204</v>
      </c>
      <c r="R296" s="74"/>
      <c r="S296" s="52" t="s">
        <v>58</v>
      </c>
      <c r="T296" s="52" t="s">
        <v>2698</v>
      </c>
      <c r="U296" s="55" t="s">
        <v>3019</v>
      </c>
      <c r="V296" s="55"/>
      <c r="W296" s="74"/>
      <c r="X296" s="74"/>
      <c r="Y296" s="55"/>
      <c r="Z296" s="74"/>
      <c r="AA296" s="74"/>
      <c r="AB296" s="74"/>
      <c r="AC296" s="74"/>
      <c r="AD296" s="74"/>
      <c r="AE296" s="74"/>
      <c r="AF296" s="54">
        <v>7</v>
      </c>
      <c r="AG296" s="54">
        <v>2</v>
      </c>
      <c r="AH296" s="54">
        <v>2012</v>
      </c>
      <c r="AI296" s="52" t="s">
        <v>2363</v>
      </c>
      <c r="AJ296" s="74"/>
      <c r="AK296" s="74"/>
      <c r="AL296" s="54"/>
      <c r="AM296" s="74"/>
      <c r="AN296" s="54">
        <v>29</v>
      </c>
      <c r="AO296" s="54">
        <v>2</v>
      </c>
      <c r="AP296" s="54">
        <v>2012</v>
      </c>
      <c r="AQ296" s="74"/>
      <c r="AR296" s="59">
        <v>23</v>
      </c>
      <c r="AS296" s="52" t="s">
        <v>53</v>
      </c>
      <c r="AT296" s="74">
        <v>356.72999999999996</v>
      </c>
      <c r="AU296" s="74">
        <v>242.88</v>
      </c>
      <c r="AV296" s="74">
        <v>101.31</v>
      </c>
      <c r="AW296" s="61">
        <v>214</v>
      </c>
      <c r="AX296" s="74"/>
      <c r="AY296" s="74">
        <v>37.950000000000003</v>
      </c>
      <c r="AZ296" s="74">
        <v>952.86999999999989</v>
      </c>
      <c r="BA296" s="74"/>
      <c r="BB296" s="74">
        <v>759</v>
      </c>
    </row>
    <row r="297" spans="1:54" s="73" customFormat="1" ht="12">
      <c r="A297" s="63" t="s">
        <v>46</v>
      </c>
      <c r="B297" s="65">
        <v>291</v>
      </c>
      <c r="C297" s="52" t="s">
        <v>3020</v>
      </c>
      <c r="D297" s="75" t="s">
        <v>1025</v>
      </c>
      <c r="E297" s="51" t="s">
        <v>3021</v>
      </c>
      <c r="F297" s="52" t="s">
        <v>3022</v>
      </c>
      <c r="G297" s="74"/>
      <c r="H297" s="54">
        <v>2</v>
      </c>
      <c r="I297" s="54">
        <v>7</v>
      </c>
      <c r="J297" s="54">
        <v>1969</v>
      </c>
      <c r="K297" s="52">
        <f t="shared" si="4"/>
        <v>42</v>
      </c>
      <c r="L297" s="52" t="s">
        <v>1964</v>
      </c>
      <c r="M297" s="74"/>
      <c r="N297" s="74"/>
      <c r="O297" s="74"/>
      <c r="P297" s="74"/>
      <c r="Q297" s="54">
        <v>205</v>
      </c>
      <c r="R297" s="74"/>
      <c r="S297" s="52" t="s">
        <v>58</v>
      </c>
      <c r="T297" s="52" t="s">
        <v>2698</v>
      </c>
      <c r="U297" s="55" t="s">
        <v>3023</v>
      </c>
      <c r="V297" s="55"/>
      <c r="W297" s="74"/>
      <c r="X297" s="74"/>
      <c r="Y297" s="55"/>
      <c r="Z297" s="74"/>
      <c r="AA297" s="74"/>
      <c r="AB297" s="74"/>
      <c r="AC297" s="74"/>
      <c r="AD297" s="74"/>
      <c r="AE297" s="74"/>
      <c r="AF297" s="54">
        <v>7</v>
      </c>
      <c r="AG297" s="54">
        <v>2</v>
      </c>
      <c r="AH297" s="54">
        <v>2012</v>
      </c>
      <c r="AI297" s="52" t="s">
        <v>2016</v>
      </c>
      <c r="AJ297" s="74"/>
      <c r="AK297" s="74"/>
      <c r="AL297" s="54"/>
      <c r="AM297" s="74"/>
      <c r="AN297" s="54">
        <v>29</v>
      </c>
      <c r="AO297" s="54">
        <v>2</v>
      </c>
      <c r="AP297" s="54">
        <v>2012</v>
      </c>
      <c r="AQ297" s="74"/>
      <c r="AR297" s="59">
        <v>23</v>
      </c>
      <c r="AS297" s="52" t="s">
        <v>53</v>
      </c>
      <c r="AT297" s="74">
        <v>356.72999999999996</v>
      </c>
      <c r="AU297" s="74">
        <v>242.88</v>
      </c>
      <c r="AV297" s="74">
        <v>374.92</v>
      </c>
      <c r="AW297" s="61">
        <v>136</v>
      </c>
      <c r="AX297" s="74"/>
      <c r="AY297" s="74">
        <v>37.950000000000003</v>
      </c>
      <c r="AZ297" s="74">
        <v>1148.48</v>
      </c>
      <c r="BA297" s="74"/>
      <c r="BB297" s="74">
        <v>759</v>
      </c>
    </row>
    <row r="298" spans="1:54" s="73" customFormat="1" ht="12">
      <c r="A298" s="63" t="s">
        <v>46</v>
      </c>
      <c r="B298" s="65">
        <v>292</v>
      </c>
      <c r="C298" s="52" t="s">
        <v>3024</v>
      </c>
      <c r="D298" s="75" t="s">
        <v>161</v>
      </c>
      <c r="E298" s="51" t="s">
        <v>2630</v>
      </c>
      <c r="F298" s="52" t="s">
        <v>3025</v>
      </c>
      <c r="G298" s="74"/>
      <c r="H298" s="54">
        <v>20</v>
      </c>
      <c r="I298" s="54">
        <v>1</v>
      </c>
      <c r="J298" s="54">
        <v>1963</v>
      </c>
      <c r="K298" s="52">
        <f t="shared" si="4"/>
        <v>48</v>
      </c>
      <c r="L298" s="52" t="s">
        <v>1964</v>
      </c>
      <c r="M298" s="74"/>
      <c r="N298" s="74"/>
      <c r="O298" s="74"/>
      <c r="P298" s="74"/>
      <c r="Q298" s="54">
        <v>207</v>
      </c>
      <c r="R298" s="74"/>
      <c r="S298" s="52" t="s">
        <v>58</v>
      </c>
      <c r="T298" s="52" t="s">
        <v>2698</v>
      </c>
      <c r="U298" s="55" t="s">
        <v>3026</v>
      </c>
      <c r="V298" s="55" t="s">
        <v>1112</v>
      </c>
      <c r="W298" s="74"/>
      <c r="X298" s="74"/>
      <c r="Y298" s="55"/>
      <c r="Z298" s="74"/>
      <c r="AA298" s="74"/>
      <c r="AB298" s="74"/>
      <c r="AC298" s="74"/>
      <c r="AD298" s="74"/>
      <c r="AE298" s="74"/>
      <c r="AF298" s="54">
        <v>7</v>
      </c>
      <c r="AG298" s="54">
        <v>2</v>
      </c>
      <c r="AH298" s="54">
        <v>2012</v>
      </c>
      <c r="AI298" s="52" t="s">
        <v>2004</v>
      </c>
      <c r="AJ298" s="74"/>
      <c r="AK298" s="74"/>
      <c r="AL298" s="54"/>
      <c r="AM298" s="74"/>
      <c r="AN298" s="54">
        <v>17</v>
      </c>
      <c r="AO298" s="54">
        <v>2</v>
      </c>
      <c r="AP298" s="54">
        <v>2012</v>
      </c>
      <c r="AQ298" s="74"/>
      <c r="AR298" s="59">
        <v>10</v>
      </c>
      <c r="AS298" s="52" t="s">
        <v>71</v>
      </c>
      <c r="AT298" s="74">
        <v>155.1</v>
      </c>
      <c r="AU298" s="74">
        <v>105.60000000000001</v>
      </c>
      <c r="AV298" s="74">
        <v>73.77</v>
      </c>
      <c r="AW298" s="61">
        <v>48</v>
      </c>
      <c r="AX298" s="74"/>
      <c r="AY298" s="74">
        <v>16.5</v>
      </c>
      <c r="AZ298" s="74">
        <v>398.96999999999997</v>
      </c>
      <c r="BA298" s="74"/>
      <c r="BB298" s="74">
        <v>330</v>
      </c>
    </row>
    <row r="299" spans="1:54" s="73" customFormat="1" ht="12">
      <c r="A299" s="63" t="s">
        <v>46</v>
      </c>
      <c r="B299" s="65">
        <v>293</v>
      </c>
      <c r="C299" s="52" t="s">
        <v>3027</v>
      </c>
      <c r="D299" s="75" t="s">
        <v>3028</v>
      </c>
      <c r="E299" s="51" t="s">
        <v>3029</v>
      </c>
      <c r="F299" s="52" t="s">
        <v>3030</v>
      </c>
      <c r="G299" s="74"/>
      <c r="H299" s="54">
        <v>28</v>
      </c>
      <c r="I299" s="54">
        <v>11</v>
      </c>
      <c r="J299" s="54">
        <v>1948</v>
      </c>
      <c r="K299" s="52">
        <f t="shared" si="4"/>
        <v>63</v>
      </c>
      <c r="L299" s="52" t="s">
        <v>100</v>
      </c>
      <c r="M299" s="74"/>
      <c r="N299" s="74"/>
      <c r="O299" s="74"/>
      <c r="P299" s="74"/>
      <c r="Q299" s="54">
        <v>208</v>
      </c>
      <c r="R299" s="74"/>
      <c r="S299" s="52" t="s">
        <v>1501</v>
      </c>
      <c r="T299" s="52" t="s">
        <v>2698</v>
      </c>
      <c r="U299" s="55" t="s">
        <v>3031</v>
      </c>
      <c r="V299" s="55" t="s">
        <v>3032</v>
      </c>
      <c r="W299" s="74"/>
      <c r="X299" s="74"/>
      <c r="Y299" s="55"/>
      <c r="Z299" s="74"/>
      <c r="AA299" s="74"/>
      <c r="AB299" s="74"/>
      <c r="AC299" s="74"/>
      <c r="AD299" s="74"/>
      <c r="AE299" s="74"/>
      <c r="AF299" s="54">
        <v>8</v>
      </c>
      <c r="AG299" s="54">
        <v>2</v>
      </c>
      <c r="AH299" s="54">
        <v>2012</v>
      </c>
      <c r="AI299" s="52" t="s">
        <v>2207</v>
      </c>
      <c r="AJ299" s="74"/>
      <c r="AK299" s="74"/>
      <c r="AL299" s="54"/>
      <c r="AM299" s="74"/>
      <c r="AN299" s="54">
        <v>28</v>
      </c>
      <c r="AO299" s="54">
        <v>2</v>
      </c>
      <c r="AP299" s="54">
        <v>2012</v>
      </c>
      <c r="AQ299" s="74"/>
      <c r="AR299" s="59">
        <v>20</v>
      </c>
      <c r="AS299" s="52" t="s">
        <v>71</v>
      </c>
      <c r="AT299" s="74">
        <v>310.2</v>
      </c>
      <c r="AU299" s="74">
        <v>211.20000000000002</v>
      </c>
      <c r="AV299" s="74">
        <v>103.37</v>
      </c>
      <c r="AW299" s="61">
        <v>197</v>
      </c>
      <c r="AX299" s="74"/>
      <c r="AY299" s="74">
        <v>33</v>
      </c>
      <c r="AZ299" s="74">
        <v>854.77</v>
      </c>
      <c r="BA299" s="74"/>
      <c r="BB299" s="74">
        <v>660</v>
      </c>
    </row>
    <row r="300" spans="1:54" s="73" customFormat="1" ht="12">
      <c r="A300" s="63" t="s">
        <v>46</v>
      </c>
      <c r="B300" s="65">
        <v>294</v>
      </c>
      <c r="C300" s="52" t="s">
        <v>3033</v>
      </c>
      <c r="D300" s="75" t="s">
        <v>929</v>
      </c>
      <c r="E300" s="51" t="s">
        <v>1051</v>
      </c>
      <c r="F300" s="52" t="s">
        <v>3034</v>
      </c>
      <c r="G300" s="74"/>
      <c r="H300" s="54">
        <v>28</v>
      </c>
      <c r="I300" s="54">
        <v>4</v>
      </c>
      <c r="J300" s="54">
        <v>1985</v>
      </c>
      <c r="K300" s="52">
        <f t="shared" si="4"/>
        <v>26</v>
      </c>
      <c r="L300" s="52" t="s">
        <v>1964</v>
      </c>
      <c r="M300" s="74"/>
      <c r="N300" s="74"/>
      <c r="O300" s="74"/>
      <c r="P300" s="74"/>
      <c r="Q300" s="54">
        <v>210</v>
      </c>
      <c r="R300" s="74"/>
      <c r="S300" s="52" t="s">
        <v>58</v>
      </c>
      <c r="T300" s="52" t="s">
        <v>2698</v>
      </c>
      <c r="U300" s="55" t="s">
        <v>3035</v>
      </c>
      <c r="V300" s="55"/>
      <c r="W300" s="74"/>
      <c r="X300" s="74"/>
      <c r="Y300" s="55"/>
      <c r="Z300" s="74"/>
      <c r="AA300" s="74"/>
      <c r="AB300" s="74"/>
      <c r="AC300" s="74"/>
      <c r="AD300" s="74"/>
      <c r="AE300" s="74"/>
      <c r="AF300" s="54">
        <v>8</v>
      </c>
      <c r="AG300" s="54">
        <v>2</v>
      </c>
      <c r="AH300" s="54">
        <v>2012</v>
      </c>
      <c r="AI300" s="52" t="s">
        <v>3009</v>
      </c>
      <c r="AJ300" s="74"/>
      <c r="AK300" s="74"/>
      <c r="AL300" s="54"/>
      <c r="AM300" s="74"/>
      <c r="AN300" s="54">
        <v>28</v>
      </c>
      <c r="AO300" s="54">
        <v>2</v>
      </c>
      <c r="AP300" s="54">
        <v>2012</v>
      </c>
      <c r="AQ300" s="74"/>
      <c r="AR300" s="59">
        <v>20</v>
      </c>
      <c r="AS300" s="52" t="s">
        <v>71</v>
      </c>
      <c r="AT300" s="74">
        <v>310.2</v>
      </c>
      <c r="AU300" s="74">
        <v>211.20000000000002</v>
      </c>
      <c r="AV300" s="74">
        <v>193.63</v>
      </c>
      <c r="AW300" s="61">
        <v>136</v>
      </c>
      <c r="AX300" s="74"/>
      <c r="AY300" s="74">
        <v>33</v>
      </c>
      <c r="AZ300" s="74">
        <v>884.03</v>
      </c>
      <c r="BA300" s="74"/>
      <c r="BB300" s="74">
        <v>660</v>
      </c>
    </row>
    <row r="301" spans="1:54" s="73" customFormat="1" ht="12">
      <c r="A301" s="63" t="s">
        <v>46</v>
      </c>
      <c r="B301" s="65">
        <v>295</v>
      </c>
      <c r="C301" s="52" t="s">
        <v>3036</v>
      </c>
      <c r="D301" s="75" t="s">
        <v>227</v>
      </c>
      <c r="E301" s="51" t="s">
        <v>3037</v>
      </c>
      <c r="F301" s="52" t="s">
        <v>3038</v>
      </c>
      <c r="G301" s="74"/>
      <c r="H301" s="54">
        <v>9</v>
      </c>
      <c r="I301" s="54">
        <v>1</v>
      </c>
      <c r="J301" s="54">
        <v>1989</v>
      </c>
      <c r="K301" s="52">
        <f t="shared" si="4"/>
        <v>22</v>
      </c>
      <c r="L301" s="52" t="s">
        <v>100</v>
      </c>
      <c r="M301" s="74"/>
      <c r="N301" s="74"/>
      <c r="O301" s="74"/>
      <c r="P301" s="74"/>
      <c r="Q301" s="54">
        <v>215</v>
      </c>
      <c r="R301" s="74"/>
      <c r="S301" s="52" t="s">
        <v>69</v>
      </c>
      <c r="T301" s="52" t="s">
        <v>2698</v>
      </c>
      <c r="U301" s="55" t="s">
        <v>3039</v>
      </c>
      <c r="V301" s="55"/>
      <c r="W301" s="74"/>
      <c r="X301" s="74"/>
      <c r="Y301" s="55"/>
      <c r="Z301" s="74"/>
      <c r="AA301" s="74"/>
      <c r="AB301" s="74"/>
      <c r="AC301" s="74"/>
      <c r="AD301" s="74"/>
      <c r="AE301" s="74"/>
      <c r="AF301" s="54">
        <v>10</v>
      </c>
      <c r="AG301" s="54">
        <v>2</v>
      </c>
      <c r="AH301" s="54">
        <v>2012</v>
      </c>
      <c r="AI301" s="52" t="s">
        <v>2527</v>
      </c>
      <c r="AJ301" s="74"/>
      <c r="AK301" s="74"/>
      <c r="AL301" s="54"/>
      <c r="AM301" s="74"/>
      <c r="AN301" s="54">
        <v>29</v>
      </c>
      <c r="AO301" s="54">
        <v>2</v>
      </c>
      <c r="AP301" s="54">
        <v>2012</v>
      </c>
      <c r="AQ301" s="74"/>
      <c r="AR301" s="59">
        <v>20</v>
      </c>
      <c r="AS301" s="52" t="s">
        <v>53</v>
      </c>
      <c r="AT301" s="74">
        <v>310.2</v>
      </c>
      <c r="AU301" s="74">
        <v>211.20000000000002</v>
      </c>
      <c r="AV301" s="74">
        <v>88.5</v>
      </c>
      <c r="AW301" s="61">
        <v>269</v>
      </c>
      <c r="AX301" s="74"/>
      <c r="AY301" s="74">
        <v>33</v>
      </c>
      <c r="AZ301" s="74">
        <v>911.9</v>
      </c>
      <c r="BA301" s="74"/>
      <c r="BB301" s="74">
        <v>660</v>
      </c>
    </row>
    <row r="302" spans="1:54" s="73" customFormat="1" ht="12">
      <c r="A302" s="63" t="s">
        <v>46</v>
      </c>
      <c r="B302" s="65">
        <v>296</v>
      </c>
      <c r="C302" s="52" t="s">
        <v>2431</v>
      </c>
      <c r="D302" s="75" t="s">
        <v>624</v>
      </c>
      <c r="E302" s="51" t="s">
        <v>2432</v>
      </c>
      <c r="F302" s="52" t="s">
        <v>2433</v>
      </c>
      <c r="G302" s="74"/>
      <c r="H302" s="54">
        <v>16</v>
      </c>
      <c r="I302" s="54">
        <v>10</v>
      </c>
      <c r="J302" s="54">
        <v>1957</v>
      </c>
      <c r="K302" s="52">
        <f t="shared" si="4"/>
        <v>54</v>
      </c>
      <c r="L302" s="52" t="s">
        <v>1964</v>
      </c>
      <c r="M302" s="74"/>
      <c r="N302" s="74"/>
      <c r="O302" s="74"/>
      <c r="P302" s="74"/>
      <c r="Q302" s="54">
        <v>219</v>
      </c>
      <c r="R302" s="74"/>
      <c r="S302" s="52" t="s">
        <v>58</v>
      </c>
      <c r="T302" s="52" t="s">
        <v>2698</v>
      </c>
      <c r="U302" s="55" t="s">
        <v>3040</v>
      </c>
      <c r="V302" s="55"/>
      <c r="W302" s="74"/>
      <c r="X302" s="74"/>
      <c r="Y302" s="55"/>
      <c r="Z302" s="74"/>
      <c r="AA302" s="74"/>
      <c r="AB302" s="74"/>
      <c r="AC302" s="74"/>
      <c r="AD302" s="74"/>
      <c r="AE302" s="74"/>
      <c r="AF302" s="54">
        <v>14</v>
      </c>
      <c r="AG302" s="54">
        <v>2</v>
      </c>
      <c r="AH302" s="54">
        <v>2012</v>
      </c>
      <c r="AI302" s="52" t="s">
        <v>2435</v>
      </c>
      <c r="AJ302" s="74"/>
      <c r="AK302" s="74"/>
      <c r="AL302" s="54"/>
      <c r="AM302" s="74"/>
      <c r="AN302" s="54">
        <v>29</v>
      </c>
      <c r="AO302" s="54">
        <v>2</v>
      </c>
      <c r="AP302" s="54">
        <v>2012</v>
      </c>
      <c r="AQ302" s="74"/>
      <c r="AR302" s="59">
        <v>16</v>
      </c>
      <c r="AS302" s="52" t="s">
        <v>53</v>
      </c>
      <c r="AT302" s="74">
        <v>248.16</v>
      </c>
      <c r="AU302" s="74">
        <v>168.96</v>
      </c>
      <c r="AV302" s="74">
        <v>76.319999999999993</v>
      </c>
      <c r="AW302" s="61">
        <v>101</v>
      </c>
      <c r="AX302" s="74"/>
      <c r="AY302" s="74">
        <v>26.400000000000002</v>
      </c>
      <c r="AZ302" s="74">
        <v>620.83999999999992</v>
      </c>
      <c r="BA302" s="74"/>
      <c r="BB302" s="74">
        <v>528</v>
      </c>
    </row>
    <row r="303" spans="1:54" s="73" customFormat="1" ht="12">
      <c r="A303" s="63" t="s">
        <v>46</v>
      </c>
      <c r="B303" s="65">
        <v>297</v>
      </c>
      <c r="C303" s="52" t="s">
        <v>3041</v>
      </c>
      <c r="D303" s="75" t="s">
        <v>985</v>
      </c>
      <c r="E303" s="51" t="s">
        <v>986</v>
      </c>
      <c r="F303" s="52" t="s">
        <v>987</v>
      </c>
      <c r="G303" s="74"/>
      <c r="H303" s="54">
        <v>5</v>
      </c>
      <c r="I303" s="54">
        <v>10</v>
      </c>
      <c r="J303" s="54">
        <v>1960</v>
      </c>
      <c r="K303" s="52">
        <f t="shared" si="4"/>
        <v>51</v>
      </c>
      <c r="L303" s="52" t="s">
        <v>1964</v>
      </c>
      <c r="M303" s="74"/>
      <c r="N303" s="74"/>
      <c r="O303" s="74"/>
      <c r="P303" s="74"/>
      <c r="Q303" s="54">
        <v>225</v>
      </c>
      <c r="R303" s="74"/>
      <c r="S303" s="52" t="s">
        <v>58</v>
      </c>
      <c r="T303" s="52" t="s">
        <v>2698</v>
      </c>
      <c r="U303" s="55" t="s">
        <v>3042</v>
      </c>
      <c r="V303" s="55" t="s">
        <v>90</v>
      </c>
      <c r="W303" s="74"/>
      <c r="X303" s="74"/>
      <c r="Y303" s="55"/>
      <c r="Z303" s="74"/>
      <c r="AA303" s="74"/>
      <c r="AB303" s="74"/>
      <c r="AC303" s="74"/>
      <c r="AD303" s="74"/>
      <c r="AE303" s="74"/>
      <c r="AF303" s="54">
        <v>13</v>
      </c>
      <c r="AG303" s="54">
        <v>2</v>
      </c>
      <c r="AH303" s="54">
        <v>2012</v>
      </c>
      <c r="AI303" s="52" t="s">
        <v>1997</v>
      </c>
      <c r="AJ303" s="74"/>
      <c r="AK303" s="74"/>
      <c r="AL303" s="54"/>
      <c r="AM303" s="74"/>
      <c r="AN303" s="54">
        <v>29</v>
      </c>
      <c r="AO303" s="54">
        <v>2</v>
      </c>
      <c r="AP303" s="54">
        <v>2012</v>
      </c>
      <c r="AQ303" s="74"/>
      <c r="AR303" s="59">
        <v>17</v>
      </c>
      <c r="AS303" s="52" t="s">
        <v>53</v>
      </c>
      <c r="AT303" s="74">
        <v>263.66999999999996</v>
      </c>
      <c r="AU303" s="74">
        <v>179.52</v>
      </c>
      <c r="AV303" s="74">
        <v>110.05</v>
      </c>
      <c r="AW303" s="61">
        <v>130</v>
      </c>
      <c r="AX303" s="74"/>
      <c r="AY303" s="74">
        <v>28.05</v>
      </c>
      <c r="AZ303" s="74">
        <v>711.29</v>
      </c>
      <c r="BA303" s="74"/>
      <c r="BB303" s="74">
        <v>561</v>
      </c>
    </row>
    <row r="304" spans="1:54" s="73" customFormat="1" ht="12">
      <c r="A304" s="63" t="s">
        <v>46</v>
      </c>
      <c r="B304" s="65">
        <v>298</v>
      </c>
      <c r="C304" s="52" t="s">
        <v>3043</v>
      </c>
      <c r="D304" s="75" t="s">
        <v>1265</v>
      </c>
      <c r="E304" s="51" t="s">
        <v>1266</v>
      </c>
      <c r="F304" s="52" t="s">
        <v>1267</v>
      </c>
      <c r="G304" s="74"/>
      <c r="H304" s="54">
        <v>17</v>
      </c>
      <c r="I304" s="54">
        <v>10</v>
      </c>
      <c r="J304" s="54">
        <v>1954</v>
      </c>
      <c r="K304" s="52">
        <f t="shared" si="4"/>
        <v>57</v>
      </c>
      <c r="L304" s="52" t="s">
        <v>100</v>
      </c>
      <c r="M304" s="74"/>
      <c r="N304" s="74"/>
      <c r="O304" s="74"/>
      <c r="P304" s="74"/>
      <c r="Q304" s="54">
        <v>228</v>
      </c>
      <c r="R304" s="74"/>
      <c r="S304" s="52" t="s">
        <v>159</v>
      </c>
      <c r="T304" s="52" t="s">
        <v>2698</v>
      </c>
      <c r="U304" s="55" t="s">
        <v>2718</v>
      </c>
      <c r="V304" s="55"/>
      <c r="W304" s="74"/>
      <c r="X304" s="74"/>
      <c r="Y304" s="55"/>
      <c r="Z304" s="74"/>
      <c r="AA304" s="74"/>
      <c r="AB304" s="74"/>
      <c r="AC304" s="74"/>
      <c r="AD304" s="74"/>
      <c r="AE304" s="74"/>
      <c r="AF304" s="54">
        <v>13</v>
      </c>
      <c r="AG304" s="54">
        <v>2</v>
      </c>
      <c r="AH304" s="54">
        <v>2012</v>
      </c>
      <c r="AI304" s="52" t="s">
        <v>2049</v>
      </c>
      <c r="AJ304" s="74"/>
      <c r="AK304" s="74"/>
      <c r="AL304" s="54"/>
      <c r="AM304" s="74"/>
      <c r="AN304" s="54">
        <v>29</v>
      </c>
      <c r="AO304" s="54">
        <v>2</v>
      </c>
      <c r="AP304" s="54">
        <v>2012</v>
      </c>
      <c r="AQ304" s="74"/>
      <c r="AR304" s="59">
        <v>17</v>
      </c>
      <c r="AS304" s="52" t="s">
        <v>53</v>
      </c>
      <c r="AT304" s="74">
        <v>263.66999999999996</v>
      </c>
      <c r="AU304" s="74">
        <v>179.52</v>
      </c>
      <c r="AV304" s="74">
        <v>153.93</v>
      </c>
      <c r="AW304" s="61">
        <v>90</v>
      </c>
      <c r="AX304" s="74"/>
      <c r="AY304" s="74">
        <v>28.05</v>
      </c>
      <c r="AZ304" s="74">
        <v>715.17</v>
      </c>
      <c r="BA304" s="74"/>
      <c r="BB304" s="74">
        <v>561</v>
      </c>
    </row>
    <row r="305" spans="1:54" s="73" customFormat="1" ht="12">
      <c r="A305" s="63" t="s">
        <v>46</v>
      </c>
      <c r="B305" s="65">
        <v>299</v>
      </c>
      <c r="C305" s="52" t="s">
        <v>3044</v>
      </c>
      <c r="D305" s="75" t="s">
        <v>248</v>
      </c>
      <c r="E305" s="51" t="s">
        <v>3045</v>
      </c>
      <c r="F305" s="52" t="s">
        <v>3046</v>
      </c>
      <c r="G305" s="74"/>
      <c r="H305" s="54">
        <v>20</v>
      </c>
      <c r="I305" s="54">
        <v>5</v>
      </c>
      <c r="J305" s="54">
        <v>1996</v>
      </c>
      <c r="K305" s="52">
        <f t="shared" si="4"/>
        <v>15</v>
      </c>
      <c r="L305" s="52" t="s">
        <v>1964</v>
      </c>
      <c r="M305" s="74"/>
      <c r="N305" s="74"/>
      <c r="O305" s="74"/>
      <c r="P305" s="74"/>
      <c r="Q305" s="54">
        <v>236</v>
      </c>
      <c r="R305" s="74"/>
      <c r="S305" s="52" t="s">
        <v>169</v>
      </c>
      <c r="T305" s="52" t="s">
        <v>2698</v>
      </c>
      <c r="U305" s="55" t="s">
        <v>3047</v>
      </c>
      <c r="V305" s="55"/>
      <c r="W305" s="74"/>
      <c r="X305" s="74"/>
      <c r="Y305" s="55"/>
      <c r="Z305" s="74"/>
      <c r="AA305" s="74"/>
      <c r="AB305" s="74"/>
      <c r="AC305" s="74"/>
      <c r="AD305" s="74"/>
      <c r="AE305" s="74"/>
      <c r="AF305" s="54">
        <v>14</v>
      </c>
      <c r="AG305" s="54">
        <v>2</v>
      </c>
      <c r="AH305" s="54">
        <v>2012</v>
      </c>
      <c r="AI305" s="52" t="s">
        <v>2049</v>
      </c>
      <c r="AJ305" s="74"/>
      <c r="AK305" s="74"/>
      <c r="AL305" s="54"/>
      <c r="AM305" s="74"/>
      <c r="AN305" s="54">
        <v>29</v>
      </c>
      <c r="AO305" s="54">
        <v>2</v>
      </c>
      <c r="AP305" s="54">
        <v>2012</v>
      </c>
      <c r="AQ305" s="74"/>
      <c r="AR305" s="59">
        <v>16</v>
      </c>
      <c r="AS305" s="52" t="s">
        <v>53</v>
      </c>
      <c r="AT305" s="74">
        <v>248.16</v>
      </c>
      <c r="AU305" s="74">
        <v>168.96</v>
      </c>
      <c r="AV305" s="74">
        <v>16.3</v>
      </c>
      <c r="AW305" s="61">
        <v>242</v>
      </c>
      <c r="AX305" s="74"/>
      <c r="AY305" s="74">
        <v>26.400000000000002</v>
      </c>
      <c r="AZ305" s="74">
        <v>701.81999999999994</v>
      </c>
      <c r="BA305" s="74"/>
      <c r="BB305" s="74">
        <v>528</v>
      </c>
    </row>
    <row r="306" spans="1:54" s="73" customFormat="1" ht="12">
      <c r="A306" s="63" t="s">
        <v>46</v>
      </c>
      <c r="B306" s="65">
        <v>300</v>
      </c>
      <c r="C306" s="52" t="s">
        <v>3048</v>
      </c>
      <c r="D306" s="75" t="s">
        <v>687</v>
      </c>
      <c r="E306" s="51" t="s">
        <v>3049</v>
      </c>
      <c r="F306" s="52" t="s">
        <v>3050</v>
      </c>
      <c r="G306" s="74"/>
      <c r="H306" s="54">
        <v>25</v>
      </c>
      <c r="I306" s="54">
        <v>4</v>
      </c>
      <c r="J306" s="54">
        <v>1985</v>
      </c>
      <c r="K306" s="52">
        <f t="shared" si="4"/>
        <v>26</v>
      </c>
      <c r="L306" s="52" t="s">
        <v>100</v>
      </c>
      <c r="M306" s="74"/>
      <c r="N306" s="74"/>
      <c r="O306" s="74"/>
      <c r="P306" s="74"/>
      <c r="Q306" s="54">
        <v>237</v>
      </c>
      <c r="R306" s="74"/>
      <c r="S306" s="52" t="s">
        <v>58</v>
      </c>
      <c r="T306" s="52" t="s">
        <v>2698</v>
      </c>
      <c r="U306" s="55" t="s">
        <v>211</v>
      </c>
      <c r="V306" s="55"/>
      <c r="W306" s="74"/>
      <c r="X306" s="74"/>
      <c r="Y306" s="55"/>
      <c r="Z306" s="74"/>
      <c r="AA306" s="74"/>
      <c r="AB306" s="74"/>
      <c r="AC306" s="74"/>
      <c r="AD306" s="74"/>
      <c r="AE306" s="74"/>
      <c r="AF306" s="54">
        <v>14</v>
      </c>
      <c r="AG306" s="54">
        <v>2</v>
      </c>
      <c r="AH306" s="54">
        <v>2012</v>
      </c>
      <c r="AI306" s="52" t="s">
        <v>1972</v>
      </c>
      <c r="AJ306" s="74"/>
      <c r="AK306" s="74"/>
      <c r="AL306" s="54"/>
      <c r="AM306" s="74"/>
      <c r="AN306" s="54">
        <v>25</v>
      </c>
      <c r="AO306" s="54">
        <v>2</v>
      </c>
      <c r="AP306" s="54">
        <v>2012</v>
      </c>
      <c r="AQ306" s="74"/>
      <c r="AR306" s="59">
        <v>11</v>
      </c>
      <c r="AS306" s="52" t="s">
        <v>71</v>
      </c>
      <c r="AT306" s="74">
        <v>170.60999999999999</v>
      </c>
      <c r="AU306" s="74">
        <v>116.16</v>
      </c>
      <c r="AV306" s="74">
        <v>142.75</v>
      </c>
      <c r="AW306" s="61">
        <v>7</v>
      </c>
      <c r="AX306" s="74"/>
      <c r="AY306" s="74">
        <v>18.150000000000002</v>
      </c>
      <c r="AZ306" s="74">
        <v>454.66999999999996</v>
      </c>
      <c r="BA306" s="74"/>
      <c r="BB306" s="74">
        <v>363</v>
      </c>
    </row>
    <row r="307" spans="1:54" s="73" customFormat="1" ht="12">
      <c r="A307" s="63" t="s">
        <v>46</v>
      </c>
      <c r="B307" s="65">
        <v>301</v>
      </c>
      <c r="C307" s="52" t="s">
        <v>3051</v>
      </c>
      <c r="D307" s="75" t="s">
        <v>1260</v>
      </c>
      <c r="E307" s="51" t="s">
        <v>1261</v>
      </c>
      <c r="F307" s="52" t="s">
        <v>1262</v>
      </c>
      <c r="G307" s="74"/>
      <c r="H307" s="54">
        <v>11</v>
      </c>
      <c r="I307" s="54">
        <v>4</v>
      </c>
      <c r="J307" s="54">
        <v>1936</v>
      </c>
      <c r="K307" s="52">
        <f t="shared" si="4"/>
        <v>75</v>
      </c>
      <c r="L307" s="52" t="s">
        <v>100</v>
      </c>
      <c r="M307" s="74"/>
      <c r="N307" s="74"/>
      <c r="O307" s="74"/>
      <c r="P307" s="74"/>
      <c r="Q307" s="54">
        <v>240</v>
      </c>
      <c r="R307" s="74"/>
      <c r="S307" s="52" t="s">
        <v>58</v>
      </c>
      <c r="T307" s="52" t="s">
        <v>2698</v>
      </c>
      <c r="U307" s="55" t="s">
        <v>3052</v>
      </c>
      <c r="V307" s="55" t="s">
        <v>1112</v>
      </c>
      <c r="W307" s="74"/>
      <c r="X307" s="74"/>
      <c r="Y307" s="55" t="s">
        <v>2783</v>
      </c>
      <c r="Z307" s="74"/>
      <c r="AA307" s="74"/>
      <c r="AB307" s="74"/>
      <c r="AC307" s="74"/>
      <c r="AD307" s="74"/>
      <c r="AE307" s="74"/>
      <c r="AF307" s="54">
        <v>14</v>
      </c>
      <c r="AG307" s="54">
        <v>2</v>
      </c>
      <c r="AH307" s="54">
        <v>2012</v>
      </c>
      <c r="AI307" s="52" t="s">
        <v>2270</v>
      </c>
      <c r="AJ307" s="74"/>
      <c r="AK307" s="74"/>
      <c r="AL307" s="54"/>
      <c r="AM307" s="74"/>
      <c r="AN307" s="54">
        <v>29</v>
      </c>
      <c r="AO307" s="54">
        <v>2</v>
      </c>
      <c r="AP307" s="54">
        <v>2012</v>
      </c>
      <c r="AQ307" s="74"/>
      <c r="AR307" s="59">
        <v>16</v>
      </c>
      <c r="AS307" s="52" t="s">
        <v>53</v>
      </c>
      <c r="AT307" s="74">
        <v>248.16</v>
      </c>
      <c r="AU307" s="74">
        <v>168.96</v>
      </c>
      <c r="AV307" s="74">
        <v>222.04</v>
      </c>
      <c r="AW307" s="61">
        <v>118</v>
      </c>
      <c r="AX307" s="74"/>
      <c r="AY307" s="74">
        <v>26.400000000000002</v>
      </c>
      <c r="AZ307" s="74">
        <v>783.56</v>
      </c>
      <c r="BA307" s="74"/>
      <c r="BB307" s="74">
        <v>528</v>
      </c>
    </row>
    <row r="308" spans="1:54" s="73" customFormat="1" ht="12">
      <c r="A308" s="63" t="s">
        <v>46</v>
      </c>
      <c r="B308" s="65">
        <v>302</v>
      </c>
      <c r="C308" s="52" t="s">
        <v>3053</v>
      </c>
      <c r="D308" s="75" t="s">
        <v>3054</v>
      </c>
      <c r="E308" s="51" t="s">
        <v>1213</v>
      </c>
      <c r="F308" s="52" t="s">
        <v>3055</v>
      </c>
      <c r="G308" s="74"/>
      <c r="H308" s="54">
        <v>26</v>
      </c>
      <c r="I308" s="54">
        <v>10</v>
      </c>
      <c r="J308" s="54">
        <v>1975</v>
      </c>
      <c r="K308" s="52">
        <f t="shared" si="4"/>
        <v>36</v>
      </c>
      <c r="L308" s="52" t="s">
        <v>1964</v>
      </c>
      <c r="M308" s="74"/>
      <c r="N308" s="74"/>
      <c r="O308" s="74"/>
      <c r="P308" s="74"/>
      <c r="Q308" s="54">
        <v>244</v>
      </c>
      <c r="R308" s="74"/>
      <c r="S308" s="52" t="s">
        <v>1501</v>
      </c>
      <c r="T308" s="52" t="s">
        <v>2698</v>
      </c>
      <c r="U308" s="55" t="s">
        <v>3056</v>
      </c>
      <c r="V308" s="55"/>
      <c r="W308" s="74"/>
      <c r="X308" s="74"/>
      <c r="Y308" s="55"/>
      <c r="Z308" s="74"/>
      <c r="AA308" s="74"/>
      <c r="AB308" s="74"/>
      <c r="AC308" s="74"/>
      <c r="AD308" s="74"/>
      <c r="AE308" s="74"/>
      <c r="AF308" s="54">
        <v>15</v>
      </c>
      <c r="AG308" s="54">
        <v>2</v>
      </c>
      <c r="AH308" s="54">
        <v>2012</v>
      </c>
      <c r="AI308" s="52" t="s">
        <v>2062</v>
      </c>
      <c r="AJ308" s="74"/>
      <c r="AK308" s="74"/>
      <c r="AL308" s="54"/>
      <c r="AM308" s="74"/>
      <c r="AN308" s="54">
        <v>29</v>
      </c>
      <c r="AO308" s="54">
        <v>2</v>
      </c>
      <c r="AP308" s="54">
        <v>2012</v>
      </c>
      <c r="AQ308" s="74"/>
      <c r="AR308" s="59">
        <v>15</v>
      </c>
      <c r="AS308" s="52" t="s">
        <v>53</v>
      </c>
      <c r="AT308" s="74">
        <v>232.64999999999998</v>
      </c>
      <c r="AU308" s="74">
        <v>158.4</v>
      </c>
      <c r="AV308" s="74">
        <v>119.64</v>
      </c>
      <c r="AW308" s="61">
        <v>40</v>
      </c>
      <c r="AX308" s="74"/>
      <c r="AY308" s="74">
        <v>24.75</v>
      </c>
      <c r="AZ308" s="74">
        <v>575.43999999999994</v>
      </c>
      <c r="BA308" s="74"/>
      <c r="BB308" s="74">
        <v>495</v>
      </c>
    </row>
    <row r="309" spans="1:54" s="73" customFormat="1" ht="12">
      <c r="A309" s="63" t="s">
        <v>46</v>
      </c>
      <c r="B309" s="65">
        <v>303</v>
      </c>
      <c r="C309" s="52" t="s">
        <v>3057</v>
      </c>
      <c r="D309" s="75" t="s">
        <v>3058</v>
      </c>
      <c r="E309" s="51" t="s">
        <v>3059</v>
      </c>
      <c r="F309" s="52" t="s">
        <v>3060</v>
      </c>
      <c r="G309" s="74"/>
      <c r="H309" s="54">
        <v>15</v>
      </c>
      <c r="I309" s="54">
        <v>5</v>
      </c>
      <c r="J309" s="54">
        <v>1982</v>
      </c>
      <c r="K309" s="52">
        <f t="shared" si="4"/>
        <v>29</v>
      </c>
      <c r="L309" s="52" t="s">
        <v>1964</v>
      </c>
      <c r="M309" s="74"/>
      <c r="N309" s="74"/>
      <c r="O309" s="74"/>
      <c r="P309" s="74"/>
      <c r="Q309" s="54">
        <v>247</v>
      </c>
      <c r="R309" s="74"/>
      <c r="S309" s="52" t="s">
        <v>58</v>
      </c>
      <c r="T309" s="52" t="s">
        <v>2698</v>
      </c>
      <c r="U309" s="55" t="s">
        <v>3061</v>
      </c>
      <c r="V309" s="55" t="s">
        <v>3062</v>
      </c>
      <c r="W309" s="74"/>
      <c r="X309" s="74"/>
      <c r="Y309" s="55"/>
      <c r="Z309" s="74"/>
      <c r="AA309" s="74"/>
      <c r="AB309" s="74"/>
      <c r="AC309" s="74"/>
      <c r="AD309" s="74"/>
      <c r="AE309" s="74"/>
      <c r="AF309" s="54">
        <v>15</v>
      </c>
      <c r="AG309" s="54">
        <v>2</v>
      </c>
      <c r="AH309" s="54">
        <v>2012</v>
      </c>
      <c r="AI309" s="52" t="s">
        <v>1969</v>
      </c>
      <c r="AJ309" s="74"/>
      <c r="AK309" s="74"/>
      <c r="AL309" s="54">
        <v>2010</v>
      </c>
      <c r="AM309" s="74"/>
      <c r="AN309" s="54">
        <v>29</v>
      </c>
      <c r="AO309" s="54">
        <v>2</v>
      </c>
      <c r="AP309" s="54">
        <v>2012</v>
      </c>
      <c r="AQ309" s="74"/>
      <c r="AR309" s="59">
        <v>15</v>
      </c>
      <c r="AS309" s="52" t="s">
        <v>53</v>
      </c>
      <c r="AT309" s="74">
        <v>232.64999999999998</v>
      </c>
      <c r="AU309" s="74">
        <v>158.4</v>
      </c>
      <c r="AV309" s="74">
        <v>57.63</v>
      </c>
      <c r="AW309" s="61">
        <v>203</v>
      </c>
      <c r="AX309" s="74"/>
      <c r="AY309" s="74">
        <v>24.75</v>
      </c>
      <c r="AZ309" s="74">
        <v>676.43</v>
      </c>
      <c r="BA309" s="74"/>
      <c r="BB309" s="74">
        <v>495</v>
      </c>
    </row>
    <row r="310" spans="1:54" s="73" customFormat="1" ht="12">
      <c r="A310" s="63" t="s">
        <v>46</v>
      </c>
      <c r="B310" s="65">
        <v>304</v>
      </c>
      <c r="C310" s="52" t="s">
        <v>3063</v>
      </c>
      <c r="D310" s="75" t="s">
        <v>789</v>
      </c>
      <c r="E310" s="51" t="s">
        <v>1495</v>
      </c>
      <c r="F310" s="52" t="s">
        <v>1496</v>
      </c>
      <c r="G310" s="74"/>
      <c r="H310" s="54">
        <v>20</v>
      </c>
      <c r="I310" s="54">
        <v>10</v>
      </c>
      <c r="J310" s="54">
        <v>1957</v>
      </c>
      <c r="K310" s="52">
        <f t="shared" si="4"/>
        <v>54</v>
      </c>
      <c r="L310" s="52" t="s">
        <v>1964</v>
      </c>
      <c r="M310" s="74"/>
      <c r="N310" s="74"/>
      <c r="O310" s="74"/>
      <c r="P310" s="74"/>
      <c r="Q310" s="54">
        <v>248</v>
      </c>
      <c r="R310" s="74"/>
      <c r="S310" s="52" t="s">
        <v>58</v>
      </c>
      <c r="T310" s="52" t="s">
        <v>2698</v>
      </c>
      <c r="U310" s="55" t="s">
        <v>3064</v>
      </c>
      <c r="V310" s="55" t="s">
        <v>90</v>
      </c>
      <c r="W310" s="74"/>
      <c r="X310" s="74"/>
      <c r="Y310" s="55"/>
      <c r="Z310" s="74"/>
      <c r="AA310" s="74"/>
      <c r="AB310" s="74"/>
      <c r="AC310" s="74"/>
      <c r="AD310" s="74"/>
      <c r="AE310" s="74"/>
      <c r="AF310" s="54">
        <v>16</v>
      </c>
      <c r="AG310" s="54">
        <v>2</v>
      </c>
      <c r="AH310" s="54">
        <v>2012</v>
      </c>
      <c r="AI310" s="52" t="s">
        <v>2363</v>
      </c>
      <c r="AJ310" s="74"/>
      <c r="AK310" s="74"/>
      <c r="AL310" s="54"/>
      <c r="AM310" s="74"/>
      <c r="AN310" s="54">
        <v>29</v>
      </c>
      <c r="AO310" s="54">
        <v>2</v>
      </c>
      <c r="AP310" s="54">
        <v>2012</v>
      </c>
      <c r="AQ310" s="74"/>
      <c r="AR310" s="59">
        <v>14</v>
      </c>
      <c r="AS310" s="52" t="s">
        <v>53</v>
      </c>
      <c r="AT310" s="74">
        <v>217.14</v>
      </c>
      <c r="AU310" s="74">
        <v>147.84</v>
      </c>
      <c r="AV310" s="74">
        <v>97.64</v>
      </c>
      <c r="AW310" s="61">
        <v>30</v>
      </c>
      <c r="AX310" s="74"/>
      <c r="AY310" s="74">
        <v>23.1</v>
      </c>
      <c r="AZ310" s="74">
        <v>515.72</v>
      </c>
      <c r="BA310" s="74"/>
      <c r="BB310" s="74">
        <v>462</v>
      </c>
    </row>
    <row r="311" spans="1:54" s="73" customFormat="1" ht="12">
      <c r="A311" s="63" t="s">
        <v>46</v>
      </c>
      <c r="B311" s="65">
        <v>305</v>
      </c>
      <c r="C311" s="52" t="s">
        <v>3065</v>
      </c>
      <c r="D311" s="75" t="s">
        <v>1599</v>
      </c>
      <c r="E311" s="51" t="s">
        <v>3066</v>
      </c>
      <c r="F311" s="52" t="s">
        <v>3067</v>
      </c>
      <c r="G311" s="74"/>
      <c r="H311" s="54">
        <v>14</v>
      </c>
      <c r="I311" s="54">
        <v>11</v>
      </c>
      <c r="J311" s="54">
        <v>1990</v>
      </c>
      <c r="K311" s="52">
        <f t="shared" si="4"/>
        <v>21</v>
      </c>
      <c r="L311" s="52" t="s">
        <v>1964</v>
      </c>
      <c r="M311" s="74"/>
      <c r="N311" s="74"/>
      <c r="O311" s="74"/>
      <c r="P311" s="74"/>
      <c r="Q311" s="54">
        <v>253</v>
      </c>
      <c r="R311" s="74"/>
      <c r="S311" s="52" t="s">
        <v>58</v>
      </c>
      <c r="T311" s="52" t="s">
        <v>2698</v>
      </c>
      <c r="U311" s="55" t="s">
        <v>1515</v>
      </c>
      <c r="V311" s="55"/>
      <c r="W311" s="74"/>
      <c r="X311" s="74"/>
      <c r="Y311" s="55"/>
      <c r="Z311" s="74"/>
      <c r="AA311" s="74"/>
      <c r="AB311" s="74"/>
      <c r="AC311" s="74"/>
      <c r="AD311" s="74"/>
      <c r="AE311" s="74"/>
      <c r="AF311" s="54">
        <v>17</v>
      </c>
      <c r="AG311" s="54">
        <v>2</v>
      </c>
      <c r="AH311" s="54">
        <v>2012</v>
      </c>
      <c r="AI311" s="52" t="s">
        <v>2144</v>
      </c>
      <c r="AJ311" s="74"/>
      <c r="AK311" s="74"/>
      <c r="AL311" s="54"/>
      <c r="AM311" s="74"/>
      <c r="AN311" s="54">
        <v>29</v>
      </c>
      <c r="AO311" s="54">
        <v>2</v>
      </c>
      <c r="AP311" s="54">
        <v>2012</v>
      </c>
      <c r="AQ311" s="74"/>
      <c r="AR311" s="59">
        <v>13</v>
      </c>
      <c r="AS311" s="52" t="s">
        <v>53</v>
      </c>
      <c r="AT311" s="74">
        <v>201.63</v>
      </c>
      <c r="AU311" s="74">
        <v>137.28</v>
      </c>
      <c r="AV311" s="74">
        <v>410.78</v>
      </c>
      <c r="AW311" s="61">
        <v>81</v>
      </c>
      <c r="AX311" s="74"/>
      <c r="AY311" s="74">
        <v>21.450000000000003</v>
      </c>
      <c r="AZ311" s="74">
        <v>852.13999999999987</v>
      </c>
      <c r="BA311" s="74"/>
      <c r="BB311" s="74">
        <v>429</v>
      </c>
    </row>
    <row r="312" spans="1:54" s="73" customFormat="1" ht="12">
      <c r="A312" s="63" t="s">
        <v>46</v>
      </c>
      <c r="B312" s="65">
        <v>306</v>
      </c>
      <c r="C312" s="52" t="s">
        <v>3068</v>
      </c>
      <c r="D312" s="75" t="s">
        <v>55</v>
      </c>
      <c r="E312" s="51" t="s">
        <v>989</v>
      </c>
      <c r="F312" s="52" t="s">
        <v>990</v>
      </c>
      <c r="G312" s="74"/>
      <c r="H312" s="54">
        <v>13</v>
      </c>
      <c r="I312" s="54">
        <v>7</v>
      </c>
      <c r="J312" s="54">
        <v>1972</v>
      </c>
      <c r="K312" s="52">
        <f t="shared" si="4"/>
        <v>39</v>
      </c>
      <c r="L312" s="52" t="s">
        <v>1964</v>
      </c>
      <c r="M312" s="74"/>
      <c r="N312" s="74"/>
      <c r="O312" s="74"/>
      <c r="P312" s="74"/>
      <c r="Q312" s="54">
        <v>254</v>
      </c>
      <c r="R312" s="74"/>
      <c r="S312" s="52" t="s">
        <v>58</v>
      </c>
      <c r="T312" s="52" t="s">
        <v>2698</v>
      </c>
      <c r="U312" s="55" t="s">
        <v>3069</v>
      </c>
      <c r="V312" s="55" t="s">
        <v>938</v>
      </c>
      <c r="W312" s="74"/>
      <c r="X312" s="74"/>
      <c r="Y312" s="55" t="s">
        <v>368</v>
      </c>
      <c r="Z312" s="74"/>
      <c r="AA312" s="74"/>
      <c r="AB312" s="74"/>
      <c r="AC312" s="74"/>
      <c r="AD312" s="74"/>
      <c r="AE312" s="74"/>
      <c r="AF312" s="54">
        <v>17</v>
      </c>
      <c r="AG312" s="54">
        <v>2</v>
      </c>
      <c r="AH312" s="54">
        <v>2012</v>
      </c>
      <c r="AI312" s="52" t="s">
        <v>2778</v>
      </c>
      <c r="AJ312" s="74"/>
      <c r="AK312" s="74"/>
      <c r="AL312" s="54"/>
      <c r="AM312" s="74"/>
      <c r="AN312" s="54">
        <v>29</v>
      </c>
      <c r="AO312" s="54">
        <v>2</v>
      </c>
      <c r="AP312" s="54">
        <v>2012</v>
      </c>
      <c r="AQ312" s="74"/>
      <c r="AR312" s="59">
        <v>13</v>
      </c>
      <c r="AS312" s="52" t="s">
        <v>53</v>
      </c>
      <c r="AT312" s="74">
        <v>201.63</v>
      </c>
      <c r="AU312" s="74">
        <v>137.28</v>
      </c>
      <c r="AV312" s="74">
        <v>26.99</v>
      </c>
      <c r="AW312" s="61">
        <v>157</v>
      </c>
      <c r="AX312" s="74"/>
      <c r="AY312" s="74">
        <v>21.450000000000003</v>
      </c>
      <c r="AZ312" s="74">
        <v>544.34999999999991</v>
      </c>
      <c r="BA312" s="74"/>
      <c r="BB312" s="74">
        <v>429</v>
      </c>
    </row>
    <row r="313" spans="1:54" s="73" customFormat="1" ht="12">
      <c r="A313" s="63" t="s">
        <v>46</v>
      </c>
      <c r="B313" s="65">
        <v>307</v>
      </c>
      <c r="C313" s="52" t="s">
        <v>3070</v>
      </c>
      <c r="D313" s="75" t="s">
        <v>702</v>
      </c>
      <c r="E313" s="51" t="s">
        <v>3071</v>
      </c>
      <c r="F313" s="52" t="s">
        <v>3072</v>
      </c>
      <c r="G313" s="74"/>
      <c r="H313" s="54">
        <v>13</v>
      </c>
      <c r="I313" s="54">
        <v>5</v>
      </c>
      <c r="J313" s="54">
        <v>1992</v>
      </c>
      <c r="K313" s="52">
        <f t="shared" si="4"/>
        <v>19</v>
      </c>
      <c r="L313" s="52" t="s">
        <v>100</v>
      </c>
      <c r="M313" s="74"/>
      <c r="N313" s="74"/>
      <c r="O313" s="74"/>
      <c r="P313" s="74"/>
      <c r="Q313" s="54">
        <v>260</v>
      </c>
      <c r="R313" s="74"/>
      <c r="S313" s="52" t="s">
        <v>58</v>
      </c>
      <c r="T313" s="52" t="s">
        <v>2698</v>
      </c>
      <c r="U313" s="55" t="s">
        <v>3073</v>
      </c>
      <c r="V313" s="55"/>
      <c r="W313" s="74"/>
      <c r="X313" s="74"/>
      <c r="Y313" s="74"/>
      <c r="Z313" s="74"/>
      <c r="AA313" s="74"/>
      <c r="AB313" s="74"/>
      <c r="AC313" s="74"/>
      <c r="AD313" s="74"/>
      <c r="AE313" s="74"/>
      <c r="AF313" s="54">
        <v>20</v>
      </c>
      <c r="AG313" s="54">
        <v>2</v>
      </c>
      <c r="AH313" s="54">
        <v>2012</v>
      </c>
      <c r="AI313" s="52" t="s">
        <v>2191</v>
      </c>
      <c r="AJ313" s="74"/>
      <c r="AK313" s="74"/>
      <c r="AL313" s="54"/>
      <c r="AM313" s="74"/>
      <c r="AN313" s="54">
        <v>29</v>
      </c>
      <c r="AO313" s="54">
        <v>2</v>
      </c>
      <c r="AP313" s="54">
        <v>2012</v>
      </c>
      <c r="AQ313" s="74"/>
      <c r="AR313" s="59">
        <v>10</v>
      </c>
      <c r="AS313" s="52" t="s">
        <v>53</v>
      </c>
      <c r="AT313" s="74">
        <v>155.1</v>
      </c>
      <c r="AU313" s="74">
        <v>105.60000000000001</v>
      </c>
      <c r="AV313" s="74">
        <v>68.459999999999994</v>
      </c>
      <c r="AW313" s="61">
        <v>142</v>
      </c>
      <c r="AX313" s="74"/>
      <c r="AY313" s="74">
        <v>16.5</v>
      </c>
      <c r="AZ313" s="74">
        <v>487.65999999999997</v>
      </c>
      <c r="BA313" s="74"/>
      <c r="BB313" s="74">
        <v>330</v>
      </c>
    </row>
    <row r="314" spans="1:54" s="73" customFormat="1" ht="12">
      <c r="A314" s="63" t="s">
        <v>46</v>
      </c>
      <c r="B314" s="65">
        <v>308</v>
      </c>
      <c r="C314" s="52" t="s">
        <v>3074</v>
      </c>
      <c r="D314" s="55" t="s">
        <v>2764</v>
      </c>
      <c r="E314" s="55" t="s">
        <v>2765</v>
      </c>
      <c r="F314" s="52" t="s">
        <v>2766</v>
      </c>
      <c r="G314" s="74"/>
      <c r="H314" s="54">
        <v>7</v>
      </c>
      <c r="I314" s="54">
        <v>5</v>
      </c>
      <c r="J314" s="54">
        <v>2007</v>
      </c>
      <c r="K314" s="52">
        <f t="shared" si="4"/>
        <v>4</v>
      </c>
      <c r="L314" s="52" t="s">
        <v>1964</v>
      </c>
      <c r="M314" s="74"/>
      <c r="N314" s="74"/>
      <c r="O314" s="74"/>
      <c r="P314" s="74"/>
      <c r="Q314" s="54">
        <v>266</v>
      </c>
      <c r="R314" s="74"/>
      <c r="S314" s="52" t="s">
        <v>117</v>
      </c>
      <c r="T314" s="52" t="s">
        <v>2698</v>
      </c>
      <c r="U314" s="55" t="s">
        <v>3075</v>
      </c>
      <c r="V314" s="55"/>
      <c r="W314" s="74"/>
      <c r="X314" s="74"/>
      <c r="Y314" s="74"/>
      <c r="Z314" s="74"/>
      <c r="AA314" s="74"/>
      <c r="AB314" s="74"/>
      <c r="AC314" s="74"/>
      <c r="AD314" s="74"/>
      <c r="AE314" s="74"/>
      <c r="AF314" s="54">
        <v>20</v>
      </c>
      <c r="AG314" s="54">
        <v>2</v>
      </c>
      <c r="AH314" s="54">
        <v>2012</v>
      </c>
      <c r="AI314" s="52" t="s">
        <v>2277</v>
      </c>
      <c r="AJ314" s="74"/>
      <c r="AK314" s="74"/>
      <c r="AL314" s="54"/>
      <c r="AM314" s="74"/>
      <c r="AN314" s="54">
        <v>29</v>
      </c>
      <c r="AO314" s="54">
        <v>2</v>
      </c>
      <c r="AP314" s="54">
        <v>2012</v>
      </c>
      <c r="AQ314" s="74"/>
      <c r="AR314" s="59">
        <v>10</v>
      </c>
      <c r="AS314" s="52" t="s">
        <v>53</v>
      </c>
      <c r="AT314" s="74">
        <v>155.1</v>
      </c>
      <c r="AU314" s="74">
        <v>105.60000000000001</v>
      </c>
      <c r="AV314" s="74">
        <v>28.81</v>
      </c>
      <c r="AW314" s="61">
        <v>72</v>
      </c>
      <c r="AX314" s="74"/>
      <c r="AY314" s="74">
        <v>16.5</v>
      </c>
      <c r="AZ314" s="74">
        <v>378.01</v>
      </c>
      <c r="BA314" s="74"/>
      <c r="BB314" s="74">
        <v>330</v>
      </c>
    </row>
    <row r="315" spans="1:54" s="73" customFormat="1" ht="12">
      <c r="A315" s="63" t="s">
        <v>46</v>
      </c>
      <c r="B315" s="65">
        <v>309</v>
      </c>
      <c r="C315" s="52" t="s">
        <v>3076</v>
      </c>
      <c r="D315" s="75" t="s">
        <v>733</v>
      </c>
      <c r="E315" s="51" t="s">
        <v>3077</v>
      </c>
      <c r="F315" s="52" t="s">
        <v>3078</v>
      </c>
      <c r="G315" s="74"/>
      <c r="H315" s="54">
        <v>18</v>
      </c>
      <c r="I315" s="54">
        <v>4</v>
      </c>
      <c r="J315" s="54">
        <v>1994</v>
      </c>
      <c r="K315" s="52">
        <f t="shared" si="4"/>
        <v>17</v>
      </c>
      <c r="L315" s="52" t="s">
        <v>1964</v>
      </c>
      <c r="M315" s="74"/>
      <c r="N315" s="74"/>
      <c r="O315" s="74"/>
      <c r="P315" s="74"/>
      <c r="Q315" s="54">
        <v>270</v>
      </c>
      <c r="R315" s="74"/>
      <c r="S315" s="52" t="s">
        <v>58</v>
      </c>
      <c r="T315" s="52" t="s">
        <v>2698</v>
      </c>
      <c r="U315" s="55" t="s">
        <v>3079</v>
      </c>
      <c r="V315" s="55"/>
      <c r="W315" s="74"/>
      <c r="X315" s="74"/>
      <c r="Y315" s="74"/>
      <c r="Z315" s="74"/>
      <c r="AA315" s="74"/>
      <c r="AB315" s="74"/>
      <c r="AC315" s="74"/>
      <c r="AD315" s="74"/>
      <c r="AE315" s="74"/>
      <c r="AF315" s="54">
        <v>21</v>
      </c>
      <c r="AG315" s="54">
        <v>2</v>
      </c>
      <c r="AH315" s="54">
        <v>2012</v>
      </c>
      <c r="AI315" s="52" t="s">
        <v>2137</v>
      </c>
      <c r="AJ315" s="74"/>
      <c r="AK315" s="74"/>
      <c r="AL315" s="54"/>
      <c r="AM315" s="74"/>
      <c r="AN315" s="54">
        <v>29</v>
      </c>
      <c r="AO315" s="54">
        <v>2</v>
      </c>
      <c r="AP315" s="54">
        <v>2012</v>
      </c>
      <c r="AQ315" s="74"/>
      <c r="AR315" s="59">
        <v>9</v>
      </c>
      <c r="AS315" s="52" t="s">
        <v>53</v>
      </c>
      <c r="AT315" s="74">
        <v>139.59</v>
      </c>
      <c r="AU315" s="74">
        <v>95.04</v>
      </c>
      <c r="AV315" s="74">
        <v>36.83</v>
      </c>
      <c r="AW315" s="61">
        <v>148</v>
      </c>
      <c r="AX315" s="74"/>
      <c r="AY315" s="74">
        <v>14.850000000000001</v>
      </c>
      <c r="AZ315" s="74">
        <v>434.31</v>
      </c>
      <c r="BA315" s="74"/>
      <c r="BB315" s="74">
        <v>297</v>
      </c>
    </row>
    <row r="316" spans="1:54" s="73" customFormat="1" ht="12">
      <c r="A316" s="63" t="s">
        <v>46</v>
      </c>
      <c r="B316" s="65">
        <v>310</v>
      </c>
      <c r="C316" s="52" t="s">
        <v>3080</v>
      </c>
      <c r="D316" s="75" t="s">
        <v>61</v>
      </c>
      <c r="E316" s="51" t="s">
        <v>3081</v>
      </c>
      <c r="F316" s="52" t="s">
        <v>3082</v>
      </c>
      <c r="G316" s="74"/>
      <c r="H316" s="54">
        <v>28</v>
      </c>
      <c r="I316" s="54">
        <v>4</v>
      </c>
      <c r="J316" s="54">
        <v>1958</v>
      </c>
      <c r="K316" s="52">
        <f t="shared" si="4"/>
        <v>53</v>
      </c>
      <c r="L316" s="52" t="s">
        <v>1964</v>
      </c>
      <c r="M316" s="74"/>
      <c r="N316" s="74"/>
      <c r="O316" s="74"/>
      <c r="P316" s="74"/>
      <c r="Q316" s="54">
        <v>274</v>
      </c>
      <c r="R316" s="74"/>
      <c r="S316" s="52" t="s">
        <v>58</v>
      </c>
      <c r="T316" s="52" t="s">
        <v>2698</v>
      </c>
      <c r="U316" s="55" t="s">
        <v>3083</v>
      </c>
      <c r="V316" s="55"/>
      <c r="W316" s="74"/>
      <c r="X316" s="74"/>
      <c r="Y316" s="74"/>
      <c r="Z316" s="74"/>
      <c r="AA316" s="74"/>
      <c r="AB316" s="74"/>
      <c r="AC316" s="74"/>
      <c r="AD316" s="74"/>
      <c r="AE316" s="74"/>
      <c r="AF316" s="54">
        <v>22</v>
      </c>
      <c r="AG316" s="54">
        <v>2</v>
      </c>
      <c r="AH316" s="54">
        <v>2012</v>
      </c>
      <c r="AI316" s="52" t="s">
        <v>2584</v>
      </c>
      <c r="AJ316" s="74"/>
      <c r="AK316" s="74"/>
      <c r="AL316" s="54"/>
      <c r="AM316" s="74"/>
      <c r="AN316" s="54">
        <v>29</v>
      </c>
      <c r="AO316" s="54">
        <v>2</v>
      </c>
      <c r="AP316" s="54">
        <v>2012</v>
      </c>
      <c r="AQ316" s="74"/>
      <c r="AR316" s="59">
        <v>8</v>
      </c>
      <c r="AS316" s="52" t="s">
        <v>53</v>
      </c>
      <c r="AT316" s="74">
        <v>124.08</v>
      </c>
      <c r="AU316" s="74">
        <v>84.48</v>
      </c>
      <c r="AV316" s="74">
        <v>32.159999999999997</v>
      </c>
      <c r="AW316" s="61">
        <v>113</v>
      </c>
      <c r="AX316" s="74"/>
      <c r="AY316" s="74">
        <v>13.200000000000001</v>
      </c>
      <c r="AZ316" s="74">
        <v>366.91999999999996</v>
      </c>
      <c r="BA316" s="74"/>
      <c r="BB316" s="74">
        <v>264</v>
      </c>
    </row>
    <row r="317" spans="1:54" s="73" customFormat="1" ht="12">
      <c r="A317" s="63" t="s">
        <v>46</v>
      </c>
      <c r="B317" s="65">
        <v>311</v>
      </c>
      <c r="C317" s="52" t="s">
        <v>3084</v>
      </c>
      <c r="D317" s="75" t="s">
        <v>422</v>
      </c>
      <c r="E317" s="51" t="s">
        <v>1576</v>
      </c>
      <c r="F317" s="52" t="s">
        <v>3085</v>
      </c>
      <c r="G317" s="74"/>
      <c r="H317" s="54">
        <v>23</v>
      </c>
      <c r="I317" s="54">
        <v>8</v>
      </c>
      <c r="J317" s="54">
        <v>1983</v>
      </c>
      <c r="K317" s="52">
        <f t="shared" si="4"/>
        <v>28</v>
      </c>
      <c r="L317" s="52" t="s">
        <v>100</v>
      </c>
      <c r="M317" s="74"/>
      <c r="N317" s="74"/>
      <c r="O317" s="74"/>
      <c r="P317" s="74"/>
      <c r="Q317" s="54">
        <v>280</v>
      </c>
      <c r="R317" s="74"/>
      <c r="S317" s="52" t="s">
        <v>58</v>
      </c>
      <c r="T317" s="52" t="s">
        <v>2698</v>
      </c>
      <c r="U317" s="55" t="s">
        <v>3086</v>
      </c>
      <c r="V317" s="55"/>
      <c r="W317" s="74"/>
      <c r="X317" s="74"/>
      <c r="Y317" s="74"/>
      <c r="Z317" s="74"/>
      <c r="AA317" s="74"/>
      <c r="AB317" s="74"/>
      <c r="AC317" s="74"/>
      <c r="AD317" s="74"/>
      <c r="AE317" s="74"/>
      <c r="AF317" s="54">
        <v>22</v>
      </c>
      <c r="AG317" s="54">
        <v>2</v>
      </c>
      <c r="AH317" s="54">
        <v>2012</v>
      </c>
      <c r="AI317" s="52" t="s">
        <v>1997</v>
      </c>
      <c r="AJ317" s="74"/>
      <c r="AK317" s="74"/>
      <c r="AL317" s="54"/>
      <c r="AM317" s="74"/>
      <c r="AN317" s="54">
        <v>29</v>
      </c>
      <c r="AO317" s="54">
        <v>2</v>
      </c>
      <c r="AP317" s="54">
        <v>2012</v>
      </c>
      <c r="AQ317" s="74"/>
      <c r="AR317" s="59">
        <v>6</v>
      </c>
      <c r="AS317" s="52" t="s">
        <v>53</v>
      </c>
      <c r="AT317" s="74">
        <v>93.059999999999988</v>
      </c>
      <c r="AU317" s="74">
        <v>63.36</v>
      </c>
      <c r="AV317" s="74">
        <v>17.190000000000001</v>
      </c>
      <c r="AW317" s="61">
        <v>94</v>
      </c>
      <c r="AX317" s="74"/>
      <c r="AY317" s="74">
        <v>9.9</v>
      </c>
      <c r="AZ317" s="74">
        <v>277.51</v>
      </c>
      <c r="BA317" s="74"/>
      <c r="BB317" s="74">
        <v>198</v>
      </c>
    </row>
    <row r="318" spans="1:54" s="73" customFormat="1" ht="12">
      <c r="A318" s="63" t="s">
        <v>46</v>
      </c>
      <c r="B318" s="65">
        <v>312</v>
      </c>
      <c r="C318" s="52" t="s">
        <v>3087</v>
      </c>
      <c r="D318" s="75" t="s">
        <v>2663</v>
      </c>
      <c r="E318" s="51" t="s">
        <v>1768</v>
      </c>
      <c r="F318" s="52" t="s">
        <v>3088</v>
      </c>
      <c r="G318" s="74"/>
      <c r="H318" s="54">
        <v>31</v>
      </c>
      <c r="I318" s="54">
        <v>8</v>
      </c>
      <c r="J318" s="54">
        <v>1989</v>
      </c>
      <c r="K318" s="52">
        <f t="shared" si="4"/>
        <v>22</v>
      </c>
      <c r="L318" s="52" t="s">
        <v>100</v>
      </c>
      <c r="M318" s="74"/>
      <c r="N318" s="74"/>
      <c r="O318" s="74"/>
      <c r="P318" s="74"/>
      <c r="Q318" s="54">
        <v>277</v>
      </c>
      <c r="R318" s="74"/>
      <c r="S318" s="52" t="s">
        <v>58</v>
      </c>
      <c r="T318" s="52" t="s">
        <v>2698</v>
      </c>
      <c r="U318" s="55" t="s">
        <v>211</v>
      </c>
      <c r="V318" s="55"/>
      <c r="W318" s="74"/>
      <c r="X318" s="74"/>
      <c r="Y318" s="74"/>
      <c r="Z318" s="74"/>
      <c r="AA318" s="74"/>
      <c r="AB318" s="74"/>
      <c r="AC318" s="74"/>
      <c r="AD318" s="74"/>
      <c r="AE318" s="74"/>
      <c r="AF318" s="54">
        <v>22</v>
      </c>
      <c r="AG318" s="54">
        <v>2</v>
      </c>
      <c r="AH318" s="54">
        <v>2012</v>
      </c>
      <c r="AI318" s="52" t="s">
        <v>2009</v>
      </c>
      <c r="AJ318" s="74"/>
      <c r="AK318" s="74"/>
      <c r="AL318" s="54"/>
      <c r="AM318" s="74"/>
      <c r="AN318" s="54">
        <v>29</v>
      </c>
      <c r="AO318" s="54">
        <v>2</v>
      </c>
      <c r="AP318" s="54">
        <v>2012</v>
      </c>
      <c r="AQ318" s="74"/>
      <c r="AR318" s="59">
        <v>8</v>
      </c>
      <c r="AS318" s="52" t="s">
        <v>53</v>
      </c>
      <c r="AT318" s="74">
        <v>124.08</v>
      </c>
      <c r="AU318" s="74">
        <v>84.48</v>
      </c>
      <c r="AV318" s="74">
        <v>83.82</v>
      </c>
      <c r="AW318" s="61">
        <v>7</v>
      </c>
      <c r="AX318" s="74"/>
      <c r="AY318" s="74">
        <v>13.200000000000001</v>
      </c>
      <c r="AZ318" s="74">
        <v>312.58</v>
      </c>
      <c r="BA318" s="74"/>
      <c r="BB318" s="74">
        <v>264</v>
      </c>
    </row>
    <row r="319" spans="1:54" s="73" customFormat="1" ht="12">
      <c r="A319" s="63" t="s">
        <v>46</v>
      </c>
      <c r="B319" s="65">
        <v>313</v>
      </c>
      <c r="C319" s="52" t="s">
        <v>3089</v>
      </c>
      <c r="D319" s="75" t="s">
        <v>161</v>
      </c>
      <c r="E319" s="51" t="s">
        <v>3090</v>
      </c>
      <c r="F319" s="52" t="s">
        <v>3091</v>
      </c>
      <c r="G319" s="74"/>
      <c r="H319" s="54">
        <v>1</v>
      </c>
      <c r="I319" s="54">
        <v>8</v>
      </c>
      <c r="J319" s="54">
        <v>1954</v>
      </c>
      <c r="K319" s="52">
        <f t="shared" si="4"/>
        <v>57</v>
      </c>
      <c r="L319" s="52" t="s">
        <v>1964</v>
      </c>
      <c r="M319" s="74"/>
      <c r="N319" s="74"/>
      <c r="O319" s="74"/>
      <c r="P319" s="74"/>
      <c r="Q319" s="54">
        <v>278</v>
      </c>
      <c r="R319" s="74"/>
      <c r="S319" s="52" t="s">
        <v>58</v>
      </c>
      <c r="T319" s="52" t="s">
        <v>2698</v>
      </c>
      <c r="U319" s="55" t="s">
        <v>722</v>
      </c>
      <c r="V319" s="55"/>
      <c r="W319" s="74"/>
      <c r="X319" s="74"/>
      <c r="Y319" s="74"/>
      <c r="Z319" s="74"/>
      <c r="AA319" s="74"/>
      <c r="AB319" s="74"/>
      <c r="AC319" s="74"/>
      <c r="AD319" s="74"/>
      <c r="AE319" s="74"/>
      <c r="AF319" s="54">
        <v>22</v>
      </c>
      <c r="AG319" s="54">
        <v>2</v>
      </c>
      <c r="AH319" s="54">
        <v>2012</v>
      </c>
      <c r="AI319" s="52" t="s">
        <v>2184</v>
      </c>
      <c r="AJ319" s="74"/>
      <c r="AK319" s="74"/>
      <c r="AL319" s="54"/>
      <c r="AM319" s="74"/>
      <c r="AN319" s="54">
        <v>29</v>
      </c>
      <c r="AO319" s="54">
        <v>2</v>
      </c>
      <c r="AP319" s="54">
        <v>2012</v>
      </c>
      <c r="AQ319" s="74"/>
      <c r="AR319" s="59">
        <v>8</v>
      </c>
      <c r="AS319" s="52" t="s">
        <v>53</v>
      </c>
      <c r="AT319" s="74">
        <v>124.08</v>
      </c>
      <c r="AU319" s="74">
        <v>84.48</v>
      </c>
      <c r="AV319" s="74">
        <v>84.72</v>
      </c>
      <c r="AW319" s="61">
        <v>28</v>
      </c>
      <c r="AX319" s="74"/>
      <c r="AY319" s="74">
        <v>13.200000000000001</v>
      </c>
      <c r="AZ319" s="74">
        <v>334.48</v>
      </c>
      <c r="BA319" s="74"/>
      <c r="BB319" s="74">
        <v>264</v>
      </c>
    </row>
    <row r="320" spans="1:54" s="73" customFormat="1" ht="12">
      <c r="A320" s="63" t="s">
        <v>46</v>
      </c>
      <c r="B320" s="65">
        <v>314</v>
      </c>
      <c r="C320" s="52" t="s">
        <v>3092</v>
      </c>
      <c r="D320" s="75" t="s">
        <v>82</v>
      </c>
      <c r="E320" s="51" t="s">
        <v>3093</v>
      </c>
      <c r="F320" s="52" t="s">
        <v>3094</v>
      </c>
      <c r="G320" s="74"/>
      <c r="H320" s="54">
        <v>3</v>
      </c>
      <c r="I320" s="54">
        <v>3</v>
      </c>
      <c r="J320" s="54">
        <v>1993</v>
      </c>
      <c r="K320" s="52">
        <f t="shared" si="4"/>
        <v>18</v>
      </c>
      <c r="L320" s="52" t="s">
        <v>1964</v>
      </c>
      <c r="M320" s="74"/>
      <c r="N320" s="74"/>
      <c r="O320" s="74"/>
      <c r="P320" s="74"/>
      <c r="Q320" s="54">
        <v>290</v>
      </c>
      <c r="R320" s="74"/>
      <c r="S320" s="52" t="s">
        <v>58</v>
      </c>
      <c r="T320" s="52" t="s">
        <v>2698</v>
      </c>
      <c r="U320" s="55" t="s">
        <v>3095</v>
      </c>
      <c r="V320" s="55"/>
      <c r="W320" s="74"/>
      <c r="X320" s="74"/>
      <c r="Y320" s="74"/>
      <c r="Z320" s="74"/>
      <c r="AA320" s="74"/>
      <c r="AB320" s="74"/>
      <c r="AC320" s="74"/>
      <c r="AD320" s="74"/>
      <c r="AE320" s="74"/>
      <c r="AF320" s="54">
        <v>24</v>
      </c>
      <c r="AG320" s="54">
        <v>2</v>
      </c>
      <c r="AH320" s="54">
        <v>2012</v>
      </c>
      <c r="AI320" s="52" t="s">
        <v>2385</v>
      </c>
      <c r="AJ320" s="74"/>
      <c r="AK320" s="74"/>
      <c r="AL320" s="54"/>
      <c r="AM320" s="74"/>
      <c r="AN320" s="54">
        <v>29</v>
      </c>
      <c r="AO320" s="54">
        <v>2</v>
      </c>
      <c r="AP320" s="54">
        <v>2012</v>
      </c>
      <c r="AQ320" s="74"/>
      <c r="AR320" s="59">
        <v>6</v>
      </c>
      <c r="AS320" s="52" t="s">
        <v>53</v>
      </c>
      <c r="AT320" s="74">
        <v>93.059999999999988</v>
      </c>
      <c r="AU320" s="74">
        <v>63.36</v>
      </c>
      <c r="AV320" s="74">
        <v>15.24</v>
      </c>
      <c r="AW320" s="61">
        <v>153</v>
      </c>
      <c r="AX320" s="74"/>
      <c r="AY320" s="74">
        <v>9.9</v>
      </c>
      <c r="AZ320" s="74">
        <v>334.56</v>
      </c>
      <c r="BA320" s="74"/>
      <c r="BB320" s="74">
        <v>198</v>
      </c>
    </row>
    <row r="321" spans="1:54" s="73" customFormat="1" ht="12">
      <c r="A321" s="63" t="s">
        <v>46</v>
      </c>
      <c r="B321" s="65">
        <v>315</v>
      </c>
      <c r="C321" s="52" t="s">
        <v>3096</v>
      </c>
      <c r="D321" s="75" t="s">
        <v>3097</v>
      </c>
      <c r="E321" s="51" t="s">
        <v>1127</v>
      </c>
      <c r="F321" s="52" t="s">
        <v>3098</v>
      </c>
      <c r="G321" s="74"/>
      <c r="H321" s="54">
        <v>9</v>
      </c>
      <c r="I321" s="54">
        <v>6</v>
      </c>
      <c r="J321" s="54">
        <v>1981</v>
      </c>
      <c r="K321" s="52">
        <f t="shared" si="4"/>
        <v>30</v>
      </c>
      <c r="L321" s="52" t="s">
        <v>100</v>
      </c>
      <c r="M321" s="74"/>
      <c r="N321" s="74"/>
      <c r="O321" s="74"/>
      <c r="P321" s="74"/>
      <c r="Q321" s="54">
        <v>296</v>
      </c>
      <c r="R321" s="74"/>
      <c r="S321" s="52" t="s">
        <v>94</v>
      </c>
      <c r="T321" s="52" t="s">
        <v>2698</v>
      </c>
      <c r="U321" s="55" t="s">
        <v>3099</v>
      </c>
      <c r="V321" s="55"/>
      <c r="W321" s="74"/>
      <c r="X321" s="74"/>
      <c r="Y321" s="74"/>
      <c r="Z321" s="74"/>
      <c r="AA321" s="74"/>
      <c r="AB321" s="74"/>
      <c r="AC321" s="74"/>
      <c r="AD321" s="74"/>
      <c r="AE321" s="74"/>
      <c r="AF321" s="54">
        <v>27</v>
      </c>
      <c r="AG321" s="54">
        <v>2</v>
      </c>
      <c r="AH321" s="54">
        <v>2012</v>
      </c>
      <c r="AI321" s="52" t="s">
        <v>1996</v>
      </c>
      <c r="AJ321" s="74"/>
      <c r="AK321" s="74"/>
      <c r="AL321" s="54"/>
      <c r="AM321" s="74"/>
      <c r="AN321" s="54">
        <v>29</v>
      </c>
      <c r="AO321" s="54">
        <v>2</v>
      </c>
      <c r="AP321" s="54">
        <v>2012</v>
      </c>
      <c r="AQ321" s="74"/>
      <c r="AR321" s="59">
        <v>3</v>
      </c>
      <c r="AS321" s="52" t="s">
        <v>53</v>
      </c>
      <c r="AT321" s="74">
        <v>46.529999999999994</v>
      </c>
      <c r="AU321" s="74">
        <v>31.68</v>
      </c>
      <c r="AV321" s="74">
        <v>28</v>
      </c>
      <c r="AW321" s="61">
        <v>19</v>
      </c>
      <c r="AX321" s="74"/>
      <c r="AY321" s="74">
        <v>4.95</v>
      </c>
      <c r="AZ321" s="74">
        <v>130.16</v>
      </c>
      <c r="BA321" s="74"/>
      <c r="BB321" s="74">
        <v>99</v>
      </c>
    </row>
    <row r="322" spans="1:54" s="73" customFormat="1" ht="12">
      <c r="A322" s="63" t="s">
        <v>46</v>
      </c>
      <c r="B322" s="65">
        <v>316</v>
      </c>
      <c r="C322" s="52" t="s">
        <v>3100</v>
      </c>
      <c r="D322" s="75" t="s">
        <v>436</v>
      </c>
      <c r="E322" s="51" t="s">
        <v>2932</v>
      </c>
      <c r="F322" s="52" t="s">
        <v>3101</v>
      </c>
      <c r="G322" s="74"/>
      <c r="H322" s="54">
        <v>6</v>
      </c>
      <c r="I322" s="54">
        <v>1</v>
      </c>
      <c r="J322" s="54">
        <v>1968</v>
      </c>
      <c r="K322" s="52">
        <f t="shared" si="4"/>
        <v>43</v>
      </c>
      <c r="L322" s="52" t="s">
        <v>1964</v>
      </c>
      <c r="M322" s="74"/>
      <c r="N322" s="74"/>
      <c r="O322" s="74"/>
      <c r="P322" s="74"/>
      <c r="Q322" s="54">
        <v>299</v>
      </c>
      <c r="R322" s="74"/>
      <c r="S322" s="52" t="s">
        <v>58</v>
      </c>
      <c r="T322" s="52" t="s">
        <v>2698</v>
      </c>
      <c r="U322" s="55" t="s">
        <v>3102</v>
      </c>
      <c r="V322" s="55" t="s">
        <v>493</v>
      </c>
      <c r="W322" s="74"/>
      <c r="X322" s="74"/>
      <c r="Y322" s="74"/>
      <c r="Z322" s="74"/>
      <c r="AA322" s="74"/>
      <c r="AB322" s="74"/>
      <c r="AC322" s="74"/>
      <c r="AD322" s="74"/>
      <c r="AE322" s="74"/>
      <c r="AF322" s="54">
        <v>27</v>
      </c>
      <c r="AG322" s="54">
        <v>2</v>
      </c>
      <c r="AH322" s="54">
        <v>2012</v>
      </c>
      <c r="AI322" s="52" t="s">
        <v>2778</v>
      </c>
      <c r="AJ322" s="74"/>
      <c r="AK322" s="74"/>
      <c r="AL322" s="54"/>
      <c r="AM322" s="74"/>
      <c r="AN322" s="54">
        <v>29</v>
      </c>
      <c r="AO322" s="54">
        <v>2</v>
      </c>
      <c r="AP322" s="54">
        <v>2012</v>
      </c>
      <c r="AQ322" s="74"/>
      <c r="AR322" s="59">
        <v>3</v>
      </c>
      <c r="AS322" s="52" t="s">
        <v>53</v>
      </c>
      <c r="AT322" s="74">
        <v>46.529999999999994</v>
      </c>
      <c r="AU322" s="74">
        <v>31.68</v>
      </c>
      <c r="AV322" s="74">
        <v>16.3</v>
      </c>
      <c r="AW322" s="61">
        <v>28</v>
      </c>
      <c r="AX322" s="74"/>
      <c r="AY322" s="74">
        <v>4.95</v>
      </c>
      <c r="AZ322" s="74">
        <v>127.46</v>
      </c>
      <c r="BA322" s="74"/>
      <c r="BB322" s="74">
        <v>99</v>
      </c>
    </row>
    <row r="323" spans="1:54" s="73" customFormat="1" ht="12">
      <c r="A323" s="63" t="s">
        <v>46</v>
      </c>
      <c r="B323" s="65">
        <v>317</v>
      </c>
      <c r="C323" s="52" t="s">
        <v>3103</v>
      </c>
      <c r="D323" s="75" t="s">
        <v>2863</v>
      </c>
      <c r="E323" s="51" t="s">
        <v>2864</v>
      </c>
      <c r="F323" s="52" t="s">
        <v>2865</v>
      </c>
      <c r="G323" s="74"/>
      <c r="H323" s="54">
        <v>7</v>
      </c>
      <c r="I323" s="54">
        <v>1</v>
      </c>
      <c r="J323" s="54">
        <v>1964</v>
      </c>
      <c r="K323" s="52">
        <f t="shared" si="4"/>
        <v>47</v>
      </c>
      <c r="L323" s="52" t="s">
        <v>1964</v>
      </c>
      <c r="M323" s="74"/>
      <c r="N323" s="74"/>
      <c r="O323" s="74"/>
      <c r="P323" s="74"/>
      <c r="Q323" s="54">
        <v>301</v>
      </c>
      <c r="R323" s="74"/>
      <c r="S323" s="52" t="s">
        <v>58</v>
      </c>
      <c r="T323" s="52" t="s">
        <v>2698</v>
      </c>
      <c r="U323" s="55" t="s">
        <v>3064</v>
      </c>
      <c r="V323" s="55" t="s">
        <v>3104</v>
      </c>
      <c r="W323" s="74"/>
      <c r="X323" s="74"/>
      <c r="Y323" s="74"/>
      <c r="Z323" s="74"/>
      <c r="AA323" s="74"/>
      <c r="AB323" s="74"/>
      <c r="AC323" s="74"/>
      <c r="AD323" s="74"/>
      <c r="AE323" s="74"/>
      <c r="AF323" s="54">
        <v>27</v>
      </c>
      <c r="AG323" s="54">
        <v>2</v>
      </c>
      <c r="AH323" s="54">
        <v>2012</v>
      </c>
      <c r="AI323" s="52" t="s">
        <v>2300</v>
      </c>
      <c r="AJ323" s="74"/>
      <c r="AK323" s="74"/>
      <c r="AL323" s="54"/>
      <c r="AM323" s="74"/>
      <c r="AN323" s="54">
        <v>29</v>
      </c>
      <c r="AO323" s="54">
        <v>2</v>
      </c>
      <c r="AP323" s="54">
        <v>2012</v>
      </c>
      <c r="AQ323" s="74"/>
      <c r="AR323" s="59">
        <v>3</v>
      </c>
      <c r="AS323" s="52" t="s">
        <v>53</v>
      </c>
      <c r="AT323" s="74">
        <v>46.529999999999994</v>
      </c>
      <c r="AU323" s="74">
        <v>31.68</v>
      </c>
      <c r="AV323" s="74">
        <v>1.82</v>
      </c>
      <c r="AW323" s="61">
        <v>10</v>
      </c>
      <c r="AX323" s="74"/>
      <c r="AY323" s="74">
        <v>4.95</v>
      </c>
      <c r="AZ323" s="74">
        <v>94.97999999999999</v>
      </c>
      <c r="BA323" s="74"/>
      <c r="BB323" s="74">
        <v>94.98</v>
      </c>
    </row>
    <row r="324" spans="1:54" s="73" customFormat="1" ht="12">
      <c r="A324" s="63" t="s">
        <v>46</v>
      </c>
      <c r="B324" s="65">
        <v>318</v>
      </c>
      <c r="C324" s="52" t="s">
        <v>3105</v>
      </c>
      <c r="D324" s="75" t="s">
        <v>1789</v>
      </c>
      <c r="E324" s="51" t="s">
        <v>3106</v>
      </c>
      <c r="F324" s="52" t="s">
        <v>3107</v>
      </c>
      <c r="G324" s="74"/>
      <c r="H324" s="54">
        <v>6</v>
      </c>
      <c r="I324" s="54">
        <v>8</v>
      </c>
      <c r="J324" s="54">
        <v>1952</v>
      </c>
      <c r="K324" s="52">
        <f t="shared" si="4"/>
        <v>59</v>
      </c>
      <c r="L324" s="52" t="s">
        <v>1964</v>
      </c>
      <c r="M324" s="74"/>
      <c r="N324" s="74"/>
      <c r="O324" s="74"/>
      <c r="P324" s="74"/>
      <c r="Q324" s="54">
        <v>303</v>
      </c>
      <c r="R324" s="74"/>
      <c r="S324" s="52" t="s">
        <v>58</v>
      </c>
      <c r="T324" s="52" t="s">
        <v>2698</v>
      </c>
      <c r="U324" s="55" t="s">
        <v>3108</v>
      </c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54">
        <v>28</v>
      </c>
      <c r="AG324" s="54">
        <v>2</v>
      </c>
      <c r="AH324" s="54">
        <v>2012</v>
      </c>
      <c r="AI324" s="52" t="s">
        <v>2314</v>
      </c>
      <c r="AJ324" s="74"/>
      <c r="AK324" s="74"/>
      <c r="AL324" s="54"/>
      <c r="AM324" s="74"/>
      <c r="AN324" s="54">
        <v>29</v>
      </c>
      <c r="AO324" s="54">
        <v>2</v>
      </c>
      <c r="AP324" s="54">
        <v>2012</v>
      </c>
      <c r="AQ324" s="74"/>
      <c r="AR324" s="59">
        <v>2</v>
      </c>
      <c r="AS324" s="52" t="s">
        <v>53</v>
      </c>
      <c r="AT324" s="74">
        <v>31.02</v>
      </c>
      <c r="AU324" s="74">
        <v>21.12</v>
      </c>
      <c r="AV324" s="74">
        <v>16.3</v>
      </c>
      <c r="AW324" s="61">
        <v>128</v>
      </c>
      <c r="AX324" s="74"/>
      <c r="AY324" s="74">
        <v>3.3000000000000003</v>
      </c>
      <c r="AZ324" s="74">
        <v>199.74</v>
      </c>
      <c r="BA324" s="74"/>
      <c r="BB324" s="74">
        <v>66</v>
      </c>
    </row>
    <row r="325" spans="1:54" s="73" customFormat="1" ht="12">
      <c r="A325" s="63" t="s">
        <v>46</v>
      </c>
      <c r="B325" s="65">
        <v>319</v>
      </c>
      <c r="C325" s="52" t="s">
        <v>3109</v>
      </c>
      <c r="D325" s="75" t="s">
        <v>3110</v>
      </c>
      <c r="E325" s="51" t="s">
        <v>3111</v>
      </c>
      <c r="F325" s="52" t="s">
        <v>3112</v>
      </c>
      <c r="G325" s="74"/>
      <c r="H325" s="54">
        <v>5</v>
      </c>
      <c r="I325" s="54">
        <v>5</v>
      </c>
      <c r="J325" s="54">
        <v>1969</v>
      </c>
      <c r="K325" s="52">
        <f t="shared" si="4"/>
        <v>42</v>
      </c>
      <c r="L325" s="52" t="s">
        <v>100</v>
      </c>
      <c r="M325" s="74"/>
      <c r="N325" s="74"/>
      <c r="O325" s="74"/>
      <c r="P325" s="74"/>
      <c r="Q325" s="54">
        <v>304</v>
      </c>
      <c r="R325" s="74"/>
      <c r="S325" s="52" t="s">
        <v>58</v>
      </c>
      <c r="T325" s="52" t="s">
        <v>2698</v>
      </c>
      <c r="U325" s="55" t="s">
        <v>3113</v>
      </c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54">
        <v>28</v>
      </c>
      <c r="AG325" s="54">
        <v>2</v>
      </c>
      <c r="AH325" s="54">
        <v>2012</v>
      </c>
      <c r="AI325" s="52" t="s">
        <v>2184</v>
      </c>
      <c r="AJ325" s="74"/>
      <c r="AK325" s="74"/>
      <c r="AL325" s="54"/>
      <c r="AM325" s="74"/>
      <c r="AN325" s="54">
        <v>29</v>
      </c>
      <c r="AO325" s="54">
        <v>2</v>
      </c>
      <c r="AP325" s="54">
        <v>2012</v>
      </c>
      <c r="AQ325" s="74"/>
      <c r="AR325" s="59">
        <v>2</v>
      </c>
      <c r="AS325" s="52" t="s">
        <v>53</v>
      </c>
      <c r="AT325" s="74">
        <v>31.02</v>
      </c>
      <c r="AU325" s="74">
        <v>21.12</v>
      </c>
      <c r="AV325" s="74">
        <v>0.12</v>
      </c>
      <c r="AW325" s="61">
        <v>129</v>
      </c>
      <c r="AX325" s="74"/>
      <c r="AY325" s="74">
        <v>3.3000000000000003</v>
      </c>
      <c r="AZ325" s="74">
        <v>184.56</v>
      </c>
      <c r="BA325" s="74"/>
      <c r="BB325" s="74">
        <v>66</v>
      </c>
    </row>
    <row r="326" spans="1:54" s="73" customFormat="1" ht="12">
      <c r="A326" s="63" t="s">
        <v>46</v>
      </c>
      <c r="B326" s="65">
        <v>320</v>
      </c>
      <c r="C326" s="52" t="s">
        <v>3114</v>
      </c>
      <c r="D326" s="75" t="s">
        <v>55</v>
      </c>
      <c r="E326" s="51" t="s">
        <v>3115</v>
      </c>
      <c r="F326" s="52" t="s">
        <v>3116</v>
      </c>
      <c r="G326" s="74"/>
      <c r="H326" s="54">
        <v>20</v>
      </c>
      <c r="I326" s="54">
        <v>5</v>
      </c>
      <c r="J326" s="54">
        <v>1984</v>
      </c>
      <c r="K326" s="52">
        <f t="shared" si="4"/>
        <v>27</v>
      </c>
      <c r="L326" s="52" t="s">
        <v>1964</v>
      </c>
      <c r="M326" s="74"/>
      <c r="N326" s="74"/>
      <c r="O326" s="74"/>
      <c r="P326" s="74"/>
      <c r="Q326" s="54">
        <v>305</v>
      </c>
      <c r="R326" s="74"/>
      <c r="S326" s="52" t="s">
        <v>58</v>
      </c>
      <c r="T326" s="52" t="s">
        <v>2698</v>
      </c>
      <c r="U326" s="55" t="s">
        <v>3117</v>
      </c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54">
        <v>28</v>
      </c>
      <c r="AG326" s="54">
        <v>2</v>
      </c>
      <c r="AH326" s="54">
        <v>2012</v>
      </c>
      <c r="AI326" s="52" t="s">
        <v>2016</v>
      </c>
      <c r="AJ326" s="74"/>
      <c r="AK326" s="74"/>
      <c r="AL326" s="54"/>
      <c r="AM326" s="74"/>
      <c r="AN326" s="54">
        <v>29</v>
      </c>
      <c r="AO326" s="54">
        <v>2</v>
      </c>
      <c r="AP326" s="54">
        <v>2012</v>
      </c>
      <c r="AQ326" s="74"/>
      <c r="AR326" s="59">
        <v>2</v>
      </c>
      <c r="AS326" s="52" t="s">
        <v>53</v>
      </c>
      <c r="AT326" s="74">
        <v>31.02</v>
      </c>
      <c r="AU326" s="74">
        <v>21.12</v>
      </c>
      <c r="AV326" s="74">
        <v>15.27</v>
      </c>
      <c r="AW326" s="61">
        <v>201</v>
      </c>
      <c r="AX326" s="74"/>
      <c r="AY326" s="74">
        <v>3.3000000000000003</v>
      </c>
      <c r="AZ326" s="74">
        <v>271.70999999999998</v>
      </c>
      <c r="BA326" s="74"/>
      <c r="BB326" s="74">
        <v>66</v>
      </c>
    </row>
    <row r="327" spans="1:54" s="73" customFormat="1" ht="12">
      <c r="A327" s="63" t="s">
        <v>46</v>
      </c>
      <c r="B327" s="65">
        <v>321</v>
      </c>
      <c r="C327" s="52" t="s">
        <v>3118</v>
      </c>
      <c r="D327" s="75" t="s">
        <v>142</v>
      </c>
      <c r="E327" s="51" t="s">
        <v>3119</v>
      </c>
      <c r="F327" s="52" t="s">
        <v>3120</v>
      </c>
      <c r="G327" s="74"/>
      <c r="H327" s="54">
        <v>21</v>
      </c>
      <c r="I327" s="54">
        <v>5</v>
      </c>
      <c r="J327" s="54">
        <v>1987</v>
      </c>
      <c r="K327" s="52">
        <f t="shared" si="4"/>
        <v>24</v>
      </c>
      <c r="L327" s="52" t="s">
        <v>100</v>
      </c>
      <c r="M327" s="74"/>
      <c r="N327" s="74"/>
      <c r="O327" s="74"/>
      <c r="P327" s="74"/>
      <c r="Q327" s="54">
        <v>308</v>
      </c>
      <c r="R327" s="74"/>
      <c r="S327" s="52" t="s">
        <v>1501</v>
      </c>
      <c r="T327" s="52" t="s">
        <v>2698</v>
      </c>
      <c r="U327" s="55" t="s">
        <v>3121</v>
      </c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54">
        <v>28</v>
      </c>
      <c r="AG327" s="54">
        <v>2</v>
      </c>
      <c r="AH327" s="54">
        <v>2012</v>
      </c>
      <c r="AI327" s="52" t="s">
        <v>1976</v>
      </c>
      <c r="AJ327" s="74"/>
      <c r="AK327" s="74"/>
      <c r="AL327" s="54"/>
      <c r="AM327" s="74"/>
      <c r="AN327" s="54">
        <v>29</v>
      </c>
      <c r="AO327" s="54">
        <v>2</v>
      </c>
      <c r="AP327" s="54">
        <v>2012</v>
      </c>
      <c r="AQ327" s="74"/>
      <c r="AR327" s="59">
        <v>2</v>
      </c>
      <c r="AS327" s="52" t="s">
        <v>53</v>
      </c>
      <c r="AT327" s="74">
        <v>31.02</v>
      </c>
      <c r="AU327" s="74">
        <v>21.12</v>
      </c>
      <c r="AV327" s="74">
        <v>3.19</v>
      </c>
      <c r="AW327" s="61">
        <v>129</v>
      </c>
      <c r="AX327" s="74"/>
      <c r="AY327" s="74">
        <v>3.3000000000000003</v>
      </c>
      <c r="AZ327" s="74">
        <v>187.63</v>
      </c>
      <c r="BA327" s="74"/>
      <c r="BB327" s="74">
        <v>66</v>
      </c>
    </row>
    <row r="328" spans="1:54" s="73" customFormat="1" ht="12">
      <c r="A328" s="63" t="s">
        <v>46</v>
      </c>
      <c r="B328" s="65">
        <v>322</v>
      </c>
      <c r="C328" s="52" t="s">
        <v>3122</v>
      </c>
      <c r="D328" s="75" t="s">
        <v>1586</v>
      </c>
      <c r="E328" s="51" t="s">
        <v>3123</v>
      </c>
      <c r="F328" s="52" t="s">
        <v>3124</v>
      </c>
      <c r="G328" s="74"/>
      <c r="H328" s="54">
        <v>24</v>
      </c>
      <c r="I328" s="54">
        <v>9</v>
      </c>
      <c r="J328" s="54">
        <v>1981</v>
      </c>
      <c r="K328" s="52">
        <f t="shared" ref="K328:K352" si="5">2011-J328</f>
        <v>30</v>
      </c>
      <c r="L328" s="52" t="s">
        <v>1964</v>
      </c>
      <c r="M328" s="74"/>
      <c r="N328" s="74"/>
      <c r="O328" s="74"/>
      <c r="P328" s="74"/>
      <c r="Q328" s="54">
        <v>310</v>
      </c>
      <c r="R328" s="74"/>
      <c r="S328" s="52" t="s">
        <v>58</v>
      </c>
      <c r="T328" s="52" t="s">
        <v>2698</v>
      </c>
      <c r="U328" s="55" t="s">
        <v>2704</v>
      </c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54">
        <v>28</v>
      </c>
      <c r="AG328" s="54">
        <v>2</v>
      </c>
      <c r="AH328" s="54">
        <v>2012</v>
      </c>
      <c r="AI328" s="52" t="s">
        <v>2155</v>
      </c>
      <c r="AJ328" s="74"/>
      <c r="AK328" s="74"/>
      <c r="AL328" s="54">
        <v>2010</v>
      </c>
      <c r="AM328" s="74"/>
      <c r="AN328" s="54">
        <v>29</v>
      </c>
      <c r="AO328" s="54">
        <v>2</v>
      </c>
      <c r="AP328" s="54">
        <v>2012</v>
      </c>
      <c r="AQ328" s="74"/>
      <c r="AR328" s="59">
        <v>2</v>
      </c>
      <c r="AS328" s="52" t="s">
        <v>53</v>
      </c>
      <c r="AT328" s="74">
        <v>31.02</v>
      </c>
      <c r="AU328" s="74">
        <v>21.12</v>
      </c>
      <c r="AV328" s="74">
        <v>16.3</v>
      </c>
      <c r="AW328" s="61">
        <v>28</v>
      </c>
      <c r="AX328" s="74"/>
      <c r="AY328" s="74">
        <v>3.3000000000000003</v>
      </c>
      <c r="AZ328" s="74">
        <v>99.74</v>
      </c>
      <c r="BA328" s="74"/>
      <c r="BB328" s="74">
        <v>66</v>
      </c>
    </row>
    <row r="329" spans="1:54" s="73" customFormat="1" ht="12">
      <c r="A329" s="63" t="s">
        <v>46</v>
      </c>
      <c r="B329" s="65">
        <v>323</v>
      </c>
      <c r="C329" s="52" t="s">
        <v>3125</v>
      </c>
      <c r="D329" s="75" t="s">
        <v>2524</v>
      </c>
      <c r="E329" s="51" t="s">
        <v>2242</v>
      </c>
      <c r="F329" s="52" t="s">
        <v>3126</v>
      </c>
      <c r="G329" s="74"/>
      <c r="H329" s="54">
        <v>7</v>
      </c>
      <c r="I329" s="54">
        <v>12</v>
      </c>
      <c r="J329" s="54">
        <v>1978</v>
      </c>
      <c r="K329" s="52">
        <f t="shared" si="5"/>
        <v>33</v>
      </c>
      <c r="L329" s="52" t="s">
        <v>1964</v>
      </c>
      <c r="M329" s="74"/>
      <c r="N329" s="74"/>
      <c r="O329" s="74"/>
      <c r="P329" s="74"/>
      <c r="Q329" s="54">
        <v>311</v>
      </c>
      <c r="R329" s="74"/>
      <c r="S329" s="52" t="s">
        <v>58</v>
      </c>
      <c r="T329" s="52" t="s">
        <v>2698</v>
      </c>
      <c r="U329" s="55" t="s">
        <v>3127</v>
      </c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54">
        <v>28</v>
      </c>
      <c r="AG329" s="54">
        <v>2</v>
      </c>
      <c r="AH329" s="54">
        <v>2012</v>
      </c>
      <c r="AI329" s="52" t="s">
        <v>2489</v>
      </c>
      <c r="AJ329" s="74"/>
      <c r="AK329" s="74"/>
      <c r="AL329" s="74"/>
      <c r="AM329" s="74"/>
      <c r="AN329" s="54">
        <v>29</v>
      </c>
      <c r="AO329" s="54">
        <v>2</v>
      </c>
      <c r="AP329" s="54">
        <v>2012</v>
      </c>
      <c r="AQ329" s="74"/>
      <c r="AR329" s="59">
        <v>2</v>
      </c>
      <c r="AS329" s="52" t="s">
        <v>53</v>
      </c>
      <c r="AT329" s="74">
        <v>31.02</v>
      </c>
      <c r="AU329" s="74">
        <v>21.12</v>
      </c>
      <c r="AV329" s="74">
        <v>16.3</v>
      </c>
      <c r="AW329" s="61">
        <v>125</v>
      </c>
      <c r="AX329" s="74"/>
      <c r="AY329" s="74">
        <v>3.3000000000000003</v>
      </c>
      <c r="AZ329" s="74">
        <v>196.74</v>
      </c>
      <c r="BA329" s="74"/>
      <c r="BB329" s="74">
        <v>66</v>
      </c>
    </row>
    <row r="330" spans="1:54" s="73" customFormat="1" ht="12">
      <c r="A330" s="63" t="s">
        <v>46</v>
      </c>
      <c r="B330" s="65">
        <v>324</v>
      </c>
      <c r="C330" s="52" t="s">
        <v>3128</v>
      </c>
      <c r="D330" s="51" t="s">
        <v>3129</v>
      </c>
      <c r="E330" s="51" t="s">
        <v>3130</v>
      </c>
      <c r="F330" s="52" t="s">
        <v>3131</v>
      </c>
      <c r="G330" s="74"/>
      <c r="H330" s="54">
        <v>30</v>
      </c>
      <c r="I330" s="54">
        <v>3</v>
      </c>
      <c r="J330" s="54">
        <v>1953</v>
      </c>
      <c r="K330" s="52">
        <f t="shared" si="5"/>
        <v>58</v>
      </c>
      <c r="L330" s="52" t="s">
        <v>1964</v>
      </c>
      <c r="M330" s="74"/>
      <c r="N330" s="74"/>
      <c r="O330" s="74"/>
      <c r="P330" s="74"/>
      <c r="Q330" s="54">
        <v>315</v>
      </c>
      <c r="R330" s="74"/>
      <c r="S330" s="52" t="s">
        <v>58</v>
      </c>
      <c r="T330" s="52" t="s">
        <v>2698</v>
      </c>
      <c r="U330" s="55" t="s">
        <v>211</v>
      </c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54">
        <v>29</v>
      </c>
      <c r="AG330" s="54">
        <v>2</v>
      </c>
      <c r="AH330" s="54">
        <v>2012</v>
      </c>
      <c r="AI330" s="52" t="s">
        <v>2197</v>
      </c>
      <c r="AJ330" s="74"/>
      <c r="AK330" s="74"/>
      <c r="AL330" s="74"/>
      <c r="AM330" s="74"/>
      <c r="AN330" s="54">
        <v>29</v>
      </c>
      <c r="AO330" s="54">
        <v>2</v>
      </c>
      <c r="AP330" s="54">
        <v>2012</v>
      </c>
      <c r="AQ330" s="74"/>
      <c r="AR330" s="59">
        <v>1</v>
      </c>
      <c r="AS330" s="52" t="s">
        <v>53</v>
      </c>
      <c r="AT330" s="74">
        <v>15.51</v>
      </c>
      <c r="AU330" s="74">
        <v>10.56</v>
      </c>
      <c r="AV330" s="74">
        <v>7.0000000000000007E-2</v>
      </c>
      <c r="AW330" s="61">
        <v>7</v>
      </c>
      <c r="AX330" s="74"/>
      <c r="AY330" s="74">
        <v>1.6500000000000001</v>
      </c>
      <c r="AZ330" s="74">
        <v>34.79</v>
      </c>
      <c r="BA330" s="74"/>
      <c r="BB330" s="74">
        <v>33</v>
      </c>
    </row>
    <row r="331" spans="1:54" s="73" customFormat="1" ht="12">
      <c r="A331" s="63" t="s">
        <v>46</v>
      </c>
      <c r="B331" s="65">
        <v>325</v>
      </c>
      <c r="C331" s="52" t="s">
        <v>3132</v>
      </c>
      <c r="D331" s="75" t="s">
        <v>3133</v>
      </c>
      <c r="E331" s="51" t="s">
        <v>3134</v>
      </c>
      <c r="F331" s="52" t="s">
        <v>3135</v>
      </c>
      <c r="G331" s="74"/>
      <c r="H331" s="54">
        <v>1</v>
      </c>
      <c r="I331" s="54">
        <v>7</v>
      </c>
      <c r="J331" s="54">
        <v>1934</v>
      </c>
      <c r="K331" s="52">
        <f t="shared" si="5"/>
        <v>77</v>
      </c>
      <c r="L331" s="52" t="s">
        <v>1964</v>
      </c>
      <c r="M331" s="74"/>
      <c r="N331" s="74"/>
      <c r="O331" s="74"/>
      <c r="P331" s="74"/>
      <c r="Q331" s="54">
        <v>316</v>
      </c>
      <c r="R331" s="74"/>
      <c r="S331" s="52" t="s">
        <v>58</v>
      </c>
      <c r="T331" s="52" t="s">
        <v>2698</v>
      </c>
      <c r="U331" s="55" t="s">
        <v>211</v>
      </c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54">
        <v>29</v>
      </c>
      <c r="AG331" s="54">
        <v>2</v>
      </c>
      <c r="AH331" s="54">
        <v>2012</v>
      </c>
      <c r="AI331" s="52" t="s">
        <v>3136</v>
      </c>
      <c r="AJ331" s="74"/>
      <c r="AK331" s="74"/>
      <c r="AL331" s="74"/>
      <c r="AM331" s="74"/>
      <c r="AN331" s="54">
        <v>29</v>
      </c>
      <c r="AO331" s="54">
        <v>2</v>
      </c>
      <c r="AP331" s="54">
        <v>2012</v>
      </c>
      <c r="AQ331" s="74"/>
      <c r="AR331" s="59">
        <v>1</v>
      </c>
      <c r="AS331" s="52" t="s">
        <v>53</v>
      </c>
      <c r="AT331" s="74">
        <v>15.51</v>
      </c>
      <c r="AU331" s="74">
        <v>10.56</v>
      </c>
      <c r="AV331" s="74">
        <v>7.0000000000000007E-2</v>
      </c>
      <c r="AW331" s="61">
        <v>7</v>
      </c>
      <c r="AX331" s="74"/>
      <c r="AY331" s="74">
        <v>1.6500000000000001</v>
      </c>
      <c r="AZ331" s="74">
        <v>34.79</v>
      </c>
      <c r="BA331" s="74"/>
      <c r="BB331" s="74">
        <v>33</v>
      </c>
    </row>
    <row r="332" spans="1:54" s="73" customFormat="1" ht="12">
      <c r="A332" s="63" t="s">
        <v>46</v>
      </c>
      <c r="B332" s="65">
        <v>326</v>
      </c>
      <c r="C332" s="52" t="s">
        <v>2642</v>
      </c>
      <c r="D332" s="75" t="s">
        <v>804</v>
      </c>
      <c r="E332" s="51" t="s">
        <v>2643</v>
      </c>
      <c r="F332" s="52" t="s">
        <v>2644</v>
      </c>
      <c r="G332" s="74"/>
      <c r="H332" s="54">
        <v>16</v>
      </c>
      <c r="I332" s="54">
        <v>6</v>
      </c>
      <c r="J332" s="54">
        <v>1955</v>
      </c>
      <c r="K332" s="52">
        <f t="shared" si="5"/>
        <v>56</v>
      </c>
      <c r="L332" s="52" t="s">
        <v>100</v>
      </c>
      <c r="M332" s="74"/>
      <c r="N332" s="74"/>
      <c r="O332" s="74"/>
      <c r="P332" s="74"/>
      <c r="Q332" s="54">
        <v>292</v>
      </c>
      <c r="R332" s="74"/>
      <c r="S332" s="52" t="s">
        <v>159</v>
      </c>
      <c r="T332" s="52" t="s">
        <v>3137</v>
      </c>
      <c r="U332" s="55" t="s">
        <v>3138</v>
      </c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54">
        <v>28</v>
      </c>
      <c r="AG332" s="54">
        <v>2</v>
      </c>
      <c r="AH332" s="54">
        <v>2012</v>
      </c>
      <c r="AI332" s="52" t="s">
        <v>2584</v>
      </c>
      <c r="AJ332" s="74"/>
      <c r="AK332" s="74"/>
      <c r="AL332" s="74"/>
      <c r="AM332" s="74"/>
      <c r="AN332" s="54">
        <v>29</v>
      </c>
      <c r="AO332" s="54">
        <v>2</v>
      </c>
      <c r="AP332" s="54">
        <v>2012</v>
      </c>
      <c r="AQ332" s="74"/>
      <c r="AR332" s="59">
        <v>2</v>
      </c>
      <c r="AS332" s="52" t="s">
        <v>53</v>
      </c>
      <c r="AT332" s="74">
        <v>1974</v>
      </c>
      <c r="AU332" s="74">
        <v>950</v>
      </c>
      <c r="AV332" s="74">
        <v>147.22999999999999</v>
      </c>
      <c r="AW332" s="77">
        <v>248</v>
      </c>
      <c r="AX332" s="74"/>
      <c r="AY332" s="74">
        <v>420</v>
      </c>
      <c r="AZ332" s="74">
        <v>3739.23</v>
      </c>
      <c r="BA332" s="74"/>
      <c r="BB332" s="74">
        <v>3739.23</v>
      </c>
    </row>
    <row r="333" spans="1:54" s="73" customFormat="1" ht="12">
      <c r="A333" s="63" t="s">
        <v>46</v>
      </c>
      <c r="B333" s="65">
        <v>327</v>
      </c>
      <c r="C333" s="52" t="s">
        <v>2646</v>
      </c>
      <c r="D333" s="75" t="s">
        <v>2647</v>
      </c>
      <c r="E333" s="51" t="s">
        <v>1552</v>
      </c>
      <c r="F333" s="52" t="s">
        <v>2648</v>
      </c>
      <c r="G333" s="74"/>
      <c r="H333" s="54">
        <v>20</v>
      </c>
      <c r="I333" s="54">
        <v>12</v>
      </c>
      <c r="J333" s="54">
        <v>1946</v>
      </c>
      <c r="K333" s="52">
        <f t="shared" si="5"/>
        <v>65</v>
      </c>
      <c r="L333" s="52" t="s">
        <v>1964</v>
      </c>
      <c r="M333" s="74"/>
      <c r="N333" s="74"/>
      <c r="O333" s="74"/>
      <c r="P333" s="74"/>
      <c r="Q333" s="54">
        <v>293</v>
      </c>
      <c r="R333" s="74"/>
      <c r="S333" s="52" t="s">
        <v>528</v>
      </c>
      <c r="T333" s="52" t="s">
        <v>3137</v>
      </c>
      <c r="U333" s="55" t="s">
        <v>3139</v>
      </c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54">
        <v>28</v>
      </c>
      <c r="AG333" s="54">
        <v>2</v>
      </c>
      <c r="AH333" s="54">
        <v>2012</v>
      </c>
      <c r="AI333" s="52" t="s">
        <v>1987</v>
      </c>
      <c r="AJ333" s="74"/>
      <c r="AK333" s="74"/>
      <c r="AL333" s="74"/>
      <c r="AM333" s="74"/>
      <c r="AN333" s="54">
        <v>29</v>
      </c>
      <c r="AO333" s="54">
        <v>2</v>
      </c>
      <c r="AP333" s="54">
        <v>2012</v>
      </c>
      <c r="AQ333" s="74"/>
      <c r="AR333" s="59">
        <v>1</v>
      </c>
      <c r="AS333" s="52" t="s">
        <v>53</v>
      </c>
      <c r="AT333" s="74">
        <v>1974</v>
      </c>
      <c r="AU333" s="74">
        <v>950</v>
      </c>
      <c r="AV333" s="74">
        <v>133.76</v>
      </c>
      <c r="AW333" s="77">
        <v>223</v>
      </c>
      <c r="AX333" s="74"/>
      <c r="AY333" s="74">
        <v>420</v>
      </c>
      <c r="AZ333" s="74">
        <v>3700.76</v>
      </c>
      <c r="BA333" s="74"/>
      <c r="BB333" s="74">
        <v>3700.76</v>
      </c>
    </row>
    <row r="334" spans="1:54" s="73" customFormat="1" ht="12">
      <c r="A334" s="63" t="s">
        <v>46</v>
      </c>
      <c r="B334" s="65">
        <v>328</v>
      </c>
      <c r="C334" s="52" t="s">
        <v>3084</v>
      </c>
      <c r="D334" s="75" t="s">
        <v>422</v>
      </c>
      <c r="E334" s="51" t="s">
        <v>1576</v>
      </c>
      <c r="F334" s="52" t="s">
        <v>3085</v>
      </c>
      <c r="G334" s="74"/>
      <c r="H334" s="54">
        <v>23</v>
      </c>
      <c r="I334" s="54">
        <v>8</v>
      </c>
      <c r="J334" s="54">
        <v>1983</v>
      </c>
      <c r="K334" s="52">
        <f t="shared" si="5"/>
        <v>28</v>
      </c>
      <c r="L334" s="52" t="s">
        <v>100</v>
      </c>
      <c r="M334" s="74"/>
      <c r="N334" s="74"/>
      <c r="O334" s="74"/>
      <c r="P334" s="74"/>
      <c r="Q334" s="54">
        <v>280</v>
      </c>
      <c r="R334" s="74"/>
      <c r="S334" s="52" t="s">
        <v>58</v>
      </c>
      <c r="T334" s="52" t="s">
        <v>3137</v>
      </c>
      <c r="U334" s="55" t="s">
        <v>3140</v>
      </c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54">
        <v>24</v>
      </c>
      <c r="AG334" s="54">
        <v>2</v>
      </c>
      <c r="AH334" s="54">
        <v>2012</v>
      </c>
      <c r="AI334" s="52" t="s">
        <v>1997</v>
      </c>
      <c r="AJ334" s="74"/>
      <c r="AK334" s="74"/>
      <c r="AL334" s="74"/>
      <c r="AM334" s="74"/>
      <c r="AN334" s="54">
        <v>25</v>
      </c>
      <c r="AO334" s="54">
        <v>2</v>
      </c>
      <c r="AP334" s="54">
        <v>2012</v>
      </c>
      <c r="AQ334" s="74"/>
      <c r="AR334" s="59">
        <v>2</v>
      </c>
      <c r="AS334" s="52" t="s">
        <v>53</v>
      </c>
      <c r="AT334" s="74">
        <v>1974</v>
      </c>
      <c r="AU334" s="74">
        <v>950</v>
      </c>
      <c r="AV334" s="74">
        <v>367.37</v>
      </c>
      <c r="AW334" s="77">
        <v>258</v>
      </c>
      <c r="AX334" s="74"/>
      <c r="AY334" s="74">
        <v>420</v>
      </c>
      <c r="AZ334" s="74">
        <v>3969.37</v>
      </c>
      <c r="BA334" s="74"/>
      <c r="BB334" s="74">
        <v>3969.37</v>
      </c>
    </row>
    <row r="335" spans="1:54" s="73" customFormat="1" ht="12">
      <c r="A335" s="63" t="s">
        <v>46</v>
      </c>
      <c r="B335" s="65">
        <v>329</v>
      </c>
      <c r="C335" s="52" t="s">
        <v>2603</v>
      </c>
      <c r="D335" s="75" t="s">
        <v>1036</v>
      </c>
      <c r="E335" s="51" t="s">
        <v>948</v>
      </c>
      <c r="F335" s="52" t="s">
        <v>2604</v>
      </c>
      <c r="G335" s="74"/>
      <c r="H335" s="54">
        <v>28</v>
      </c>
      <c r="I335" s="54">
        <v>2</v>
      </c>
      <c r="J335" s="54">
        <v>1956</v>
      </c>
      <c r="K335" s="52">
        <f t="shared" si="5"/>
        <v>55</v>
      </c>
      <c r="L335" s="52" t="s">
        <v>100</v>
      </c>
      <c r="M335" s="74"/>
      <c r="N335" s="74"/>
      <c r="O335" s="74"/>
      <c r="P335" s="74"/>
      <c r="Q335" s="54">
        <v>279</v>
      </c>
      <c r="R335" s="74"/>
      <c r="S335" s="52" t="s">
        <v>528</v>
      </c>
      <c r="T335" s="52" t="s">
        <v>3137</v>
      </c>
      <c r="U335" s="55" t="s">
        <v>3141</v>
      </c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54">
        <v>23</v>
      </c>
      <c r="AG335" s="54">
        <v>2</v>
      </c>
      <c r="AH335" s="54">
        <v>2012</v>
      </c>
      <c r="AI335" s="52" t="s">
        <v>2171</v>
      </c>
      <c r="AJ335" s="74"/>
      <c r="AK335" s="74"/>
      <c r="AL335" s="74"/>
      <c r="AM335" s="74"/>
      <c r="AN335" s="54">
        <v>24</v>
      </c>
      <c r="AO335" s="54">
        <v>2</v>
      </c>
      <c r="AP335" s="54">
        <v>2012</v>
      </c>
      <c r="AQ335" s="74"/>
      <c r="AR335" s="59">
        <v>1</v>
      </c>
      <c r="AS335" s="52" t="s">
        <v>53</v>
      </c>
      <c r="AT335" s="74">
        <v>1974</v>
      </c>
      <c r="AU335" s="74">
        <v>950</v>
      </c>
      <c r="AV335" s="74">
        <v>103</v>
      </c>
      <c r="AW335" s="77">
        <v>232</v>
      </c>
      <c r="AX335" s="74"/>
      <c r="AY335" s="74">
        <v>420</v>
      </c>
      <c r="AZ335" s="74">
        <v>3679</v>
      </c>
      <c r="BA335" s="74"/>
      <c r="BB335" s="74">
        <v>3679</v>
      </c>
    </row>
    <row r="336" spans="1:54" s="73" customFormat="1" ht="12">
      <c r="A336" s="63" t="s">
        <v>46</v>
      </c>
      <c r="B336" s="65">
        <v>330</v>
      </c>
      <c r="C336" s="52" t="s">
        <v>3142</v>
      </c>
      <c r="D336" s="75" t="s">
        <v>2663</v>
      </c>
      <c r="E336" s="51" t="s">
        <v>3143</v>
      </c>
      <c r="F336" s="52" t="s">
        <v>3144</v>
      </c>
      <c r="G336" s="74"/>
      <c r="H336" s="54">
        <v>23</v>
      </c>
      <c r="I336" s="54">
        <v>2</v>
      </c>
      <c r="J336" s="54">
        <v>1990</v>
      </c>
      <c r="K336" s="52">
        <f t="shared" si="5"/>
        <v>21</v>
      </c>
      <c r="L336" s="52" t="s">
        <v>100</v>
      </c>
      <c r="M336" s="74"/>
      <c r="N336" s="74"/>
      <c r="O336" s="74"/>
      <c r="P336" s="74"/>
      <c r="Q336" s="54">
        <v>275</v>
      </c>
      <c r="R336" s="74"/>
      <c r="S336" s="52" t="s">
        <v>528</v>
      </c>
      <c r="T336" s="52" t="s">
        <v>3137</v>
      </c>
      <c r="U336" s="55" t="s">
        <v>3145</v>
      </c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54">
        <v>22</v>
      </c>
      <c r="AG336" s="54">
        <v>2</v>
      </c>
      <c r="AH336" s="54">
        <v>2012</v>
      </c>
      <c r="AI336" s="52" t="s">
        <v>1987</v>
      </c>
      <c r="AJ336" s="74"/>
      <c r="AK336" s="74"/>
      <c r="AL336" s="74"/>
      <c r="AM336" s="74"/>
      <c r="AN336" s="54">
        <v>23</v>
      </c>
      <c r="AO336" s="54">
        <v>2</v>
      </c>
      <c r="AP336" s="54">
        <v>2012</v>
      </c>
      <c r="AQ336" s="74"/>
      <c r="AR336" s="59">
        <v>1</v>
      </c>
      <c r="AS336" s="52" t="s">
        <v>71</v>
      </c>
      <c r="AT336" s="74">
        <v>1974</v>
      </c>
      <c r="AU336" s="74">
        <v>950</v>
      </c>
      <c r="AV336" s="74">
        <v>94.17</v>
      </c>
      <c r="AW336" s="77">
        <v>232</v>
      </c>
      <c r="AX336" s="74"/>
      <c r="AY336" s="74">
        <v>420</v>
      </c>
      <c r="AZ336" s="74">
        <v>3670.17</v>
      </c>
      <c r="BA336" s="74"/>
      <c r="BB336" s="74">
        <v>3670.17</v>
      </c>
    </row>
    <row r="337" spans="1:54" s="73" customFormat="1" ht="12">
      <c r="A337" s="63" t="s">
        <v>46</v>
      </c>
      <c r="B337" s="65">
        <v>331</v>
      </c>
      <c r="C337" s="52" t="s">
        <v>2581</v>
      </c>
      <c r="D337" s="75" t="s">
        <v>356</v>
      </c>
      <c r="E337" s="51" t="s">
        <v>2582</v>
      </c>
      <c r="F337" s="52" t="s">
        <v>2583</v>
      </c>
      <c r="G337" s="74"/>
      <c r="H337" s="54">
        <v>5</v>
      </c>
      <c r="I337" s="54">
        <v>12</v>
      </c>
      <c r="J337" s="54">
        <v>1966</v>
      </c>
      <c r="K337" s="52">
        <f t="shared" si="5"/>
        <v>45</v>
      </c>
      <c r="L337" s="52" t="s">
        <v>1964</v>
      </c>
      <c r="M337" s="74"/>
      <c r="N337" s="74"/>
      <c r="O337" s="74"/>
      <c r="P337" s="74"/>
      <c r="Q337" s="54">
        <v>269</v>
      </c>
      <c r="R337" s="74"/>
      <c r="S337" s="52" t="s">
        <v>528</v>
      </c>
      <c r="T337" s="52" t="s">
        <v>3137</v>
      </c>
      <c r="U337" s="55" t="s">
        <v>3146</v>
      </c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54">
        <v>21</v>
      </c>
      <c r="AG337" s="54">
        <v>2</v>
      </c>
      <c r="AH337" s="54">
        <v>2012</v>
      </c>
      <c r="AI337" s="52" t="s">
        <v>2584</v>
      </c>
      <c r="AJ337" s="74"/>
      <c r="AK337" s="74"/>
      <c r="AL337" s="74"/>
      <c r="AM337" s="74"/>
      <c r="AN337" s="54">
        <v>22</v>
      </c>
      <c r="AO337" s="54">
        <v>2</v>
      </c>
      <c r="AP337" s="54">
        <v>2012</v>
      </c>
      <c r="AQ337" s="74"/>
      <c r="AR337" s="59">
        <v>1</v>
      </c>
      <c r="AS337" s="52" t="s">
        <v>53</v>
      </c>
      <c r="AT337" s="74">
        <v>1974</v>
      </c>
      <c r="AU337" s="74">
        <v>950</v>
      </c>
      <c r="AV337" s="74">
        <v>188.37</v>
      </c>
      <c r="AW337" s="77">
        <v>259</v>
      </c>
      <c r="AX337" s="74"/>
      <c r="AY337" s="74">
        <v>420</v>
      </c>
      <c r="AZ337" s="74">
        <v>3791.37</v>
      </c>
      <c r="BA337" s="74"/>
      <c r="BB337" s="74">
        <v>3791.37</v>
      </c>
    </row>
    <row r="338" spans="1:54" s="73" customFormat="1" ht="12">
      <c r="A338" s="63" t="s">
        <v>46</v>
      </c>
      <c r="B338" s="65">
        <v>332</v>
      </c>
      <c r="C338" s="52" t="s">
        <v>2565</v>
      </c>
      <c r="D338" s="75" t="s">
        <v>804</v>
      </c>
      <c r="E338" s="51" t="s">
        <v>2566</v>
      </c>
      <c r="F338" s="52" t="s">
        <v>2567</v>
      </c>
      <c r="G338" s="74"/>
      <c r="H338" s="54">
        <v>20</v>
      </c>
      <c r="I338" s="54">
        <v>9</v>
      </c>
      <c r="J338" s="54">
        <v>1963</v>
      </c>
      <c r="K338" s="52">
        <f t="shared" si="5"/>
        <v>48</v>
      </c>
      <c r="L338" s="52" t="s">
        <v>100</v>
      </c>
      <c r="M338" s="74"/>
      <c r="N338" s="74"/>
      <c r="O338" s="74"/>
      <c r="P338" s="74"/>
      <c r="Q338" s="54">
        <v>264</v>
      </c>
      <c r="R338" s="74"/>
      <c r="S338" s="52" t="s">
        <v>159</v>
      </c>
      <c r="T338" s="52" t="s">
        <v>3137</v>
      </c>
      <c r="U338" s="55" t="s">
        <v>3147</v>
      </c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54">
        <v>24</v>
      </c>
      <c r="AG338" s="54">
        <v>2</v>
      </c>
      <c r="AH338" s="54">
        <v>2012</v>
      </c>
      <c r="AI338" s="52" t="s">
        <v>2385</v>
      </c>
      <c r="AJ338" s="74"/>
      <c r="AK338" s="74"/>
      <c r="AL338" s="74"/>
      <c r="AM338" s="74"/>
      <c r="AN338" s="54">
        <v>25</v>
      </c>
      <c r="AO338" s="54">
        <v>2</v>
      </c>
      <c r="AP338" s="54">
        <v>2012</v>
      </c>
      <c r="AQ338" s="74"/>
      <c r="AR338" s="59">
        <v>2</v>
      </c>
      <c r="AS338" s="52" t="s">
        <v>53</v>
      </c>
      <c r="AT338" s="74">
        <v>1974</v>
      </c>
      <c r="AU338" s="74">
        <v>950</v>
      </c>
      <c r="AV338" s="74">
        <v>276.37</v>
      </c>
      <c r="AW338" s="77">
        <v>218</v>
      </c>
      <c r="AX338" s="74"/>
      <c r="AY338" s="74">
        <v>420</v>
      </c>
      <c r="AZ338" s="74">
        <v>3838.37</v>
      </c>
      <c r="BA338" s="74"/>
      <c r="BB338" s="74">
        <v>3838.37</v>
      </c>
    </row>
    <row r="339" spans="1:54" s="73" customFormat="1" ht="12">
      <c r="A339" s="63" t="s">
        <v>46</v>
      </c>
      <c r="B339" s="65">
        <v>333</v>
      </c>
      <c r="C339" s="52" t="s">
        <v>2473</v>
      </c>
      <c r="D339" s="75" t="s">
        <v>66</v>
      </c>
      <c r="E339" s="51" t="s">
        <v>2474</v>
      </c>
      <c r="F339" s="52" t="s">
        <v>2475</v>
      </c>
      <c r="G339" s="74"/>
      <c r="H339" s="54">
        <v>15</v>
      </c>
      <c r="I339" s="54">
        <v>2</v>
      </c>
      <c r="J339" s="54">
        <v>1960</v>
      </c>
      <c r="K339" s="52">
        <f t="shared" si="5"/>
        <v>51</v>
      </c>
      <c r="L339" s="52" t="s">
        <v>1964</v>
      </c>
      <c r="M339" s="74"/>
      <c r="N339" s="74"/>
      <c r="O339" s="74"/>
      <c r="P339" s="74"/>
      <c r="Q339" s="54">
        <v>231</v>
      </c>
      <c r="R339" s="74"/>
      <c r="S339" s="52" t="s">
        <v>159</v>
      </c>
      <c r="T339" s="52" t="s">
        <v>3137</v>
      </c>
      <c r="U339" s="55" t="s">
        <v>3148</v>
      </c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54">
        <v>14</v>
      </c>
      <c r="AG339" s="54">
        <v>2</v>
      </c>
      <c r="AH339" s="54">
        <v>2012</v>
      </c>
      <c r="AI339" s="52" t="s">
        <v>2277</v>
      </c>
      <c r="AJ339" s="74"/>
      <c r="AK339" s="74"/>
      <c r="AL339" s="74"/>
      <c r="AM339" s="74"/>
      <c r="AN339" s="54">
        <v>15</v>
      </c>
      <c r="AO339" s="54">
        <v>2</v>
      </c>
      <c r="AP339" s="54">
        <v>2012</v>
      </c>
      <c r="AQ339" s="74"/>
      <c r="AR339" s="59">
        <v>2</v>
      </c>
      <c r="AS339" s="52" t="s">
        <v>53</v>
      </c>
      <c r="AT339" s="74">
        <v>1974</v>
      </c>
      <c r="AU339" s="74">
        <v>950</v>
      </c>
      <c r="AV339" s="74">
        <v>97.88</v>
      </c>
      <c r="AW339" s="77">
        <v>132</v>
      </c>
      <c r="AX339" s="74"/>
      <c r="AY339" s="74">
        <v>420</v>
      </c>
      <c r="AZ339" s="74">
        <v>3573.88</v>
      </c>
      <c r="BA339" s="74"/>
      <c r="BB339" s="74">
        <v>3573.88</v>
      </c>
    </row>
    <row r="340" spans="1:54" s="73" customFormat="1" ht="12">
      <c r="A340" s="63" t="s">
        <v>46</v>
      </c>
      <c r="B340" s="65">
        <v>334</v>
      </c>
      <c r="C340" s="52" t="s">
        <v>2465</v>
      </c>
      <c r="D340" s="75" t="s">
        <v>2466</v>
      </c>
      <c r="E340" s="51" t="s">
        <v>2467</v>
      </c>
      <c r="F340" s="52" t="s">
        <v>2468</v>
      </c>
      <c r="G340" s="74"/>
      <c r="H340" s="54">
        <v>27</v>
      </c>
      <c r="I340" s="54">
        <v>3</v>
      </c>
      <c r="J340" s="54">
        <v>1976</v>
      </c>
      <c r="K340" s="52">
        <f t="shared" si="5"/>
        <v>35</v>
      </c>
      <c r="L340" s="52" t="s">
        <v>100</v>
      </c>
      <c r="M340" s="74"/>
      <c r="N340" s="74"/>
      <c r="O340" s="74"/>
      <c r="P340" s="74"/>
      <c r="Q340" s="54">
        <v>229</v>
      </c>
      <c r="R340" s="74"/>
      <c r="S340" s="52" t="s">
        <v>159</v>
      </c>
      <c r="T340" s="52" t="s">
        <v>3137</v>
      </c>
      <c r="U340" s="55" t="s">
        <v>3149</v>
      </c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54">
        <v>14</v>
      </c>
      <c r="AG340" s="54">
        <v>2</v>
      </c>
      <c r="AH340" s="54">
        <v>2012</v>
      </c>
      <c r="AI340" s="52" t="s">
        <v>2001</v>
      </c>
      <c r="AJ340" s="74"/>
      <c r="AK340" s="74"/>
      <c r="AL340" s="74"/>
      <c r="AM340" s="74"/>
      <c r="AN340" s="54">
        <v>15</v>
      </c>
      <c r="AO340" s="54">
        <v>2</v>
      </c>
      <c r="AP340" s="54">
        <v>2012</v>
      </c>
      <c r="AQ340" s="74"/>
      <c r="AR340" s="59">
        <v>2</v>
      </c>
      <c r="AS340" s="52" t="s">
        <v>53</v>
      </c>
      <c r="AT340" s="74">
        <v>1974</v>
      </c>
      <c r="AU340" s="74">
        <v>950</v>
      </c>
      <c r="AV340" s="74">
        <v>152.15</v>
      </c>
      <c r="AW340" s="77">
        <v>229</v>
      </c>
      <c r="AX340" s="74"/>
      <c r="AY340" s="74">
        <v>420</v>
      </c>
      <c r="AZ340" s="74">
        <v>3725.15</v>
      </c>
      <c r="BA340" s="74"/>
      <c r="BB340" s="74">
        <v>3725.15</v>
      </c>
    </row>
    <row r="341" spans="1:54" s="73" customFormat="1" ht="12">
      <c r="A341" s="63" t="s">
        <v>46</v>
      </c>
      <c r="B341" s="65">
        <v>335</v>
      </c>
      <c r="C341" s="52" t="s">
        <v>2456</v>
      </c>
      <c r="D341" s="75" t="s">
        <v>2457</v>
      </c>
      <c r="E341" s="51" t="s">
        <v>2458</v>
      </c>
      <c r="F341" s="52" t="s">
        <v>2459</v>
      </c>
      <c r="G341" s="74"/>
      <c r="H341" s="54">
        <v>1</v>
      </c>
      <c r="I341" s="54">
        <v>3</v>
      </c>
      <c r="J341" s="54">
        <v>1975</v>
      </c>
      <c r="K341" s="52">
        <f t="shared" si="5"/>
        <v>36</v>
      </c>
      <c r="L341" s="52" t="s">
        <v>1964</v>
      </c>
      <c r="M341" s="74"/>
      <c r="N341" s="74"/>
      <c r="O341" s="74"/>
      <c r="P341" s="74"/>
      <c r="Q341" s="54">
        <v>226</v>
      </c>
      <c r="R341" s="74"/>
      <c r="S341" s="52" t="s">
        <v>159</v>
      </c>
      <c r="T341" s="52" t="s">
        <v>3137</v>
      </c>
      <c r="U341" s="55" t="s">
        <v>3150</v>
      </c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54">
        <v>15</v>
      </c>
      <c r="AG341" s="54">
        <v>2</v>
      </c>
      <c r="AH341" s="54">
        <v>2012</v>
      </c>
      <c r="AI341" s="52" t="s">
        <v>2379</v>
      </c>
      <c r="AJ341" s="74"/>
      <c r="AK341" s="74"/>
      <c r="AL341" s="74"/>
      <c r="AM341" s="74"/>
      <c r="AN341" s="54">
        <v>16</v>
      </c>
      <c r="AO341" s="54">
        <v>2</v>
      </c>
      <c r="AP341" s="54">
        <v>2012</v>
      </c>
      <c r="AQ341" s="74"/>
      <c r="AR341" s="59">
        <v>2</v>
      </c>
      <c r="AS341" s="52" t="s">
        <v>53</v>
      </c>
      <c r="AT341" s="74">
        <v>1974</v>
      </c>
      <c r="AU341" s="74">
        <v>950</v>
      </c>
      <c r="AV341" s="74">
        <v>249.49</v>
      </c>
      <c r="AW341" s="77">
        <v>249</v>
      </c>
      <c r="AX341" s="74"/>
      <c r="AY341" s="74">
        <v>420</v>
      </c>
      <c r="AZ341" s="74">
        <v>3842.49</v>
      </c>
      <c r="BA341" s="74"/>
      <c r="BB341" s="74">
        <v>3842.49</v>
      </c>
    </row>
    <row r="342" spans="1:54" s="73" customFormat="1" ht="12">
      <c r="A342" s="63" t="s">
        <v>46</v>
      </c>
      <c r="B342" s="65">
        <v>336</v>
      </c>
      <c r="C342" s="52" t="s">
        <v>2445</v>
      </c>
      <c r="D342" s="75" t="s">
        <v>733</v>
      </c>
      <c r="E342" s="51" t="s">
        <v>2080</v>
      </c>
      <c r="F342" s="52" t="s">
        <v>2446</v>
      </c>
      <c r="G342" s="74"/>
      <c r="H342" s="54">
        <v>24</v>
      </c>
      <c r="I342" s="54">
        <v>7</v>
      </c>
      <c r="J342" s="54">
        <v>1981</v>
      </c>
      <c r="K342" s="52">
        <f t="shared" si="5"/>
        <v>30</v>
      </c>
      <c r="L342" s="52" t="s">
        <v>1964</v>
      </c>
      <c r="M342" s="74"/>
      <c r="N342" s="74"/>
      <c r="O342" s="74"/>
      <c r="P342" s="74"/>
      <c r="Q342" s="54">
        <v>222</v>
      </c>
      <c r="R342" s="74"/>
      <c r="S342" s="52" t="s">
        <v>705</v>
      </c>
      <c r="T342" s="52" t="s">
        <v>3137</v>
      </c>
      <c r="U342" s="55" t="s">
        <v>3151</v>
      </c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54">
        <v>15</v>
      </c>
      <c r="AG342" s="54">
        <v>2</v>
      </c>
      <c r="AH342" s="54">
        <v>2012</v>
      </c>
      <c r="AI342" s="52" t="s">
        <v>2171</v>
      </c>
      <c r="AJ342" s="74"/>
      <c r="AK342" s="74"/>
      <c r="AL342" s="74"/>
      <c r="AM342" s="74"/>
      <c r="AN342" s="54">
        <v>16</v>
      </c>
      <c r="AO342" s="54">
        <v>2</v>
      </c>
      <c r="AP342" s="54">
        <v>2012</v>
      </c>
      <c r="AQ342" s="74"/>
      <c r="AR342" s="59">
        <v>1</v>
      </c>
      <c r="AS342" s="52" t="s">
        <v>53</v>
      </c>
      <c r="AT342" s="74">
        <v>1974</v>
      </c>
      <c r="AU342" s="74">
        <v>950</v>
      </c>
      <c r="AV342" s="74">
        <v>98.64</v>
      </c>
      <c r="AW342" s="77">
        <v>274</v>
      </c>
      <c r="AX342" s="74"/>
      <c r="AY342" s="74">
        <v>420</v>
      </c>
      <c r="AZ342" s="74">
        <v>3716.64</v>
      </c>
      <c r="BA342" s="74"/>
      <c r="BB342" s="74">
        <v>3716.64</v>
      </c>
    </row>
    <row r="343" spans="1:54" s="73" customFormat="1" ht="12">
      <c r="A343" s="63" t="s">
        <v>46</v>
      </c>
      <c r="B343" s="65">
        <v>337</v>
      </c>
      <c r="C343" s="52" t="s">
        <v>2419</v>
      </c>
      <c r="D343" s="75" t="s">
        <v>1586</v>
      </c>
      <c r="E343" s="51" t="s">
        <v>2420</v>
      </c>
      <c r="F343" s="52" t="s">
        <v>2421</v>
      </c>
      <c r="G343" s="74"/>
      <c r="H343" s="54">
        <v>12</v>
      </c>
      <c r="I343" s="54">
        <v>11</v>
      </c>
      <c r="J343" s="54">
        <v>1980</v>
      </c>
      <c r="K343" s="52">
        <f t="shared" si="5"/>
        <v>31</v>
      </c>
      <c r="L343" s="52" t="s">
        <v>1964</v>
      </c>
      <c r="M343" s="74"/>
      <c r="N343" s="74"/>
      <c r="O343" s="74"/>
      <c r="P343" s="74"/>
      <c r="Q343" s="54">
        <v>214</v>
      </c>
      <c r="R343" s="74"/>
      <c r="S343" s="52" t="s">
        <v>2389</v>
      </c>
      <c r="T343" s="52" t="s">
        <v>3137</v>
      </c>
      <c r="U343" s="55" t="s">
        <v>3152</v>
      </c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54">
        <v>10</v>
      </c>
      <c r="AG343" s="54">
        <v>2</v>
      </c>
      <c r="AH343" s="54">
        <v>2012</v>
      </c>
      <c r="AI343" s="52" t="s">
        <v>2137</v>
      </c>
      <c r="AJ343" s="74"/>
      <c r="AK343" s="74"/>
      <c r="AL343" s="74"/>
      <c r="AM343" s="74"/>
      <c r="AN343" s="54">
        <v>11</v>
      </c>
      <c r="AO343" s="54">
        <v>2</v>
      </c>
      <c r="AP343" s="54">
        <v>2012</v>
      </c>
      <c r="AQ343" s="74"/>
      <c r="AR343" s="59">
        <v>2</v>
      </c>
      <c r="AS343" s="52" t="s">
        <v>53</v>
      </c>
      <c r="AT343" s="74">
        <v>1974</v>
      </c>
      <c r="AU343" s="74">
        <v>950</v>
      </c>
      <c r="AV343" s="74">
        <v>300.43</v>
      </c>
      <c r="AW343" s="77">
        <v>254</v>
      </c>
      <c r="AX343" s="74"/>
      <c r="AY343" s="74">
        <v>420</v>
      </c>
      <c r="AZ343" s="74">
        <v>3898.43</v>
      </c>
      <c r="BA343" s="74"/>
      <c r="BB343" s="74">
        <v>3898.43</v>
      </c>
    </row>
    <row r="344" spans="1:54" s="73" customFormat="1" ht="12">
      <c r="A344" s="63" t="s">
        <v>46</v>
      </c>
      <c r="B344" s="65">
        <v>338</v>
      </c>
      <c r="C344" s="52" t="s">
        <v>2364</v>
      </c>
      <c r="D344" s="75" t="s">
        <v>55</v>
      </c>
      <c r="E344" s="51" t="s">
        <v>2365</v>
      </c>
      <c r="F344" s="52" t="s">
        <v>2366</v>
      </c>
      <c r="G344" s="74"/>
      <c r="H344" s="54">
        <v>5</v>
      </c>
      <c r="I344" s="54">
        <v>7</v>
      </c>
      <c r="J344" s="54">
        <v>1979</v>
      </c>
      <c r="K344" s="52">
        <f>2011-J344</f>
        <v>32</v>
      </c>
      <c r="L344" s="52" t="s">
        <v>1964</v>
      </c>
      <c r="M344" s="74"/>
      <c r="N344" s="74"/>
      <c r="O344" s="74"/>
      <c r="P344" s="74"/>
      <c r="Q344" s="52">
        <v>193</v>
      </c>
      <c r="R344" s="74"/>
      <c r="S344" s="52" t="s">
        <v>159</v>
      </c>
      <c r="T344" s="52" t="s">
        <v>3137</v>
      </c>
      <c r="U344" s="55" t="s">
        <v>3153</v>
      </c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54">
        <v>7</v>
      </c>
      <c r="AG344" s="54">
        <v>2</v>
      </c>
      <c r="AH344" s="54">
        <v>2012</v>
      </c>
      <c r="AI344" s="52" t="s">
        <v>2171</v>
      </c>
      <c r="AJ344" s="74"/>
      <c r="AK344" s="74"/>
      <c r="AL344" s="74"/>
      <c r="AM344" s="74"/>
      <c r="AN344" s="54">
        <v>8</v>
      </c>
      <c r="AO344" s="54">
        <v>2</v>
      </c>
      <c r="AP344" s="54">
        <v>2012</v>
      </c>
      <c r="AQ344" s="74"/>
      <c r="AR344" s="59">
        <v>2</v>
      </c>
      <c r="AS344" s="52" t="s">
        <v>53</v>
      </c>
      <c r="AT344" s="74">
        <v>1974</v>
      </c>
      <c r="AU344" s="74">
        <v>950</v>
      </c>
      <c r="AV344" s="74">
        <v>149.31</v>
      </c>
      <c r="AW344" s="77">
        <v>309</v>
      </c>
      <c r="AX344" s="74"/>
      <c r="AY344" s="74">
        <v>420</v>
      </c>
      <c r="AZ344" s="74">
        <v>3802.31</v>
      </c>
      <c r="BA344" s="74"/>
      <c r="BB344" s="74">
        <v>3802.31</v>
      </c>
    </row>
    <row r="345" spans="1:54" s="73" customFormat="1" ht="12">
      <c r="A345" s="63" t="s">
        <v>46</v>
      </c>
      <c r="B345" s="65">
        <v>339</v>
      </c>
      <c r="C345" s="52" t="s">
        <v>2984</v>
      </c>
      <c r="D345" s="51" t="s">
        <v>1838</v>
      </c>
      <c r="E345" s="51" t="s">
        <v>2985</v>
      </c>
      <c r="F345" s="52" t="s">
        <v>2986</v>
      </c>
      <c r="G345" s="74"/>
      <c r="H345" s="54">
        <v>24</v>
      </c>
      <c r="I345" s="54">
        <v>9</v>
      </c>
      <c r="J345" s="54">
        <v>1991</v>
      </c>
      <c r="K345" s="52">
        <f>2011-J345</f>
        <v>20</v>
      </c>
      <c r="L345" s="52" t="s">
        <v>1964</v>
      </c>
      <c r="M345" s="74"/>
      <c r="N345" s="74"/>
      <c r="O345" s="74"/>
      <c r="P345" s="74"/>
      <c r="Q345" s="52" t="s">
        <v>2987</v>
      </c>
      <c r="R345" s="74"/>
      <c r="S345" s="54" t="s">
        <v>69</v>
      </c>
      <c r="T345" s="54">
        <v>11030024</v>
      </c>
      <c r="U345" s="64" t="s">
        <v>3154</v>
      </c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54">
        <v>8</v>
      </c>
      <c r="AG345" s="54">
        <v>2</v>
      </c>
      <c r="AH345" s="54">
        <v>2012</v>
      </c>
      <c r="AI345" s="52" t="s">
        <v>2155</v>
      </c>
      <c r="AJ345" s="74"/>
      <c r="AK345" s="74"/>
      <c r="AL345" s="74"/>
      <c r="AM345" s="74"/>
      <c r="AN345" s="54">
        <v>9</v>
      </c>
      <c r="AO345" s="54">
        <v>2</v>
      </c>
      <c r="AP345" s="54">
        <v>2012</v>
      </c>
      <c r="AQ345" s="74"/>
      <c r="AR345" s="59">
        <v>2</v>
      </c>
      <c r="AS345" s="52" t="s">
        <v>53</v>
      </c>
      <c r="AT345" s="74">
        <v>1974</v>
      </c>
      <c r="AU345" s="74">
        <v>950</v>
      </c>
      <c r="AV345" s="74">
        <v>350.93</v>
      </c>
      <c r="AW345" s="77">
        <v>315</v>
      </c>
      <c r="AX345" s="74"/>
      <c r="AY345" s="74">
        <v>420</v>
      </c>
      <c r="AZ345" s="74">
        <v>4009.93</v>
      </c>
      <c r="BA345" s="74"/>
      <c r="BB345" s="74">
        <v>4009.93</v>
      </c>
    </row>
    <row r="346" spans="1:54" s="73" customFormat="1" ht="12">
      <c r="A346" s="63" t="s">
        <v>46</v>
      </c>
      <c r="B346" s="65">
        <v>340</v>
      </c>
      <c r="C346" s="52" t="s">
        <v>2089</v>
      </c>
      <c r="D346" s="51" t="s">
        <v>142</v>
      </c>
      <c r="E346" s="51" t="s">
        <v>2090</v>
      </c>
      <c r="F346" s="52" t="s">
        <v>2091</v>
      </c>
      <c r="G346" s="74"/>
      <c r="H346" s="54">
        <v>20</v>
      </c>
      <c r="I346" s="54">
        <v>5</v>
      </c>
      <c r="J346" s="54">
        <v>2000</v>
      </c>
      <c r="K346" s="52">
        <f t="shared" si="5"/>
        <v>11</v>
      </c>
      <c r="L346" s="52" t="s">
        <v>100</v>
      </c>
      <c r="M346" s="74"/>
      <c r="N346" s="74"/>
      <c r="O346" s="74"/>
      <c r="P346" s="74"/>
      <c r="Q346" s="52" t="s">
        <v>2092</v>
      </c>
      <c r="R346" s="74"/>
      <c r="S346" s="54" t="s">
        <v>159</v>
      </c>
      <c r="T346" s="54">
        <v>11030024</v>
      </c>
      <c r="U346" s="64" t="s">
        <v>3155</v>
      </c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54">
        <v>31</v>
      </c>
      <c r="AG346" s="54">
        <v>1</v>
      </c>
      <c r="AH346" s="54">
        <v>2012</v>
      </c>
      <c r="AI346" s="52" t="s">
        <v>2093</v>
      </c>
      <c r="AJ346" s="74"/>
      <c r="AK346" s="74"/>
      <c r="AL346" s="74"/>
      <c r="AM346" s="74"/>
      <c r="AN346" s="54">
        <v>1</v>
      </c>
      <c r="AO346" s="54">
        <v>2</v>
      </c>
      <c r="AP346" s="54">
        <v>2012</v>
      </c>
      <c r="AQ346" s="74"/>
      <c r="AR346" s="59">
        <v>2</v>
      </c>
      <c r="AS346" s="52" t="s">
        <v>53</v>
      </c>
      <c r="AT346" s="74">
        <v>1974</v>
      </c>
      <c r="AU346" s="74">
        <v>950</v>
      </c>
      <c r="AV346" s="74">
        <v>391.77</v>
      </c>
      <c r="AW346" s="77">
        <v>335</v>
      </c>
      <c r="AX346" s="74"/>
      <c r="AY346" s="74">
        <v>420</v>
      </c>
      <c r="AZ346" s="74">
        <v>4070.77</v>
      </c>
      <c r="BA346" s="74"/>
      <c r="BB346" s="74">
        <v>4070.77</v>
      </c>
    </row>
    <row r="347" spans="1:54" s="73" customFormat="1" ht="12">
      <c r="A347" s="63" t="s">
        <v>46</v>
      </c>
      <c r="B347" s="65">
        <v>341</v>
      </c>
      <c r="C347" s="52" t="s">
        <v>2830</v>
      </c>
      <c r="D347" s="51" t="s">
        <v>2831</v>
      </c>
      <c r="E347" s="51" t="s">
        <v>2832</v>
      </c>
      <c r="F347" s="52" t="s">
        <v>2833</v>
      </c>
      <c r="G347" s="74"/>
      <c r="H347" s="54">
        <v>27</v>
      </c>
      <c r="I347" s="54">
        <v>11</v>
      </c>
      <c r="J347" s="54">
        <v>1992</v>
      </c>
      <c r="K347" s="52">
        <f t="shared" si="5"/>
        <v>19</v>
      </c>
      <c r="L347" s="52" t="s">
        <v>100</v>
      </c>
      <c r="M347" s="74"/>
      <c r="N347" s="74"/>
      <c r="O347" s="74"/>
      <c r="P347" s="74"/>
      <c r="Q347" s="52" t="s">
        <v>2834</v>
      </c>
      <c r="R347" s="74"/>
      <c r="S347" s="54" t="s">
        <v>58</v>
      </c>
      <c r="T347" s="54">
        <v>11030024</v>
      </c>
      <c r="U347" s="64" t="s">
        <v>3156</v>
      </c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54">
        <v>7</v>
      </c>
      <c r="AG347" s="54">
        <v>2</v>
      </c>
      <c r="AH347" s="54">
        <v>2012</v>
      </c>
      <c r="AI347" s="52" t="s">
        <v>2120</v>
      </c>
      <c r="AJ347" s="74"/>
      <c r="AK347" s="74"/>
      <c r="AL347" s="74"/>
      <c r="AM347" s="74"/>
      <c r="AN347" s="54">
        <v>8</v>
      </c>
      <c r="AO347" s="54">
        <v>2</v>
      </c>
      <c r="AP347" s="54">
        <v>2012</v>
      </c>
      <c r="AQ347" s="74"/>
      <c r="AR347" s="59">
        <v>2</v>
      </c>
      <c r="AS347" s="52" t="s">
        <v>53</v>
      </c>
      <c r="AT347" s="74">
        <v>1974</v>
      </c>
      <c r="AU347" s="74">
        <v>950</v>
      </c>
      <c r="AV347" s="74">
        <v>387.84</v>
      </c>
      <c r="AW347" s="77">
        <v>233</v>
      </c>
      <c r="AX347" s="74"/>
      <c r="AY347" s="74">
        <v>420</v>
      </c>
      <c r="AZ347" s="74">
        <v>3964.84</v>
      </c>
      <c r="BA347" s="74"/>
      <c r="BB347" s="74">
        <v>3964.84</v>
      </c>
    </row>
    <row r="348" spans="1:54" s="73" customFormat="1" ht="12">
      <c r="A348" s="63" t="s">
        <v>46</v>
      </c>
      <c r="B348" s="65">
        <v>342</v>
      </c>
      <c r="C348" s="52" t="s">
        <v>1215</v>
      </c>
      <c r="D348" s="51" t="s">
        <v>692</v>
      </c>
      <c r="E348" s="51" t="s">
        <v>1216</v>
      </c>
      <c r="F348" s="52" t="s">
        <v>1217</v>
      </c>
      <c r="G348" s="74"/>
      <c r="H348" s="54">
        <v>25</v>
      </c>
      <c r="I348" s="54">
        <v>2</v>
      </c>
      <c r="J348" s="54">
        <v>1952</v>
      </c>
      <c r="K348" s="52">
        <f t="shared" si="5"/>
        <v>59</v>
      </c>
      <c r="L348" s="52" t="s">
        <v>1964</v>
      </c>
      <c r="M348" s="74"/>
      <c r="N348" s="74"/>
      <c r="O348" s="74"/>
      <c r="P348" s="74"/>
      <c r="Q348" s="54">
        <v>1488</v>
      </c>
      <c r="R348" s="74"/>
      <c r="S348" s="54" t="s">
        <v>169</v>
      </c>
      <c r="T348" s="54">
        <v>11030024</v>
      </c>
      <c r="U348" s="64" t="s">
        <v>3157</v>
      </c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54">
        <v>9</v>
      </c>
      <c r="AG348" s="54">
        <v>2</v>
      </c>
      <c r="AH348" s="54">
        <v>2012</v>
      </c>
      <c r="AI348" s="52" t="s">
        <v>2440</v>
      </c>
      <c r="AJ348" s="74"/>
      <c r="AK348" s="74"/>
      <c r="AL348" s="74"/>
      <c r="AM348" s="74"/>
      <c r="AN348" s="54">
        <v>10</v>
      </c>
      <c r="AO348" s="54">
        <v>2</v>
      </c>
      <c r="AP348" s="54">
        <v>2012</v>
      </c>
      <c r="AQ348" s="74"/>
      <c r="AR348" s="59">
        <v>2</v>
      </c>
      <c r="AS348" s="52" t="s">
        <v>53</v>
      </c>
      <c r="AT348" s="74">
        <v>1974</v>
      </c>
      <c r="AU348" s="74">
        <v>950</v>
      </c>
      <c r="AV348" s="74">
        <v>362.74</v>
      </c>
      <c r="AW348" s="77">
        <v>212</v>
      </c>
      <c r="AX348" s="74"/>
      <c r="AY348" s="74">
        <v>420</v>
      </c>
      <c r="AZ348" s="74">
        <v>3918.74</v>
      </c>
      <c r="BA348" s="74"/>
      <c r="BB348" s="74">
        <v>3918.74</v>
      </c>
    </row>
    <row r="349" spans="1:54" s="73" customFormat="1" ht="12">
      <c r="A349" s="63" t="s">
        <v>46</v>
      </c>
      <c r="B349" s="65">
        <v>343</v>
      </c>
      <c r="C349" s="52" t="s">
        <v>2219</v>
      </c>
      <c r="D349" s="51" t="s">
        <v>200</v>
      </c>
      <c r="E349" s="51" t="s">
        <v>861</v>
      </c>
      <c r="F349" s="52" t="s">
        <v>2220</v>
      </c>
      <c r="G349" s="74"/>
      <c r="H349" s="54">
        <v>11</v>
      </c>
      <c r="I349" s="54">
        <v>5</v>
      </c>
      <c r="J349" s="54">
        <v>1982</v>
      </c>
      <c r="K349" s="52">
        <f t="shared" si="5"/>
        <v>29</v>
      </c>
      <c r="L349" s="52" t="s">
        <v>1964</v>
      </c>
      <c r="M349" s="74"/>
      <c r="N349" s="74"/>
      <c r="O349" s="74"/>
      <c r="P349" s="74"/>
      <c r="Q349" s="52" t="s">
        <v>2221</v>
      </c>
      <c r="R349" s="74"/>
      <c r="S349" s="54" t="s">
        <v>159</v>
      </c>
      <c r="T349" s="52" t="s">
        <v>3137</v>
      </c>
      <c r="U349" s="64" t="s">
        <v>3158</v>
      </c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54">
        <v>1</v>
      </c>
      <c r="AG349" s="54">
        <v>2</v>
      </c>
      <c r="AH349" s="54">
        <v>2012</v>
      </c>
      <c r="AI349" s="52" t="s">
        <v>2223</v>
      </c>
      <c r="AJ349" s="74"/>
      <c r="AK349" s="74"/>
      <c r="AL349" s="74"/>
      <c r="AM349" s="74"/>
      <c r="AN349" s="54">
        <v>2</v>
      </c>
      <c r="AO349" s="54">
        <v>2</v>
      </c>
      <c r="AP349" s="54">
        <v>2012</v>
      </c>
      <c r="AQ349" s="74"/>
      <c r="AR349" s="59">
        <v>2</v>
      </c>
      <c r="AS349" s="52" t="s">
        <v>53</v>
      </c>
      <c r="AT349" s="74">
        <v>1974</v>
      </c>
      <c r="AU349" s="74">
        <v>950</v>
      </c>
      <c r="AV349" s="74">
        <v>202.78</v>
      </c>
      <c r="AW349" s="77">
        <v>239</v>
      </c>
      <c r="AX349" s="74"/>
      <c r="AY349" s="74">
        <v>420</v>
      </c>
      <c r="AZ349" s="74">
        <v>3785.78</v>
      </c>
      <c r="BA349" s="74"/>
      <c r="BB349" s="74">
        <v>3785.78</v>
      </c>
    </row>
    <row r="350" spans="1:54" s="73" customFormat="1" ht="12">
      <c r="A350" s="63" t="s">
        <v>46</v>
      </c>
      <c r="B350" s="65">
        <v>344</v>
      </c>
      <c r="C350" s="52" t="s">
        <v>2224</v>
      </c>
      <c r="D350" s="51" t="s">
        <v>2225</v>
      </c>
      <c r="E350" s="51" t="s">
        <v>2226</v>
      </c>
      <c r="F350" s="52" t="s">
        <v>2227</v>
      </c>
      <c r="G350" s="74"/>
      <c r="H350" s="54">
        <v>1</v>
      </c>
      <c r="I350" s="54">
        <v>7</v>
      </c>
      <c r="J350" s="54">
        <v>1947</v>
      </c>
      <c r="K350" s="52">
        <f t="shared" si="5"/>
        <v>64</v>
      </c>
      <c r="L350" s="52" t="s">
        <v>1964</v>
      </c>
      <c r="M350" s="74"/>
      <c r="N350" s="74"/>
      <c r="O350" s="74"/>
      <c r="P350" s="74"/>
      <c r="Q350" s="52" t="s">
        <v>2228</v>
      </c>
      <c r="R350" s="74"/>
      <c r="S350" s="54" t="s">
        <v>159</v>
      </c>
      <c r="T350" s="52" t="s">
        <v>3137</v>
      </c>
      <c r="U350" s="64" t="s">
        <v>3159</v>
      </c>
      <c r="V350" s="74"/>
      <c r="W350" s="74"/>
      <c r="X350" s="74"/>
      <c r="Y350" s="74"/>
      <c r="Z350" s="74"/>
      <c r="AA350" s="74"/>
      <c r="AB350" s="74"/>
      <c r="AC350" s="74"/>
      <c r="AD350" s="74"/>
      <c r="AE350" s="74"/>
      <c r="AF350" s="54">
        <v>1</v>
      </c>
      <c r="AG350" s="54">
        <v>2</v>
      </c>
      <c r="AH350" s="54">
        <v>2012</v>
      </c>
      <c r="AI350" s="52" t="s">
        <v>2049</v>
      </c>
      <c r="AJ350" s="74"/>
      <c r="AK350" s="74"/>
      <c r="AL350" s="74"/>
      <c r="AM350" s="74"/>
      <c r="AN350" s="54">
        <v>2</v>
      </c>
      <c r="AO350" s="54">
        <v>2</v>
      </c>
      <c r="AP350" s="54">
        <v>2012</v>
      </c>
      <c r="AQ350" s="74"/>
      <c r="AR350" s="59">
        <v>2</v>
      </c>
      <c r="AS350" s="52" t="s">
        <v>53</v>
      </c>
      <c r="AT350" s="74">
        <v>1974</v>
      </c>
      <c r="AU350" s="74">
        <v>950</v>
      </c>
      <c r="AV350" s="74">
        <v>206.44</v>
      </c>
      <c r="AW350" s="77">
        <v>239</v>
      </c>
      <c r="AX350" s="74"/>
      <c r="AY350" s="74">
        <v>420</v>
      </c>
      <c r="AZ350" s="74">
        <v>3789.44</v>
      </c>
      <c r="BA350" s="74"/>
      <c r="BB350" s="74">
        <v>3789.44</v>
      </c>
    </row>
    <row r="351" spans="1:54" s="73" customFormat="1" ht="12">
      <c r="A351" s="63" t="s">
        <v>46</v>
      </c>
      <c r="B351" s="65">
        <v>345</v>
      </c>
      <c r="C351" s="52" t="s">
        <v>2251</v>
      </c>
      <c r="D351" s="51" t="s">
        <v>558</v>
      </c>
      <c r="E351" s="51" t="s">
        <v>98</v>
      </c>
      <c r="F351" s="52" t="s">
        <v>2252</v>
      </c>
      <c r="G351" s="74"/>
      <c r="H351" s="54">
        <v>1</v>
      </c>
      <c r="I351" s="54">
        <v>3</v>
      </c>
      <c r="J351" s="54">
        <v>1989</v>
      </c>
      <c r="K351" s="52">
        <f t="shared" si="5"/>
        <v>22</v>
      </c>
      <c r="L351" s="52" t="s">
        <v>100</v>
      </c>
      <c r="M351" s="74"/>
      <c r="N351" s="74"/>
      <c r="O351" s="74"/>
      <c r="P351" s="74"/>
      <c r="Q351" s="52" t="s">
        <v>2253</v>
      </c>
      <c r="R351" s="74"/>
      <c r="S351" s="54" t="s">
        <v>94</v>
      </c>
      <c r="T351" s="54">
        <v>11030024</v>
      </c>
      <c r="U351" s="64" t="s">
        <v>3160</v>
      </c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54">
        <v>2</v>
      </c>
      <c r="AG351" s="54">
        <v>2</v>
      </c>
      <c r="AH351" s="54">
        <v>2012</v>
      </c>
      <c r="AI351" s="52" t="s">
        <v>2144</v>
      </c>
      <c r="AJ351" s="74"/>
      <c r="AK351" s="74"/>
      <c r="AL351" s="74"/>
      <c r="AM351" s="74"/>
      <c r="AN351" s="54">
        <v>3</v>
      </c>
      <c r="AO351" s="54">
        <v>2</v>
      </c>
      <c r="AP351" s="54">
        <v>2012</v>
      </c>
      <c r="AQ351" s="74"/>
      <c r="AR351" s="59">
        <v>2</v>
      </c>
      <c r="AS351" s="52" t="s">
        <v>53</v>
      </c>
      <c r="AT351" s="74">
        <v>1974</v>
      </c>
      <c r="AU351" s="74">
        <v>950</v>
      </c>
      <c r="AV351" s="74">
        <v>364.83</v>
      </c>
      <c r="AW351" s="77">
        <v>329</v>
      </c>
      <c r="AX351" s="74"/>
      <c r="AY351" s="74">
        <v>420</v>
      </c>
      <c r="AZ351" s="74">
        <v>4037.83</v>
      </c>
      <c r="BA351" s="74"/>
      <c r="BB351" s="74">
        <v>4037.83</v>
      </c>
    </row>
    <row r="352" spans="1:54" s="73" customFormat="1" ht="12">
      <c r="A352" s="63" t="s">
        <v>46</v>
      </c>
      <c r="B352" s="65">
        <v>346</v>
      </c>
      <c r="C352" s="52" t="s">
        <v>2386</v>
      </c>
      <c r="D352" s="75" t="s">
        <v>356</v>
      </c>
      <c r="E352" s="51" t="s">
        <v>2387</v>
      </c>
      <c r="F352" s="52" t="s">
        <v>2388</v>
      </c>
      <c r="G352" s="74"/>
      <c r="H352" s="54">
        <v>17</v>
      </c>
      <c r="I352" s="54">
        <v>1</v>
      </c>
      <c r="J352" s="54">
        <v>1972</v>
      </c>
      <c r="K352" s="52">
        <f t="shared" si="5"/>
        <v>39</v>
      </c>
      <c r="L352" s="52" t="s">
        <v>1964</v>
      </c>
      <c r="M352" s="74"/>
      <c r="N352" s="74"/>
      <c r="O352" s="74"/>
      <c r="P352" s="74"/>
      <c r="Q352" s="52">
        <v>198</v>
      </c>
      <c r="R352" s="74"/>
      <c r="S352" s="52" t="s">
        <v>2389</v>
      </c>
      <c r="T352" s="52" t="s">
        <v>3137</v>
      </c>
      <c r="U352" s="55" t="s">
        <v>3161</v>
      </c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54">
        <v>9</v>
      </c>
      <c r="AG352" s="54">
        <v>2</v>
      </c>
      <c r="AH352" s="54">
        <v>2012</v>
      </c>
      <c r="AI352" s="52" t="s">
        <v>2001</v>
      </c>
      <c r="AJ352" s="74"/>
      <c r="AK352" s="74"/>
      <c r="AL352" s="74"/>
      <c r="AM352" s="74"/>
      <c r="AN352" s="54">
        <v>10</v>
      </c>
      <c r="AO352" s="54">
        <v>2</v>
      </c>
      <c r="AP352" s="54">
        <v>2012</v>
      </c>
      <c r="AQ352" s="74"/>
      <c r="AR352" s="59">
        <v>2</v>
      </c>
      <c r="AS352" s="52" t="s">
        <v>53</v>
      </c>
      <c r="AT352" s="74">
        <v>1974</v>
      </c>
      <c r="AU352" s="74">
        <v>950</v>
      </c>
      <c r="AV352" s="74">
        <v>506.26</v>
      </c>
      <c r="AW352" s="77">
        <v>354</v>
      </c>
      <c r="AX352" s="74"/>
      <c r="AY352" s="74">
        <v>420</v>
      </c>
      <c r="AZ352" s="74">
        <v>4204.26</v>
      </c>
      <c r="BA352" s="74"/>
      <c r="BB352" s="74">
        <v>4200</v>
      </c>
    </row>
    <row r="353" spans="1:54" s="73" customFormat="1" ht="12">
      <c r="A353" s="78" t="s">
        <v>41</v>
      </c>
      <c r="B353" s="79">
        <v>346</v>
      </c>
      <c r="C353" s="80"/>
      <c r="D353" s="81"/>
      <c r="E353" s="81"/>
      <c r="F353" s="80"/>
      <c r="G353" s="79"/>
      <c r="H353" s="79"/>
      <c r="I353" s="79"/>
      <c r="J353" s="79"/>
      <c r="K353" s="79"/>
      <c r="L353" s="80"/>
      <c r="M353" s="79"/>
      <c r="N353" s="79"/>
      <c r="O353" s="79"/>
      <c r="P353" s="79"/>
      <c r="Q353" s="79"/>
      <c r="R353" s="79"/>
      <c r="S353" s="79"/>
      <c r="T353" s="79"/>
      <c r="U353" s="82"/>
      <c r="V353" s="79"/>
      <c r="W353" s="79"/>
      <c r="X353" s="79"/>
      <c r="Y353" s="79"/>
      <c r="Z353" s="79"/>
      <c r="AA353" s="79"/>
      <c r="AB353" s="79"/>
      <c r="AC353" s="79"/>
      <c r="AD353" s="79"/>
      <c r="AE353" s="79"/>
      <c r="AF353" s="79"/>
      <c r="AG353" s="79"/>
      <c r="AH353" s="79"/>
      <c r="AI353" s="79"/>
      <c r="AJ353" s="79"/>
      <c r="AK353" s="79"/>
      <c r="AL353" s="79"/>
      <c r="AM353" s="79"/>
      <c r="AN353" s="79"/>
      <c r="AO353" s="79"/>
      <c r="AP353" s="79"/>
      <c r="AQ353" s="79"/>
      <c r="AR353" s="83">
        <f>SUM(AR7:AR352)</f>
        <v>5380</v>
      </c>
      <c r="AS353" s="80"/>
      <c r="AT353" s="83">
        <f t="shared" ref="AT353:BB353" si="6">SUM(AT7:AT352)</f>
        <v>119128.07999999991</v>
      </c>
      <c r="AU353" s="83">
        <f t="shared" si="6"/>
        <v>72834.479999999967</v>
      </c>
      <c r="AV353" s="83">
        <f t="shared" si="6"/>
        <v>53712.62</v>
      </c>
      <c r="AW353" s="83">
        <f t="shared" si="6"/>
        <v>40386</v>
      </c>
      <c r="AX353" s="83">
        <f t="shared" si="6"/>
        <v>0</v>
      </c>
      <c r="AY353" s="83">
        <f t="shared" si="6"/>
        <v>17083.200000000012</v>
      </c>
      <c r="AZ353" s="83">
        <f t="shared" si="6"/>
        <v>303144.38000000012</v>
      </c>
      <c r="BA353" s="83">
        <f t="shared" si="6"/>
        <v>0</v>
      </c>
      <c r="BB353" s="334">
        <f t="shared" si="6"/>
        <v>244202.39</v>
      </c>
    </row>
    <row r="354" spans="1:54" s="4" customFormat="1" ht="15.75" customHeight="1">
      <c r="A354" s="84" t="s">
        <v>3162</v>
      </c>
      <c r="B354" s="65">
        <v>1</v>
      </c>
      <c r="C354" s="489">
        <v>935777487</v>
      </c>
      <c r="D354" s="85" t="s">
        <v>673</v>
      </c>
      <c r="E354" s="85" t="s">
        <v>3163</v>
      </c>
      <c r="F354" s="86">
        <v>53001010333</v>
      </c>
      <c r="G354" s="87"/>
      <c r="H354" s="88">
        <v>8</v>
      </c>
      <c r="I354" s="88">
        <v>8</v>
      </c>
      <c r="J354" s="88">
        <v>1966</v>
      </c>
      <c r="K354" s="88">
        <v>45</v>
      </c>
      <c r="L354" s="89" t="s">
        <v>3164</v>
      </c>
      <c r="M354" s="74"/>
      <c r="N354" s="74"/>
      <c r="O354" s="74"/>
      <c r="P354" s="53"/>
      <c r="Q354" s="88">
        <v>127</v>
      </c>
      <c r="R354" s="53"/>
      <c r="S354" s="90" t="s">
        <v>69</v>
      </c>
      <c r="T354" s="90">
        <v>11030021</v>
      </c>
      <c r="U354" s="65"/>
      <c r="V354" s="88"/>
      <c r="W354" s="65"/>
      <c r="X354" s="65"/>
      <c r="Y354" s="65"/>
      <c r="Z354" s="65"/>
      <c r="AA354" s="65"/>
      <c r="AB354" s="65"/>
      <c r="AC354" s="65"/>
      <c r="AD354" s="65"/>
      <c r="AE354" s="65"/>
      <c r="AF354" s="88">
        <v>1</v>
      </c>
      <c r="AG354" s="88">
        <v>12</v>
      </c>
      <c r="AH354" s="88">
        <v>2011</v>
      </c>
      <c r="AI354" s="86" t="s">
        <v>2721</v>
      </c>
      <c r="AJ354" s="57"/>
      <c r="AK354" s="57"/>
      <c r="AL354" s="57"/>
      <c r="AM354" s="67"/>
      <c r="AN354" s="88">
        <v>29</v>
      </c>
      <c r="AO354" s="88">
        <v>2</v>
      </c>
      <c r="AP354" s="88">
        <v>2012</v>
      </c>
      <c r="AQ354" s="86" t="s">
        <v>3165</v>
      </c>
      <c r="AR354" s="91">
        <v>29</v>
      </c>
      <c r="AS354" s="85" t="s">
        <v>3166</v>
      </c>
      <c r="AT354" s="60">
        <v>234.61</v>
      </c>
      <c r="AU354" s="60">
        <v>417.64</v>
      </c>
      <c r="AV354" s="60"/>
      <c r="AW354" s="60">
        <v>3.74</v>
      </c>
      <c r="AX354" s="60"/>
      <c r="AY354" s="60">
        <v>98.4</v>
      </c>
      <c r="AZ354" s="60">
        <v>754.39</v>
      </c>
      <c r="BA354" s="60"/>
      <c r="BB354" s="60">
        <v>725</v>
      </c>
    </row>
    <row r="355" spans="1:54" s="4" customFormat="1" ht="15.75" customHeight="1">
      <c r="A355" s="92" t="s">
        <v>3162</v>
      </c>
      <c r="B355" s="65">
        <v>2</v>
      </c>
      <c r="C355" s="489">
        <v>3168424181</v>
      </c>
      <c r="D355" s="85" t="s">
        <v>3167</v>
      </c>
      <c r="E355" s="85" t="s">
        <v>1694</v>
      </c>
      <c r="F355" s="86">
        <v>55001014193</v>
      </c>
      <c r="G355" s="53"/>
      <c r="H355" s="88">
        <v>16</v>
      </c>
      <c r="I355" s="88">
        <v>11</v>
      </c>
      <c r="J355" s="88">
        <v>1938</v>
      </c>
      <c r="K355" s="88">
        <v>73</v>
      </c>
      <c r="L355" s="89" t="s">
        <v>3168</v>
      </c>
      <c r="M355" s="74"/>
      <c r="N355" s="74"/>
      <c r="O355" s="74"/>
      <c r="P355" s="53"/>
      <c r="Q355" s="88">
        <v>128</v>
      </c>
      <c r="R355" s="53"/>
      <c r="S355" s="90" t="s">
        <v>69</v>
      </c>
      <c r="T355" s="90">
        <v>11030021</v>
      </c>
      <c r="U355" s="87"/>
      <c r="V355" s="88"/>
      <c r="W355" s="87"/>
      <c r="X355" s="87"/>
      <c r="Y355" s="87"/>
      <c r="Z355" s="87"/>
      <c r="AA355" s="87"/>
      <c r="AB355" s="87"/>
      <c r="AC355" s="87"/>
      <c r="AD355" s="87"/>
      <c r="AE355" s="87"/>
      <c r="AF355" s="88">
        <v>4</v>
      </c>
      <c r="AG355" s="88">
        <v>12</v>
      </c>
      <c r="AH355" s="88">
        <v>2011</v>
      </c>
      <c r="AI355" s="86" t="s">
        <v>2287</v>
      </c>
      <c r="AJ355" s="57"/>
      <c r="AK355" s="57"/>
      <c r="AL355" s="57"/>
      <c r="AM355" s="93"/>
      <c r="AN355" s="88">
        <v>3</v>
      </c>
      <c r="AO355" s="88">
        <v>2</v>
      </c>
      <c r="AP355" s="88">
        <v>2012</v>
      </c>
      <c r="AQ355" s="94">
        <v>0.54166666666666663</v>
      </c>
      <c r="AR355" s="91">
        <v>3</v>
      </c>
      <c r="AS355" s="85" t="s">
        <v>3169</v>
      </c>
      <c r="AT355" s="60">
        <v>24.27</v>
      </c>
      <c r="AU355" s="60">
        <v>42.78</v>
      </c>
      <c r="AV355" s="60"/>
      <c r="AW355" s="60">
        <v>3.1</v>
      </c>
      <c r="AX355" s="60"/>
      <c r="AY355" s="68">
        <v>10.52</v>
      </c>
      <c r="AZ355" s="60">
        <v>80.669999999999987</v>
      </c>
      <c r="BA355" s="60"/>
      <c r="BB355" s="60">
        <v>75</v>
      </c>
    </row>
    <row r="356" spans="1:54" s="4" customFormat="1" ht="15.75" customHeight="1">
      <c r="A356" s="92" t="s">
        <v>3162</v>
      </c>
      <c r="B356" s="65">
        <v>3</v>
      </c>
      <c r="C356" s="489">
        <v>3532874932</v>
      </c>
      <c r="D356" s="85" t="s">
        <v>789</v>
      </c>
      <c r="E356" s="85" t="s">
        <v>3170</v>
      </c>
      <c r="F356" s="86">
        <v>33001063468</v>
      </c>
      <c r="G356" s="53"/>
      <c r="H356" s="88">
        <v>1</v>
      </c>
      <c r="I356" s="88">
        <v>8</v>
      </c>
      <c r="J356" s="88">
        <v>1948</v>
      </c>
      <c r="K356" s="88">
        <v>63</v>
      </c>
      <c r="L356" s="89" t="s">
        <v>3164</v>
      </c>
      <c r="M356" s="74"/>
      <c r="N356" s="74"/>
      <c r="O356" s="74"/>
      <c r="P356" s="53"/>
      <c r="Q356" s="88">
        <v>129</v>
      </c>
      <c r="R356" s="53"/>
      <c r="S356" s="90" t="s">
        <v>69</v>
      </c>
      <c r="T356" s="90">
        <v>11030021</v>
      </c>
      <c r="U356" s="87"/>
      <c r="V356" s="88"/>
      <c r="W356" s="87"/>
      <c r="X356" s="87"/>
      <c r="Y356" s="87"/>
      <c r="Z356" s="87"/>
      <c r="AA356" s="87"/>
      <c r="AB356" s="87"/>
      <c r="AC356" s="87"/>
      <c r="AD356" s="87"/>
      <c r="AE356" s="87"/>
      <c r="AF356" s="88">
        <v>8</v>
      </c>
      <c r="AG356" s="88">
        <v>12</v>
      </c>
      <c r="AH356" s="88">
        <v>2011</v>
      </c>
      <c r="AI356" s="86" t="s">
        <v>3171</v>
      </c>
      <c r="AJ356" s="57"/>
      <c r="AK356" s="57"/>
      <c r="AL356" s="57"/>
      <c r="AM356" s="93"/>
      <c r="AN356" s="88">
        <v>29</v>
      </c>
      <c r="AO356" s="88">
        <v>2</v>
      </c>
      <c r="AP356" s="88">
        <v>2012</v>
      </c>
      <c r="AQ356" s="86" t="s">
        <v>3165</v>
      </c>
      <c r="AR356" s="91">
        <v>29</v>
      </c>
      <c r="AS356" s="85" t="s">
        <v>3166</v>
      </c>
      <c r="AT356" s="60">
        <v>234.61</v>
      </c>
      <c r="AU356" s="60">
        <v>417.64</v>
      </c>
      <c r="AV356" s="60">
        <v>0.4</v>
      </c>
      <c r="AW356" s="60">
        <v>0.1</v>
      </c>
      <c r="AX356" s="60"/>
      <c r="AY356" s="68">
        <v>97.91</v>
      </c>
      <c r="AZ356" s="60">
        <v>750.66</v>
      </c>
      <c r="BA356" s="60"/>
      <c r="BB356" s="60">
        <v>725</v>
      </c>
    </row>
    <row r="357" spans="1:54" s="4" customFormat="1" ht="15.75" customHeight="1">
      <c r="A357" s="92" t="s">
        <v>3162</v>
      </c>
      <c r="B357" s="65">
        <v>4</v>
      </c>
      <c r="C357" s="489">
        <v>712717997</v>
      </c>
      <c r="D357" s="85" t="s">
        <v>3172</v>
      </c>
      <c r="E357" s="85" t="s">
        <v>3173</v>
      </c>
      <c r="F357" s="86">
        <v>37001044822</v>
      </c>
      <c r="G357" s="53"/>
      <c r="H357" s="88">
        <v>6</v>
      </c>
      <c r="I357" s="88">
        <v>1</v>
      </c>
      <c r="J357" s="88">
        <v>1982</v>
      </c>
      <c r="K357" s="88">
        <v>29</v>
      </c>
      <c r="L357" s="89" t="s">
        <v>3164</v>
      </c>
      <c r="M357" s="74"/>
      <c r="N357" s="74"/>
      <c r="O357" s="74"/>
      <c r="P357" s="53"/>
      <c r="Q357" s="88">
        <v>133</v>
      </c>
      <c r="R357" s="53"/>
      <c r="S357" s="90" t="s">
        <v>69</v>
      </c>
      <c r="T357" s="90">
        <v>11030021</v>
      </c>
      <c r="U357" s="87"/>
      <c r="V357" s="88"/>
      <c r="W357" s="87"/>
      <c r="X357" s="87"/>
      <c r="Y357" s="87"/>
      <c r="Z357" s="87"/>
      <c r="AA357" s="87"/>
      <c r="AB357" s="87"/>
      <c r="AC357" s="87"/>
      <c r="AD357" s="87"/>
      <c r="AE357" s="87"/>
      <c r="AF357" s="88">
        <v>12</v>
      </c>
      <c r="AG357" s="88">
        <v>12</v>
      </c>
      <c r="AH357" s="88">
        <v>2011</v>
      </c>
      <c r="AI357" s="86" t="s">
        <v>2197</v>
      </c>
      <c r="AJ357" s="57"/>
      <c r="AK357" s="57"/>
      <c r="AL357" s="57"/>
      <c r="AM357" s="93"/>
      <c r="AN357" s="88">
        <v>10</v>
      </c>
      <c r="AO357" s="88">
        <v>2</v>
      </c>
      <c r="AP357" s="88">
        <v>2012</v>
      </c>
      <c r="AQ357" s="94">
        <v>0.58333333333333337</v>
      </c>
      <c r="AR357" s="91">
        <v>10</v>
      </c>
      <c r="AS357" s="85" t="s">
        <v>3169</v>
      </c>
      <c r="AT357" s="60">
        <v>80.900000000000006</v>
      </c>
      <c r="AU357" s="60">
        <v>143.76</v>
      </c>
      <c r="AV357" s="60"/>
      <c r="AW357" s="60">
        <v>3.1</v>
      </c>
      <c r="AX357" s="60"/>
      <c r="AY357" s="68">
        <v>34.159999999999997</v>
      </c>
      <c r="AZ357" s="60">
        <v>261.91999999999996</v>
      </c>
      <c r="BA357" s="60"/>
      <c r="BB357" s="60">
        <v>250</v>
      </c>
    </row>
    <row r="358" spans="1:54" s="4" customFormat="1" ht="15.75" customHeight="1">
      <c r="A358" s="92" t="s">
        <v>3162</v>
      </c>
      <c r="B358" s="65">
        <v>5</v>
      </c>
      <c r="C358" s="489">
        <v>2214652960</v>
      </c>
      <c r="D358" s="85" t="s">
        <v>1287</v>
      </c>
      <c r="E358" s="85" t="s">
        <v>3174</v>
      </c>
      <c r="F358" s="86">
        <v>18501076621</v>
      </c>
      <c r="G358" s="53"/>
      <c r="H358" s="88">
        <v>19</v>
      </c>
      <c r="I358" s="88">
        <v>12</v>
      </c>
      <c r="J358" s="88">
        <v>1970</v>
      </c>
      <c r="K358" s="88">
        <v>41</v>
      </c>
      <c r="L358" s="89" t="s">
        <v>3164</v>
      </c>
      <c r="M358" s="74"/>
      <c r="N358" s="74"/>
      <c r="O358" s="74"/>
      <c r="P358" s="53"/>
      <c r="Q358" s="88">
        <v>135</v>
      </c>
      <c r="R358" s="53"/>
      <c r="S358" s="90" t="s">
        <v>69</v>
      </c>
      <c r="T358" s="90">
        <v>11030021</v>
      </c>
      <c r="U358" s="87"/>
      <c r="V358" s="88"/>
      <c r="W358" s="87"/>
      <c r="X358" s="87"/>
      <c r="Y358" s="87"/>
      <c r="Z358" s="87"/>
      <c r="AA358" s="87"/>
      <c r="AB358" s="87"/>
      <c r="AC358" s="87"/>
      <c r="AD358" s="87"/>
      <c r="AE358" s="87"/>
      <c r="AF358" s="88">
        <v>16</v>
      </c>
      <c r="AG358" s="88">
        <v>12</v>
      </c>
      <c r="AH358" s="88">
        <v>2011</v>
      </c>
      <c r="AI358" s="86" t="s">
        <v>2197</v>
      </c>
      <c r="AJ358" s="57"/>
      <c r="AK358" s="57"/>
      <c r="AL358" s="57"/>
      <c r="AM358" s="93"/>
      <c r="AN358" s="88">
        <v>6</v>
      </c>
      <c r="AO358" s="88">
        <v>2</v>
      </c>
      <c r="AP358" s="88">
        <v>2012</v>
      </c>
      <c r="AQ358" s="94">
        <v>0.45833333333333331</v>
      </c>
      <c r="AR358" s="91">
        <v>6</v>
      </c>
      <c r="AS358" s="85" t="s">
        <v>3169</v>
      </c>
      <c r="AT358" s="60">
        <v>48.54</v>
      </c>
      <c r="AU358" s="60">
        <v>86.83</v>
      </c>
      <c r="AV358" s="60"/>
      <c r="AW358" s="60"/>
      <c r="AX358" s="60"/>
      <c r="AY358" s="68">
        <v>20.309999999999999</v>
      </c>
      <c r="AZ358" s="60">
        <v>155.68</v>
      </c>
      <c r="BA358" s="60"/>
      <c r="BB358" s="60">
        <v>150</v>
      </c>
    </row>
    <row r="359" spans="1:54" s="4" customFormat="1" ht="15.75" customHeight="1">
      <c r="A359" s="92" t="s">
        <v>3162</v>
      </c>
      <c r="B359" s="65">
        <v>6</v>
      </c>
      <c r="C359" s="489">
        <v>1177857004</v>
      </c>
      <c r="D359" s="85" t="s">
        <v>716</v>
      </c>
      <c r="E359" s="85" t="s">
        <v>3175</v>
      </c>
      <c r="F359" s="86">
        <v>33001019688</v>
      </c>
      <c r="G359" s="53"/>
      <c r="H359" s="88">
        <v>3</v>
      </c>
      <c r="I359" s="88">
        <v>5</v>
      </c>
      <c r="J359" s="88">
        <v>1983</v>
      </c>
      <c r="K359" s="88">
        <v>28</v>
      </c>
      <c r="L359" s="89" t="s">
        <v>3168</v>
      </c>
      <c r="M359" s="74"/>
      <c r="N359" s="74"/>
      <c r="O359" s="74"/>
      <c r="P359" s="53"/>
      <c r="Q359" s="88">
        <v>138</v>
      </c>
      <c r="R359" s="53"/>
      <c r="S359" s="90" t="s">
        <v>69</v>
      </c>
      <c r="T359" s="90">
        <v>11030021</v>
      </c>
      <c r="U359" s="87"/>
      <c r="V359" s="88"/>
      <c r="W359" s="87"/>
      <c r="X359" s="87"/>
      <c r="Y359" s="87"/>
      <c r="Z359" s="87"/>
      <c r="AA359" s="87"/>
      <c r="AB359" s="87"/>
      <c r="AC359" s="87"/>
      <c r="AD359" s="87"/>
      <c r="AE359" s="87"/>
      <c r="AF359" s="88">
        <v>23</v>
      </c>
      <c r="AG359" s="88">
        <v>12</v>
      </c>
      <c r="AH359" s="88">
        <v>2011</v>
      </c>
      <c r="AI359" s="86" t="s">
        <v>2155</v>
      </c>
      <c r="AJ359" s="57"/>
      <c r="AK359" s="57"/>
      <c r="AL359" s="57"/>
      <c r="AM359" s="93"/>
      <c r="AN359" s="88">
        <v>24</v>
      </c>
      <c r="AO359" s="88">
        <v>2</v>
      </c>
      <c r="AP359" s="88">
        <v>2012</v>
      </c>
      <c r="AQ359" s="94">
        <v>0.91666666666666663</v>
      </c>
      <c r="AR359" s="88">
        <v>24</v>
      </c>
      <c r="AS359" s="85" t="s">
        <v>3169</v>
      </c>
      <c r="AT359" s="60">
        <v>194.16</v>
      </c>
      <c r="AU359" s="60">
        <v>345.01</v>
      </c>
      <c r="AV359" s="60"/>
      <c r="AW359" s="60">
        <v>3.1</v>
      </c>
      <c r="AX359" s="60"/>
      <c r="AY359" s="68">
        <v>81.34</v>
      </c>
      <c r="AZ359" s="60">
        <v>623.61</v>
      </c>
      <c r="BA359" s="60"/>
      <c r="BB359" s="60">
        <v>600</v>
      </c>
    </row>
    <row r="360" spans="1:54" s="4" customFormat="1" ht="15.75" customHeight="1">
      <c r="A360" s="92" t="s">
        <v>3162</v>
      </c>
      <c r="B360" s="65">
        <v>7</v>
      </c>
      <c r="C360" s="489">
        <v>3264424014</v>
      </c>
      <c r="D360" s="85" t="s">
        <v>3176</v>
      </c>
      <c r="E360" s="85" t="s">
        <v>3177</v>
      </c>
      <c r="F360" s="86" t="s">
        <v>3178</v>
      </c>
      <c r="G360" s="53"/>
      <c r="H360" s="88">
        <v>20</v>
      </c>
      <c r="I360" s="88">
        <v>1</v>
      </c>
      <c r="J360" s="88">
        <v>1960</v>
      </c>
      <c r="K360" s="88">
        <v>51</v>
      </c>
      <c r="L360" s="89" t="s">
        <v>3164</v>
      </c>
      <c r="M360" s="74"/>
      <c r="N360" s="74"/>
      <c r="O360" s="74"/>
      <c r="P360" s="53"/>
      <c r="Q360" s="88">
        <v>142</v>
      </c>
      <c r="R360" s="53"/>
      <c r="S360" s="90" t="s">
        <v>69</v>
      </c>
      <c r="T360" s="90">
        <v>11030021</v>
      </c>
      <c r="U360" s="87"/>
      <c r="V360" s="88"/>
      <c r="W360" s="87"/>
      <c r="X360" s="87"/>
      <c r="Y360" s="87"/>
      <c r="Z360" s="87"/>
      <c r="AA360" s="87"/>
      <c r="AB360" s="87"/>
      <c r="AC360" s="87"/>
      <c r="AD360" s="87"/>
      <c r="AE360" s="87"/>
      <c r="AF360" s="88">
        <v>30</v>
      </c>
      <c r="AG360" s="88">
        <v>12</v>
      </c>
      <c r="AH360" s="88">
        <v>2011</v>
      </c>
      <c r="AI360" s="86" t="s">
        <v>1978</v>
      </c>
      <c r="AJ360" s="57"/>
      <c r="AK360" s="57"/>
      <c r="AL360" s="57"/>
      <c r="AM360" s="93"/>
      <c r="AN360" s="88">
        <v>29</v>
      </c>
      <c r="AO360" s="88">
        <v>2</v>
      </c>
      <c r="AP360" s="88">
        <v>2012</v>
      </c>
      <c r="AQ360" s="86" t="s">
        <v>3165</v>
      </c>
      <c r="AR360" s="91">
        <v>29</v>
      </c>
      <c r="AS360" s="85" t="s">
        <v>3166</v>
      </c>
      <c r="AT360" s="60">
        <v>234.61</v>
      </c>
      <c r="AU360" s="60">
        <v>417.64</v>
      </c>
      <c r="AV360" s="60">
        <v>7.62</v>
      </c>
      <c r="AW360" s="60">
        <v>1.31</v>
      </c>
      <c r="AX360" s="60"/>
      <c r="AY360" s="68">
        <v>99.18</v>
      </c>
      <c r="AZ360" s="60">
        <v>760.3599999999999</v>
      </c>
      <c r="BA360" s="60"/>
      <c r="BB360" s="60">
        <v>725</v>
      </c>
    </row>
    <row r="361" spans="1:54" s="4" customFormat="1" ht="15.75" customHeight="1">
      <c r="A361" s="92" t="s">
        <v>3162</v>
      </c>
      <c r="B361" s="65">
        <v>8</v>
      </c>
      <c r="C361" s="489">
        <v>1636414627</v>
      </c>
      <c r="D361" s="85" t="s">
        <v>3179</v>
      </c>
      <c r="E361" s="85" t="s">
        <v>3180</v>
      </c>
      <c r="F361" s="86">
        <v>54001044135</v>
      </c>
      <c r="G361" s="53"/>
      <c r="H361" s="88">
        <v>1</v>
      </c>
      <c r="I361" s="88">
        <v>9</v>
      </c>
      <c r="J361" s="88">
        <v>1952</v>
      </c>
      <c r="K361" s="88">
        <v>60</v>
      </c>
      <c r="L361" s="89" t="s">
        <v>3164</v>
      </c>
      <c r="M361" s="74"/>
      <c r="N361" s="74"/>
      <c r="O361" s="74"/>
      <c r="P361" s="53"/>
      <c r="Q361" s="88">
        <v>4</v>
      </c>
      <c r="R361" s="53"/>
      <c r="S361" s="90" t="s">
        <v>69</v>
      </c>
      <c r="T361" s="90">
        <v>11030021</v>
      </c>
      <c r="U361" s="87"/>
      <c r="V361" s="88"/>
      <c r="W361" s="87"/>
      <c r="X361" s="87"/>
      <c r="Y361" s="87"/>
      <c r="Z361" s="87"/>
      <c r="AA361" s="87"/>
      <c r="AB361" s="87"/>
      <c r="AC361" s="87"/>
      <c r="AD361" s="87"/>
      <c r="AE361" s="87"/>
      <c r="AF361" s="88">
        <v>5</v>
      </c>
      <c r="AG361" s="88">
        <v>1</v>
      </c>
      <c r="AH361" s="88">
        <v>2012</v>
      </c>
      <c r="AI361" s="86" t="s">
        <v>3181</v>
      </c>
      <c r="AJ361" s="57"/>
      <c r="AK361" s="57"/>
      <c r="AL361" s="57"/>
      <c r="AM361" s="93"/>
      <c r="AN361" s="88">
        <v>29</v>
      </c>
      <c r="AO361" s="88">
        <v>2</v>
      </c>
      <c r="AP361" s="88">
        <v>2012</v>
      </c>
      <c r="AQ361" s="88">
        <v>24</v>
      </c>
      <c r="AR361" s="91">
        <v>29</v>
      </c>
      <c r="AS361" s="85" t="s">
        <v>3166</v>
      </c>
      <c r="AT361" s="60">
        <v>234.61</v>
      </c>
      <c r="AU361" s="60">
        <v>417.64</v>
      </c>
      <c r="AV361" s="60">
        <v>5.79</v>
      </c>
      <c r="AW361" s="60"/>
      <c r="AX361" s="60"/>
      <c r="AY361" s="68">
        <v>98.71</v>
      </c>
      <c r="AZ361" s="60">
        <v>756.75</v>
      </c>
      <c r="BA361" s="60"/>
      <c r="BB361" s="60">
        <v>725</v>
      </c>
    </row>
    <row r="362" spans="1:54" s="4" customFormat="1" ht="15.75" customHeight="1">
      <c r="A362" s="92" t="s">
        <v>3162</v>
      </c>
      <c r="B362" s="65">
        <v>9</v>
      </c>
      <c r="C362" s="489">
        <v>1628022057</v>
      </c>
      <c r="D362" s="85" t="s">
        <v>295</v>
      </c>
      <c r="E362" s="85" t="s">
        <v>3182</v>
      </c>
      <c r="F362" s="86">
        <v>53001023550</v>
      </c>
      <c r="G362" s="53"/>
      <c r="H362" s="88">
        <v>5</v>
      </c>
      <c r="I362" s="88">
        <v>5</v>
      </c>
      <c r="J362" s="88">
        <v>1929</v>
      </c>
      <c r="K362" s="88">
        <v>83</v>
      </c>
      <c r="L362" s="89" t="s">
        <v>3164</v>
      </c>
      <c r="M362" s="74"/>
      <c r="N362" s="74"/>
      <c r="O362" s="74"/>
      <c r="P362" s="53"/>
      <c r="Q362" s="88">
        <v>5</v>
      </c>
      <c r="R362" s="53"/>
      <c r="S362" s="90" t="s">
        <v>69</v>
      </c>
      <c r="T362" s="90">
        <v>11030021</v>
      </c>
      <c r="U362" s="87"/>
      <c r="V362" s="88"/>
      <c r="W362" s="87"/>
      <c r="X362" s="87"/>
      <c r="Y362" s="87"/>
      <c r="Z362" s="87"/>
      <c r="AA362" s="87"/>
      <c r="AB362" s="87"/>
      <c r="AC362" s="87"/>
      <c r="AD362" s="87"/>
      <c r="AE362" s="87"/>
      <c r="AF362" s="88">
        <v>12</v>
      </c>
      <c r="AG362" s="88">
        <v>1</v>
      </c>
      <c r="AH362" s="88">
        <v>2012</v>
      </c>
      <c r="AI362" s="86" t="s">
        <v>2197</v>
      </c>
      <c r="AJ362" s="57"/>
      <c r="AK362" s="57"/>
      <c r="AL362" s="57"/>
      <c r="AM362" s="93"/>
      <c r="AN362" s="88">
        <v>29</v>
      </c>
      <c r="AO362" s="88">
        <v>2</v>
      </c>
      <c r="AP362" s="88">
        <v>2012</v>
      </c>
      <c r="AQ362" s="86" t="s">
        <v>3165</v>
      </c>
      <c r="AR362" s="91">
        <v>29</v>
      </c>
      <c r="AS362" s="85" t="s">
        <v>3166</v>
      </c>
      <c r="AT362" s="60">
        <v>234.61</v>
      </c>
      <c r="AU362" s="60">
        <v>417.64</v>
      </c>
      <c r="AV362" s="60"/>
      <c r="AW362" s="60"/>
      <c r="AX362" s="60"/>
      <c r="AY362" s="68">
        <v>97.84</v>
      </c>
      <c r="AZ362" s="60">
        <v>750.09</v>
      </c>
      <c r="BA362" s="60"/>
      <c r="BB362" s="60">
        <v>725</v>
      </c>
    </row>
    <row r="363" spans="1:54" s="4" customFormat="1" ht="15.75" customHeight="1">
      <c r="A363" s="92" t="s">
        <v>3162</v>
      </c>
      <c r="B363" s="65">
        <v>10</v>
      </c>
      <c r="C363" s="489">
        <v>2153120453</v>
      </c>
      <c r="D363" s="85" t="s">
        <v>789</v>
      </c>
      <c r="E363" s="85" t="s">
        <v>2302</v>
      </c>
      <c r="F363" s="86">
        <v>26001021036</v>
      </c>
      <c r="G363" s="53"/>
      <c r="H363" s="88">
        <v>15</v>
      </c>
      <c r="I363" s="88">
        <v>5</v>
      </c>
      <c r="J363" s="88">
        <v>1948</v>
      </c>
      <c r="K363" s="88">
        <v>64</v>
      </c>
      <c r="L363" s="89" t="s">
        <v>3164</v>
      </c>
      <c r="M363" s="74"/>
      <c r="N363" s="74"/>
      <c r="O363" s="74"/>
      <c r="P363" s="53"/>
      <c r="Q363" s="88">
        <v>6</v>
      </c>
      <c r="R363" s="53"/>
      <c r="S363" s="90" t="s">
        <v>69</v>
      </c>
      <c r="T363" s="90">
        <v>11030021</v>
      </c>
      <c r="U363" s="87"/>
      <c r="V363" s="88"/>
      <c r="W363" s="87"/>
      <c r="X363" s="87"/>
      <c r="Y363" s="87"/>
      <c r="Z363" s="87"/>
      <c r="AA363" s="87"/>
      <c r="AB363" s="87"/>
      <c r="AC363" s="87"/>
      <c r="AD363" s="87"/>
      <c r="AE363" s="87"/>
      <c r="AF363" s="88">
        <v>12</v>
      </c>
      <c r="AG363" s="88">
        <v>1</v>
      </c>
      <c r="AH363" s="88">
        <v>2012</v>
      </c>
      <c r="AI363" s="86" t="s">
        <v>1969</v>
      </c>
      <c r="AJ363" s="57"/>
      <c r="AK363" s="57"/>
      <c r="AL363" s="57"/>
      <c r="AM363" s="93"/>
      <c r="AN363" s="88">
        <v>2</v>
      </c>
      <c r="AO363" s="88">
        <v>2</v>
      </c>
      <c r="AP363" s="88">
        <v>2012</v>
      </c>
      <c r="AQ363" s="94">
        <v>0.54166666666666663</v>
      </c>
      <c r="AR363" s="88">
        <v>2</v>
      </c>
      <c r="AS363" s="85" t="s">
        <v>3169</v>
      </c>
      <c r="AT363" s="60">
        <v>16.18</v>
      </c>
      <c r="AU363" s="60">
        <v>28.84</v>
      </c>
      <c r="AV363" s="60">
        <v>5.27</v>
      </c>
      <c r="AW363" s="60"/>
      <c r="AX363" s="60"/>
      <c r="AY363" s="68">
        <v>7.54</v>
      </c>
      <c r="AZ363" s="60">
        <v>57.829999999999991</v>
      </c>
      <c r="BA363" s="60"/>
      <c r="BB363" s="60">
        <v>50</v>
      </c>
    </row>
    <row r="364" spans="1:54" s="4" customFormat="1" ht="15.75" customHeight="1">
      <c r="A364" s="92" t="s">
        <v>3162</v>
      </c>
      <c r="B364" s="65">
        <v>11</v>
      </c>
      <c r="C364" s="489">
        <v>1881581721</v>
      </c>
      <c r="D364" s="85" t="s">
        <v>3183</v>
      </c>
      <c r="E364" s="85" t="s">
        <v>3184</v>
      </c>
      <c r="F364" s="86">
        <v>21001011121</v>
      </c>
      <c r="G364" s="53"/>
      <c r="H364" s="88">
        <v>17</v>
      </c>
      <c r="I364" s="88">
        <v>4</v>
      </c>
      <c r="J364" s="88">
        <v>1955</v>
      </c>
      <c r="K364" s="88">
        <v>57</v>
      </c>
      <c r="L364" s="89" t="s">
        <v>3164</v>
      </c>
      <c r="M364" s="74"/>
      <c r="N364" s="74"/>
      <c r="O364" s="74"/>
      <c r="P364" s="53"/>
      <c r="Q364" s="88">
        <v>7</v>
      </c>
      <c r="R364" s="53"/>
      <c r="S364" s="90" t="s">
        <v>69</v>
      </c>
      <c r="T364" s="90">
        <v>11030021</v>
      </c>
      <c r="U364" s="87"/>
      <c r="V364" s="88"/>
      <c r="W364" s="87"/>
      <c r="X364" s="87"/>
      <c r="Y364" s="87"/>
      <c r="Z364" s="87"/>
      <c r="AA364" s="87"/>
      <c r="AB364" s="87"/>
      <c r="AC364" s="87"/>
      <c r="AD364" s="87"/>
      <c r="AE364" s="87"/>
      <c r="AF364" s="88">
        <v>16</v>
      </c>
      <c r="AG364" s="88">
        <v>1</v>
      </c>
      <c r="AH364" s="88">
        <v>2012</v>
      </c>
      <c r="AI364" s="86" t="s">
        <v>1978</v>
      </c>
      <c r="AJ364" s="57"/>
      <c r="AK364" s="57"/>
      <c r="AL364" s="57"/>
      <c r="AM364" s="93"/>
      <c r="AN364" s="88">
        <v>29</v>
      </c>
      <c r="AO364" s="88">
        <v>2</v>
      </c>
      <c r="AP364" s="88">
        <v>2012</v>
      </c>
      <c r="AQ364" s="86" t="s">
        <v>3165</v>
      </c>
      <c r="AR364" s="91">
        <v>29</v>
      </c>
      <c r="AS364" s="85" t="s">
        <v>3166</v>
      </c>
      <c r="AT364" s="60">
        <v>234.61</v>
      </c>
      <c r="AU364" s="60">
        <v>417.64</v>
      </c>
      <c r="AV364" s="60">
        <v>45.71</v>
      </c>
      <c r="AW364" s="60">
        <v>1.2</v>
      </c>
      <c r="AX364" s="60"/>
      <c r="AY364" s="68">
        <v>104.87</v>
      </c>
      <c r="AZ364" s="60">
        <v>804.03000000000009</v>
      </c>
      <c r="BA364" s="60"/>
      <c r="BB364" s="60">
        <v>725</v>
      </c>
    </row>
    <row r="365" spans="1:54" s="4" customFormat="1" ht="15.75" customHeight="1">
      <c r="A365" s="92" t="s">
        <v>3162</v>
      </c>
      <c r="B365" s="65">
        <v>12</v>
      </c>
      <c r="C365" s="489">
        <v>880968870</v>
      </c>
      <c r="D365" s="85" t="s">
        <v>1601</v>
      </c>
      <c r="E365" s="85" t="s">
        <v>3185</v>
      </c>
      <c r="F365" s="86">
        <v>26001030413</v>
      </c>
      <c r="G365" s="53"/>
      <c r="H365" s="88">
        <v>9</v>
      </c>
      <c r="I365" s="88">
        <v>5</v>
      </c>
      <c r="J365" s="88">
        <v>1953</v>
      </c>
      <c r="K365" s="88">
        <v>59</v>
      </c>
      <c r="L365" s="89" t="s">
        <v>3164</v>
      </c>
      <c r="M365" s="74"/>
      <c r="N365" s="74"/>
      <c r="O365" s="74"/>
      <c r="P365" s="53"/>
      <c r="Q365" s="88">
        <v>8</v>
      </c>
      <c r="R365" s="53"/>
      <c r="S365" s="90" t="s">
        <v>69</v>
      </c>
      <c r="T365" s="90">
        <v>11030021</v>
      </c>
      <c r="U365" s="87"/>
      <c r="V365" s="88"/>
      <c r="W365" s="87"/>
      <c r="X365" s="87"/>
      <c r="Y365" s="87"/>
      <c r="Z365" s="87"/>
      <c r="AA365" s="87"/>
      <c r="AB365" s="87"/>
      <c r="AC365" s="87"/>
      <c r="AD365" s="87"/>
      <c r="AE365" s="87"/>
      <c r="AF365" s="88">
        <v>16</v>
      </c>
      <c r="AG365" s="88">
        <v>1</v>
      </c>
      <c r="AH365" s="88">
        <v>2012</v>
      </c>
      <c r="AI365" s="86" t="s">
        <v>1978</v>
      </c>
      <c r="AJ365" s="57"/>
      <c r="AK365" s="57"/>
      <c r="AL365" s="57"/>
      <c r="AM365" s="93"/>
      <c r="AN365" s="88">
        <v>29</v>
      </c>
      <c r="AO365" s="88">
        <v>2</v>
      </c>
      <c r="AP365" s="88">
        <v>2012</v>
      </c>
      <c r="AQ365" s="86" t="s">
        <v>3165</v>
      </c>
      <c r="AR365" s="91">
        <v>29</v>
      </c>
      <c r="AS365" s="85" t="s">
        <v>3166</v>
      </c>
      <c r="AT365" s="60">
        <v>234.61</v>
      </c>
      <c r="AU365" s="60">
        <v>417.64</v>
      </c>
      <c r="AV365" s="60">
        <v>21.31</v>
      </c>
      <c r="AW365" s="60">
        <v>1.84</v>
      </c>
      <c r="AX365" s="60"/>
      <c r="AY365" s="68">
        <v>101.31</v>
      </c>
      <c r="AZ365" s="60">
        <v>776.71</v>
      </c>
      <c r="BA365" s="60"/>
      <c r="BB365" s="60">
        <v>725</v>
      </c>
    </row>
    <row r="366" spans="1:54" s="4" customFormat="1" ht="15.75" customHeight="1">
      <c r="A366" s="92" t="s">
        <v>3162</v>
      </c>
      <c r="B366" s="65">
        <v>13</v>
      </c>
      <c r="C366" s="489">
        <v>1468777556</v>
      </c>
      <c r="D366" s="85" t="s">
        <v>3186</v>
      </c>
      <c r="E366" s="85" t="s">
        <v>3187</v>
      </c>
      <c r="F366" s="86">
        <v>17001013936</v>
      </c>
      <c r="G366" s="53"/>
      <c r="H366" s="88">
        <v>16</v>
      </c>
      <c r="I366" s="88">
        <v>1</v>
      </c>
      <c r="J366" s="88">
        <v>1932</v>
      </c>
      <c r="K366" s="88">
        <v>80</v>
      </c>
      <c r="L366" s="89" t="s">
        <v>3164</v>
      </c>
      <c r="M366" s="74"/>
      <c r="N366" s="74"/>
      <c r="O366" s="74"/>
      <c r="P366" s="53"/>
      <c r="Q366" s="88">
        <v>9</v>
      </c>
      <c r="R366" s="53"/>
      <c r="S366" s="90" t="s">
        <v>69</v>
      </c>
      <c r="T366" s="90">
        <v>11030021</v>
      </c>
      <c r="U366" s="87"/>
      <c r="V366" s="88"/>
      <c r="W366" s="87"/>
      <c r="X366" s="87"/>
      <c r="Y366" s="87"/>
      <c r="Z366" s="87"/>
      <c r="AA366" s="87"/>
      <c r="AB366" s="87"/>
      <c r="AC366" s="87"/>
      <c r="AD366" s="87"/>
      <c r="AE366" s="87"/>
      <c r="AF366" s="88">
        <v>16</v>
      </c>
      <c r="AG366" s="88">
        <v>1</v>
      </c>
      <c r="AH366" s="88">
        <v>2012</v>
      </c>
      <c r="AI366" s="86" t="s">
        <v>2031</v>
      </c>
      <c r="AJ366" s="57"/>
      <c r="AK366" s="57"/>
      <c r="AL366" s="57"/>
      <c r="AM366" s="93"/>
      <c r="AN366" s="88">
        <v>29</v>
      </c>
      <c r="AO366" s="88">
        <v>2</v>
      </c>
      <c r="AP366" s="88">
        <v>2012</v>
      </c>
      <c r="AQ366" s="86" t="s">
        <v>3165</v>
      </c>
      <c r="AR366" s="91">
        <v>29</v>
      </c>
      <c r="AS366" s="85" t="s">
        <v>3166</v>
      </c>
      <c r="AT366" s="60">
        <v>234.61</v>
      </c>
      <c r="AU366" s="60">
        <v>417.64</v>
      </c>
      <c r="AV366" s="60">
        <v>41.3</v>
      </c>
      <c r="AW366" s="60"/>
      <c r="AX366" s="60"/>
      <c r="AY366" s="68">
        <v>104.03</v>
      </c>
      <c r="AZ366" s="60">
        <v>797.57999999999993</v>
      </c>
      <c r="BA366" s="60"/>
      <c r="BB366" s="60">
        <v>725</v>
      </c>
    </row>
    <row r="367" spans="1:54" s="4" customFormat="1" ht="15.75" customHeight="1">
      <c r="A367" s="92" t="s">
        <v>3162</v>
      </c>
      <c r="B367" s="65">
        <v>14</v>
      </c>
      <c r="C367" s="489">
        <v>2695015297</v>
      </c>
      <c r="D367" s="85" t="s">
        <v>237</v>
      </c>
      <c r="E367" s="85" t="s">
        <v>3188</v>
      </c>
      <c r="F367" s="86" t="s">
        <v>3189</v>
      </c>
      <c r="G367" s="53"/>
      <c r="H367" s="88">
        <v>17</v>
      </c>
      <c r="I367" s="88">
        <v>9</v>
      </c>
      <c r="J367" s="88">
        <v>1968</v>
      </c>
      <c r="K367" s="88">
        <v>44</v>
      </c>
      <c r="L367" s="89" t="s">
        <v>3164</v>
      </c>
      <c r="M367" s="74"/>
      <c r="N367" s="74"/>
      <c r="O367" s="74"/>
      <c r="P367" s="53"/>
      <c r="Q367" s="88">
        <v>11</v>
      </c>
      <c r="R367" s="53"/>
      <c r="S367" s="90" t="s">
        <v>69</v>
      </c>
      <c r="T367" s="90">
        <v>11030021</v>
      </c>
      <c r="U367" s="87"/>
      <c r="V367" s="88"/>
      <c r="W367" s="87"/>
      <c r="X367" s="87"/>
      <c r="Y367" s="87"/>
      <c r="Z367" s="87"/>
      <c r="AA367" s="87"/>
      <c r="AB367" s="87"/>
      <c r="AC367" s="87"/>
      <c r="AD367" s="87"/>
      <c r="AE367" s="87"/>
      <c r="AF367" s="88">
        <v>18</v>
      </c>
      <c r="AG367" s="88">
        <v>1</v>
      </c>
      <c r="AH367" s="88">
        <v>2012</v>
      </c>
      <c r="AI367" s="86" t="s">
        <v>2016</v>
      </c>
      <c r="AJ367" s="57"/>
      <c r="AK367" s="57"/>
      <c r="AL367" s="57"/>
      <c r="AM367" s="93"/>
      <c r="AN367" s="88">
        <v>29</v>
      </c>
      <c r="AO367" s="88">
        <v>2</v>
      </c>
      <c r="AP367" s="88">
        <v>2012</v>
      </c>
      <c r="AQ367" s="86" t="s">
        <v>3165</v>
      </c>
      <c r="AR367" s="91">
        <v>29</v>
      </c>
      <c r="AS367" s="85" t="s">
        <v>3166</v>
      </c>
      <c r="AT367" s="60">
        <v>234.61</v>
      </c>
      <c r="AU367" s="60">
        <v>417.64</v>
      </c>
      <c r="AV367" s="60">
        <v>17.5</v>
      </c>
      <c r="AW367" s="60">
        <v>0.1</v>
      </c>
      <c r="AX367" s="60"/>
      <c r="AY367" s="68">
        <v>100.48</v>
      </c>
      <c r="AZ367" s="60">
        <v>770.33</v>
      </c>
      <c r="BA367" s="60"/>
      <c r="BB367" s="60">
        <v>725</v>
      </c>
    </row>
    <row r="368" spans="1:54" s="4" customFormat="1" ht="15.75" customHeight="1">
      <c r="A368" s="92" t="s">
        <v>3162</v>
      </c>
      <c r="B368" s="65">
        <v>15</v>
      </c>
      <c r="C368" s="489">
        <v>594179164</v>
      </c>
      <c r="D368" s="85" t="s">
        <v>200</v>
      </c>
      <c r="E368" s="85" t="s">
        <v>3190</v>
      </c>
      <c r="F368" s="86">
        <v>17001020878</v>
      </c>
      <c r="G368" s="53"/>
      <c r="H368" s="88">
        <v>13</v>
      </c>
      <c r="I368" s="88">
        <v>9</v>
      </c>
      <c r="J368" s="88">
        <v>1959</v>
      </c>
      <c r="K368" s="88">
        <v>53</v>
      </c>
      <c r="L368" s="89" t="s">
        <v>3164</v>
      </c>
      <c r="M368" s="74"/>
      <c r="N368" s="74"/>
      <c r="O368" s="74"/>
      <c r="P368" s="53"/>
      <c r="Q368" s="88">
        <v>12</v>
      </c>
      <c r="R368" s="53"/>
      <c r="S368" s="90" t="s">
        <v>69</v>
      </c>
      <c r="T368" s="90">
        <v>11030021</v>
      </c>
      <c r="U368" s="87"/>
      <c r="V368" s="88"/>
      <c r="W368" s="87"/>
      <c r="X368" s="87"/>
      <c r="Y368" s="87"/>
      <c r="Z368" s="87"/>
      <c r="AA368" s="87"/>
      <c r="AB368" s="87"/>
      <c r="AC368" s="87"/>
      <c r="AD368" s="87"/>
      <c r="AE368" s="87"/>
      <c r="AF368" s="88">
        <v>27</v>
      </c>
      <c r="AG368" s="88">
        <v>1</v>
      </c>
      <c r="AH368" s="88">
        <v>2012</v>
      </c>
      <c r="AI368" s="86" t="s">
        <v>2197</v>
      </c>
      <c r="AJ368" s="57"/>
      <c r="AK368" s="57"/>
      <c r="AL368" s="57"/>
      <c r="AM368" s="93"/>
      <c r="AN368" s="88">
        <v>17</v>
      </c>
      <c r="AO368" s="88">
        <v>2</v>
      </c>
      <c r="AP368" s="88">
        <v>2012</v>
      </c>
      <c r="AQ368" s="94">
        <v>0.58333333333333337</v>
      </c>
      <c r="AR368" s="91">
        <v>17</v>
      </c>
      <c r="AS368" s="85" t="s">
        <v>3169</v>
      </c>
      <c r="AT368" s="60">
        <v>137.53</v>
      </c>
      <c r="AU368" s="60">
        <v>244.45</v>
      </c>
      <c r="AV368" s="60">
        <v>29.45</v>
      </c>
      <c r="AW368" s="60">
        <v>1.94</v>
      </c>
      <c r="AX368" s="60"/>
      <c r="AY368" s="68">
        <v>62.01</v>
      </c>
      <c r="AZ368" s="60">
        <v>475.38</v>
      </c>
      <c r="BA368" s="60"/>
      <c r="BB368" s="60">
        <v>425</v>
      </c>
    </row>
    <row r="369" spans="1:54" s="4" customFormat="1" ht="15.75" customHeight="1">
      <c r="A369" s="92" t="s">
        <v>3162</v>
      </c>
      <c r="B369" s="65">
        <v>16</v>
      </c>
      <c r="C369" s="489">
        <v>828363850</v>
      </c>
      <c r="D369" s="85" t="s">
        <v>1042</v>
      </c>
      <c r="E369" s="85" t="s">
        <v>3191</v>
      </c>
      <c r="F369" s="86">
        <v>17001008275</v>
      </c>
      <c r="G369" s="53"/>
      <c r="H369" s="88">
        <v>23</v>
      </c>
      <c r="I369" s="88">
        <v>8</v>
      </c>
      <c r="J369" s="88">
        <v>1973</v>
      </c>
      <c r="K369" s="88">
        <v>39</v>
      </c>
      <c r="L369" s="89" t="s">
        <v>3164</v>
      </c>
      <c r="M369" s="74"/>
      <c r="N369" s="74"/>
      <c r="O369" s="74"/>
      <c r="P369" s="53"/>
      <c r="Q369" s="88">
        <v>14</v>
      </c>
      <c r="R369" s="53"/>
      <c r="S369" s="90" t="s">
        <v>69</v>
      </c>
      <c r="T369" s="90">
        <v>11030021</v>
      </c>
      <c r="U369" s="87"/>
      <c r="V369" s="88"/>
      <c r="W369" s="87"/>
      <c r="X369" s="87"/>
      <c r="Y369" s="87"/>
      <c r="Z369" s="87"/>
      <c r="AA369" s="87"/>
      <c r="AB369" s="87"/>
      <c r="AC369" s="87"/>
      <c r="AD369" s="87"/>
      <c r="AE369" s="87"/>
      <c r="AF369" s="88">
        <v>27</v>
      </c>
      <c r="AG369" s="88">
        <v>1</v>
      </c>
      <c r="AH369" s="88">
        <v>2012</v>
      </c>
      <c r="AI369" s="86" t="s">
        <v>2031</v>
      </c>
      <c r="AJ369" s="57"/>
      <c r="AK369" s="57"/>
      <c r="AL369" s="57"/>
      <c r="AM369" s="93"/>
      <c r="AN369" s="88">
        <v>15</v>
      </c>
      <c r="AO369" s="88">
        <v>2</v>
      </c>
      <c r="AP369" s="88">
        <v>2012</v>
      </c>
      <c r="AQ369" s="94">
        <v>0.58333333333333337</v>
      </c>
      <c r="AR369" s="88">
        <v>15</v>
      </c>
      <c r="AS369" s="85" t="s">
        <v>3169</v>
      </c>
      <c r="AT369" s="60">
        <v>121.35</v>
      </c>
      <c r="AU369" s="60">
        <v>215.9</v>
      </c>
      <c r="AV369" s="60">
        <v>23.68</v>
      </c>
      <c r="AW369" s="60">
        <v>0.1</v>
      </c>
      <c r="AX369" s="60"/>
      <c r="AY369" s="68">
        <v>54.15</v>
      </c>
      <c r="AZ369" s="60">
        <v>415.18</v>
      </c>
      <c r="BA369" s="60"/>
      <c r="BB369" s="60">
        <v>375</v>
      </c>
    </row>
    <row r="370" spans="1:54" s="4" customFormat="1" ht="15.75" customHeight="1">
      <c r="A370" s="92" t="s">
        <v>3162</v>
      </c>
      <c r="B370" s="65">
        <v>17</v>
      </c>
      <c r="C370" s="489">
        <v>3020123769</v>
      </c>
      <c r="D370" s="85" t="s">
        <v>3192</v>
      </c>
      <c r="E370" s="85" t="s">
        <v>3193</v>
      </c>
      <c r="F370" s="86" t="s">
        <v>3194</v>
      </c>
      <c r="G370" s="53"/>
      <c r="H370" s="88">
        <v>1</v>
      </c>
      <c r="I370" s="88">
        <v>3</v>
      </c>
      <c r="J370" s="88">
        <v>1948</v>
      </c>
      <c r="K370" s="88">
        <v>64</v>
      </c>
      <c r="L370" s="89" t="s">
        <v>3168</v>
      </c>
      <c r="M370" s="74"/>
      <c r="N370" s="74"/>
      <c r="O370" s="74"/>
      <c r="P370" s="53"/>
      <c r="Q370" s="88">
        <v>16</v>
      </c>
      <c r="R370" s="53"/>
      <c r="S370" s="90" t="s">
        <v>69</v>
      </c>
      <c r="T370" s="90">
        <v>11030021</v>
      </c>
      <c r="U370" s="87"/>
      <c r="V370" s="88" t="s">
        <v>493</v>
      </c>
      <c r="W370" s="87"/>
      <c r="X370" s="87"/>
      <c r="Y370" s="87"/>
      <c r="Z370" s="87"/>
      <c r="AA370" s="87"/>
      <c r="AB370" s="87"/>
      <c r="AC370" s="87"/>
      <c r="AD370" s="87"/>
      <c r="AE370" s="87"/>
      <c r="AF370" s="88">
        <v>2</v>
      </c>
      <c r="AG370" s="88">
        <v>2</v>
      </c>
      <c r="AH370" s="88">
        <v>2012</v>
      </c>
      <c r="AI370" s="86" t="s">
        <v>2031</v>
      </c>
      <c r="AJ370" s="57"/>
      <c r="AK370" s="57"/>
      <c r="AL370" s="57"/>
      <c r="AM370" s="93"/>
      <c r="AN370" s="88">
        <v>29</v>
      </c>
      <c r="AO370" s="88">
        <v>2</v>
      </c>
      <c r="AP370" s="88">
        <v>2012</v>
      </c>
      <c r="AQ370" s="86" t="s">
        <v>3165</v>
      </c>
      <c r="AR370" s="91">
        <v>27</v>
      </c>
      <c r="AS370" s="85" t="s">
        <v>3169</v>
      </c>
      <c r="AT370" s="60">
        <v>218.43</v>
      </c>
      <c r="AU370" s="60">
        <v>413.17</v>
      </c>
      <c r="AV370" s="60">
        <v>44.52</v>
      </c>
      <c r="AW370" s="60">
        <v>6.25</v>
      </c>
      <c r="AX370" s="60"/>
      <c r="AY370" s="68">
        <v>102.36</v>
      </c>
      <c r="AZ370" s="60">
        <v>784.73</v>
      </c>
      <c r="BA370" s="60"/>
      <c r="BB370" s="60">
        <v>675</v>
      </c>
    </row>
    <row r="371" spans="1:54" s="4" customFormat="1" ht="15.75" customHeight="1">
      <c r="A371" s="92" t="s">
        <v>3162</v>
      </c>
      <c r="B371" s="65">
        <v>18</v>
      </c>
      <c r="C371" s="489">
        <v>402003913</v>
      </c>
      <c r="D371" s="85" t="s">
        <v>200</v>
      </c>
      <c r="E371" s="85" t="s">
        <v>3195</v>
      </c>
      <c r="F371" s="86">
        <v>62005018746</v>
      </c>
      <c r="G371" s="53"/>
      <c r="H371" s="88">
        <v>11</v>
      </c>
      <c r="I371" s="88">
        <v>8</v>
      </c>
      <c r="J371" s="88">
        <v>1954</v>
      </c>
      <c r="K371" s="88">
        <v>58</v>
      </c>
      <c r="L371" s="89" t="s">
        <v>3164</v>
      </c>
      <c r="M371" s="74"/>
      <c r="N371" s="74"/>
      <c r="O371" s="74"/>
      <c r="P371" s="53"/>
      <c r="Q371" s="88">
        <v>17</v>
      </c>
      <c r="R371" s="53"/>
      <c r="S371" s="90" t="s">
        <v>69</v>
      </c>
      <c r="T371" s="90">
        <v>11030021</v>
      </c>
      <c r="U371" s="87"/>
      <c r="V371" s="88"/>
      <c r="W371" s="87"/>
      <c r="X371" s="87"/>
      <c r="Y371" s="87"/>
      <c r="Z371" s="87"/>
      <c r="AA371" s="87"/>
      <c r="AB371" s="87"/>
      <c r="AC371" s="87"/>
      <c r="AD371" s="87"/>
      <c r="AE371" s="87"/>
      <c r="AF371" s="88">
        <v>3</v>
      </c>
      <c r="AG371" s="88">
        <v>2</v>
      </c>
      <c r="AH371" s="88">
        <v>2012</v>
      </c>
      <c r="AI371" s="86" t="s">
        <v>2155</v>
      </c>
      <c r="AJ371" s="57"/>
      <c r="AK371" s="57"/>
      <c r="AL371" s="57"/>
      <c r="AM371" s="93"/>
      <c r="AN371" s="88">
        <v>8</v>
      </c>
      <c r="AO371" s="88">
        <v>2</v>
      </c>
      <c r="AP371" s="88">
        <v>2012</v>
      </c>
      <c r="AQ371" s="94">
        <v>0.625</v>
      </c>
      <c r="AR371" s="91">
        <v>5</v>
      </c>
      <c r="AS371" s="85" t="s">
        <v>3169</v>
      </c>
      <c r="AT371" s="60">
        <v>40.450000000000003</v>
      </c>
      <c r="AU371" s="60">
        <v>72.42</v>
      </c>
      <c r="AV371" s="60">
        <v>30.33</v>
      </c>
      <c r="AW371" s="60">
        <v>5.34</v>
      </c>
      <c r="AX371" s="60"/>
      <c r="AY371" s="68">
        <v>22.28</v>
      </c>
      <c r="AZ371" s="60">
        <v>170.82</v>
      </c>
      <c r="BA371" s="60"/>
      <c r="BB371" s="60">
        <v>125</v>
      </c>
    </row>
    <row r="372" spans="1:54" s="4" customFormat="1" ht="15.75" customHeight="1">
      <c r="A372" s="92" t="s">
        <v>3162</v>
      </c>
      <c r="B372" s="65">
        <v>19</v>
      </c>
      <c r="C372" s="489">
        <v>1674859701</v>
      </c>
      <c r="D372" s="85" t="s">
        <v>610</v>
      </c>
      <c r="E372" s="85" t="s">
        <v>3196</v>
      </c>
      <c r="F372" s="86">
        <v>18001003980</v>
      </c>
      <c r="G372" s="53"/>
      <c r="H372" s="88">
        <v>20</v>
      </c>
      <c r="I372" s="88">
        <v>7</v>
      </c>
      <c r="J372" s="88">
        <v>1979</v>
      </c>
      <c r="K372" s="88">
        <v>33</v>
      </c>
      <c r="L372" s="89" t="s">
        <v>3164</v>
      </c>
      <c r="M372" s="74"/>
      <c r="N372" s="74"/>
      <c r="O372" s="74"/>
      <c r="P372" s="53"/>
      <c r="Q372" s="88">
        <v>18</v>
      </c>
      <c r="R372" s="53"/>
      <c r="S372" s="90" t="s">
        <v>69</v>
      </c>
      <c r="T372" s="90">
        <v>11030021</v>
      </c>
      <c r="U372" s="87"/>
      <c r="V372" s="88"/>
      <c r="W372" s="87"/>
      <c r="X372" s="87"/>
      <c r="Y372" s="87"/>
      <c r="Z372" s="87"/>
      <c r="AA372" s="87"/>
      <c r="AB372" s="87"/>
      <c r="AC372" s="87"/>
      <c r="AD372" s="87"/>
      <c r="AE372" s="87"/>
      <c r="AF372" s="88">
        <v>3</v>
      </c>
      <c r="AG372" s="88">
        <v>2</v>
      </c>
      <c r="AH372" s="88">
        <v>2012</v>
      </c>
      <c r="AI372" s="86" t="s">
        <v>3197</v>
      </c>
      <c r="AJ372" s="57"/>
      <c r="AK372" s="57"/>
      <c r="AL372" s="57"/>
      <c r="AM372" s="93"/>
      <c r="AN372" s="88">
        <v>20</v>
      </c>
      <c r="AO372" s="88">
        <v>2</v>
      </c>
      <c r="AP372" s="88">
        <v>2012</v>
      </c>
      <c r="AQ372" s="94">
        <v>0.5</v>
      </c>
      <c r="AR372" s="91">
        <v>17</v>
      </c>
      <c r="AS372" s="85" t="s">
        <v>3169</v>
      </c>
      <c r="AT372" s="60">
        <v>137.53</v>
      </c>
      <c r="AU372" s="60">
        <v>245.34</v>
      </c>
      <c r="AV372" s="60">
        <v>21.71</v>
      </c>
      <c r="AW372" s="60">
        <v>3.54</v>
      </c>
      <c r="AX372" s="60"/>
      <c r="AY372" s="68">
        <v>61.22</v>
      </c>
      <c r="AZ372" s="60">
        <v>469.34000000000003</v>
      </c>
      <c r="BA372" s="60"/>
      <c r="BB372" s="60">
        <v>425</v>
      </c>
    </row>
    <row r="373" spans="1:54" s="4" customFormat="1" ht="15.75" customHeight="1">
      <c r="A373" s="92" t="s">
        <v>3162</v>
      </c>
      <c r="B373" s="65">
        <v>20</v>
      </c>
      <c r="C373" s="489">
        <v>2233819556</v>
      </c>
      <c r="D373" s="85" t="s">
        <v>2186</v>
      </c>
      <c r="E373" s="85" t="s">
        <v>3198</v>
      </c>
      <c r="F373" s="86">
        <v>60001112172</v>
      </c>
      <c r="G373" s="53"/>
      <c r="H373" s="88">
        <v>4</v>
      </c>
      <c r="I373" s="88">
        <v>11</v>
      </c>
      <c r="J373" s="88">
        <v>1959</v>
      </c>
      <c r="K373" s="88">
        <v>53</v>
      </c>
      <c r="L373" s="89" t="s">
        <v>3168</v>
      </c>
      <c r="M373" s="74"/>
      <c r="N373" s="74"/>
      <c r="O373" s="74"/>
      <c r="P373" s="53"/>
      <c r="Q373" s="88">
        <v>19</v>
      </c>
      <c r="R373" s="53"/>
      <c r="S373" s="90" t="s">
        <v>69</v>
      </c>
      <c r="T373" s="90">
        <v>11030021</v>
      </c>
      <c r="U373" s="87"/>
      <c r="V373" s="88" t="s">
        <v>493</v>
      </c>
      <c r="W373" s="87"/>
      <c r="X373" s="87"/>
      <c r="Y373" s="87"/>
      <c r="Z373" s="87"/>
      <c r="AA373" s="87"/>
      <c r="AB373" s="87"/>
      <c r="AC373" s="87"/>
      <c r="AD373" s="87"/>
      <c r="AE373" s="87"/>
      <c r="AF373" s="88">
        <v>7</v>
      </c>
      <c r="AG373" s="88">
        <v>2</v>
      </c>
      <c r="AH373" s="88">
        <v>2012</v>
      </c>
      <c r="AI373" s="86" t="s">
        <v>2031</v>
      </c>
      <c r="AJ373" s="57"/>
      <c r="AK373" s="57"/>
      <c r="AL373" s="57"/>
      <c r="AM373" s="93"/>
      <c r="AN373" s="88">
        <v>11</v>
      </c>
      <c r="AO373" s="88">
        <v>2</v>
      </c>
      <c r="AP373" s="88">
        <v>2012</v>
      </c>
      <c r="AQ373" s="94">
        <v>0.83333333333333337</v>
      </c>
      <c r="AR373" s="88">
        <v>4</v>
      </c>
      <c r="AS373" s="85" t="s">
        <v>3199</v>
      </c>
      <c r="AT373" s="60">
        <v>32.36</v>
      </c>
      <c r="AU373" s="60">
        <v>60.66</v>
      </c>
      <c r="AV373" s="60">
        <v>43.13</v>
      </c>
      <c r="AW373" s="60">
        <v>6.25</v>
      </c>
      <c r="AX373" s="60"/>
      <c r="AY373" s="68">
        <v>21.36</v>
      </c>
      <c r="AZ373" s="60">
        <v>163.76</v>
      </c>
      <c r="BA373" s="60"/>
      <c r="BB373" s="60">
        <v>100</v>
      </c>
    </row>
    <row r="374" spans="1:54" s="4" customFormat="1" ht="15.75" customHeight="1">
      <c r="A374" s="92" t="s">
        <v>3162</v>
      </c>
      <c r="B374" s="65">
        <v>21</v>
      </c>
      <c r="C374" s="489">
        <v>3347082833</v>
      </c>
      <c r="D374" s="85" t="s">
        <v>1415</v>
      </c>
      <c r="E374" s="85" t="s">
        <v>2204</v>
      </c>
      <c r="F374" s="86" t="s">
        <v>3200</v>
      </c>
      <c r="G374" s="53"/>
      <c r="H374" s="88">
        <v>28</v>
      </c>
      <c r="I374" s="88">
        <v>4</v>
      </c>
      <c r="J374" s="88">
        <v>1989</v>
      </c>
      <c r="K374" s="88">
        <v>23</v>
      </c>
      <c r="L374" s="89" t="s">
        <v>3168</v>
      </c>
      <c r="M374" s="74"/>
      <c r="N374" s="74"/>
      <c r="O374" s="74"/>
      <c r="P374" s="53"/>
      <c r="Q374" s="88">
        <v>20</v>
      </c>
      <c r="R374" s="53"/>
      <c r="S374" s="90" t="s">
        <v>69</v>
      </c>
      <c r="T374" s="90">
        <v>11030021</v>
      </c>
      <c r="U374" s="87"/>
      <c r="V374" s="88"/>
      <c r="W374" s="87"/>
      <c r="X374" s="87"/>
      <c r="Y374" s="87"/>
      <c r="Z374" s="87"/>
      <c r="AA374" s="87"/>
      <c r="AB374" s="87"/>
      <c r="AC374" s="87"/>
      <c r="AD374" s="87"/>
      <c r="AE374" s="87"/>
      <c r="AF374" s="88">
        <v>10</v>
      </c>
      <c r="AG374" s="88">
        <v>2</v>
      </c>
      <c r="AH374" s="88">
        <v>2012</v>
      </c>
      <c r="AI374" s="86" t="s">
        <v>1978</v>
      </c>
      <c r="AJ374" s="57"/>
      <c r="AK374" s="57"/>
      <c r="AL374" s="57"/>
      <c r="AM374" s="93"/>
      <c r="AN374" s="88">
        <v>29</v>
      </c>
      <c r="AO374" s="88">
        <v>2</v>
      </c>
      <c r="AP374" s="88">
        <v>2012</v>
      </c>
      <c r="AQ374" s="86" t="s">
        <v>3165</v>
      </c>
      <c r="AR374" s="91">
        <v>19</v>
      </c>
      <c r="AS374" s="85" t="s">
        <v>3169</v>
      </c>
      <c r="AT374" s="60">
        <v>153.71</v>
      </c>
      <c r="AU374" s="60">
        <v>277.32</v>
      </c>
      <c r="AV374" s="60">
        <v>25.68</v>
      </c>
      <c r="AW374" s="60">
        <v>4.8499999999999996</v>
      </c>
      <c r="AX374" s="60"/>
      <c r="AY374" s="68">
        <v>69.23</v>
      </c>
      <c r="AZ374" s="60">
        <v>530.79</v>
      </c>
      <c r="BA374" s="60"/>
      <c r="BB374" s="60">
        <v>475</v>
      </c>
    </row>
    <row r="375" spans="1:54" s="4" customFormat="1" ht="15.75" customHeight="1">
      <c r="A375" s="92" t="s">
        <v>3162</v>
      </c>
      <c r="B375" s="65">
        <v>22</v>
      </c>
      <c r="C375" s="489">
        <v>1589414101</v>
      </c>
      <c r="D375" s="85" t="s">
        <v>3201</v>
      </c>
      <c r="E375" s="85" t="s">
        <v>3202</v>
      </c>
      <c r="F375" s="86">
        <v>55001026920</v>
      </c>
      <c r="G375" s="53"/>
      <c r="H375" s="88">
        <v>23</v>
      </c>
      <c r="I375" s="88">
        <v>12</v>
      </c>
      <c r="J375" s="88">
        <v>1993</v>
      </c>
      <c r="K375" s="88">
        <v>19</v>
      </c>
      <c r="L375" s="89" t="s">
        <v>3168</v>
      </c>
      <c r="M375" s="74"/>
      <c r="N375" s="74"/>
      <c r="O375" s="74"/>
      <c r="P375" s="53"/>
      <c r="Q375" s="88">
        <v>22</v>
      </c>
      <c r="R375" s="53"/>
      <c r="S375" s="90" t="s">
        <v>69</v>
      </c>
      <c r="T375" s="90">
        <v>11030021</v>
      </c>
      <c r="U375" s="87"/>
      <c r="V375" s="88"/>
      <c r="W375" s="87"/>
      <c r="X375" s="87"/>
      <c r="Y375" s="87"/>
      <c r="Z375" s="87"/>
      <c r="AA375" s="87"/>
      <c r="AB375" s="87"/>
      <c r="AC375" s="87"/>
      <c r="AD375" s="87"/>
      <c r="AE375" s="87"/>
      <c r="AF375" s="88">
        <v>15</v>
      </c>
      <c r="AG375" s="88">
        <v>2</v>
      </c>
      <c r="AH375" s="88">
        <v>2012</v>
      </c>
      <c r="AI375" s="86" t="s">
        <v>2584</v>
      </c>
      <c r="AJ375" s="57"/>
      <c r="AK375" s="57"/>
      <c r="AL375" s="57"/>
      <c r="AM375" s="93"/>
      <c r="AN375" s="88">
        <v>29</v>
      </c>
      <c r="AO375" s="88">
        <v>2</v>
      </c>
      <c r="AP375" s="88">
        <v>2012</v>
      </c>
      <c r="AQ375" s="86" t="s">
        <v>3165</v>
      </c>
      <c r="AR375" s="91">
        <v>14</v>
      </c>
      <c r="AS375" s="85" t="s">
        <v>3166</v>
      </c>
      <c r="AT375" s="60">
        <v>113.26</v>
      </c>
      <c r="AU375" s="60">
        <v>201.74</v>
      </c>
      <c r="AV375" s="60">
        <v>19.32</v>
      </c>
      <c r="AW375" s="60">
        <v>4.75</v>
      </c>
      <c r="AX375" s="60"/>
      <c r="AY375" s="68">
        <v>50.86</v>
      </c>
      <c r="AZ375" s="60">
        <v>389.93</v>
      </c>
      <c r="BA375" s="60"/>
      <c r="BB375" s="60">
        <v>350</v>
      </c>
    </row>
    <row r="376" spans="1:54" s="4" customFormat="1" ht="15.75" customHeight="1">
      <c r="A376" s="92" t="s">
        <v>3162</v>
      </c>
      <c r="B376" s="65">
        <v>23</v>
      </c>
      <c r="C376" s="489">
        <v>3594778755</v>
      </c>
      <c r="D376" s="85" t="s">
        <v>2079</v>
      </c>
      <c r="E376" s="85" t="s">
        <v>3203</v>
      </c>
      <c r="F376" s="86">
        <v>54001051772</v>
      </c>
      <c r="G376" s="53"/>
      <c r="H376" s="88">
        <v>8</v>
      </c>
      <c r="I376" s="88">
        <v>4</v>
      </c>
      <c r="J376" s="88">
        <v>1951</v>
      </c>
      <c r="K376" s="88">
        <v>61</v>
      </c>
      <c r="L376" s="89" t="s">
        <v>3164</v>
      </c>
      <c r="M376" s="74"/>
      <c r="N376" s="74"/>
      <c r="O376" s="74"/>
      <c r="P376" s="53"/>
      <c r="Q376" s="88">
        <v>23</v>
      </c>
      <c r="R376" s="53"/>
      <c r="S376" s="90" t="s">
        <v>69</v>
      </c>
      <c r="T376" s="90">
        <v>11030021</v>
      </c>
      <c r="U376" s="87"/>
      <c r="V376" s="88"/>
      <c r="W376" s="87"/>
      <c r="X376" s="87"/>
      <c r="Y376" s="87"/>
      <c r="Z376" s="87"/>
      <c r="AA376" s="87"/>
      <c r="AB376" s="87"/>
      <c r="AC376" s="87"/>
      <c r="AD376" s="87"/>
      <c r="AE376" s="87"/>
      <c r="AF376" s="88">
        <v>15</v>
      </c>
      <c r="AG376" s="88">
        <v>2</v>
      </c>
      <c r="AH376" s="88">
        <v>2012</v>
      </c>
      <c r="AI376" s="86" t="s">
        <v>2031</v>
      </c>
      <c r="AJ376" s="57"/>
      <c r="AK376" s="57"/>
      <c r="AL376" s="57"/>
      <c r="AM376" s="93"/>
      <c r="AN376" s="88">
        <v>29</v>
      </c>
      <c r="AO376" s="88">
        <v>2</v>
      </c>
      <c r="AP376" s="88">
        <v>2012</v>
      </c>
      <c r="AQ376" s="86" t="s">
        <v>3165</v>
      </c>
      <c r="AR376" s="91">
        <v>14</v>
      </c>
      <c r="AS376" s="85" t="s">
        <v>3166</v>
      </c>
      <c r="AT376" s="60">
        <v>113.26</v>
      </c>
      <c r="AU376" s="60">
        <v>201.74</v>
      </c>
      <c r="AV376" s="60">
        <v>17.7</v>
      </c>
      <c r="AW376" s="60">
        <v>4.75</v>
      </c>
      <c r="AX376" s="60"/>
      <c r="AY376" s="68">
        <v>50.62</v>
      </c>
      <c r="AZ376" s="60">
        <v>388.07</v>
      </c>
      <c r="BA376" s="60"/>
      <c r="BB376" s="60">
        <v>350</v>
      </c>
    </row>
    <row r="377" spans="1:54" s="4" customFormat="1" ht="15.75" customHeight="1">
      <c r="A377" s="92" t="s">
        <v>3162</v>
      </c>
      <c r="B377" s="65">
        <v>24</v>
      </c>
      <c r="C377" s="489">
        <v>3151020311</v>
      </c>
      <c r="D377" s="85" t="s">
        <v>55</v>
      </c>
      <c r="E377" s="85" t="s">
        <v>3204</v>
      </c>
      <c r="F377" s="86">
        <v>62001003011</v>
      </c>
      <c r="G377" s="53"/>
      <c r="H377" s="88">
        <v>4</v>
      </c>
      <c r="I377" s="88">
        <v>7</v>
      </c>
      <c r="J377" s="88">
        <v>1980</v>
      </c>
      <c r="K377" s="88">
        <v>32</v>
      </c>
      <c r="L377" s="89" t="s">
        <v>3164</v>
      </c>
      <c r="M377" s="74"/>
      <c r="N377" s="74"/>
      <c r="O377" s="74"/>
      <c r="P377" s="53"/>
      <c r="Q377" s="88">
        <v>24</v>
      </c>
      <c r="R377" s="53"/>
      <c r="S377" s="90" t="s">
        <v>69</v>
      </c>
      <c r="T377" s="90">
        <v>11030021</v>
      </c>
      <c r="U377" s="87"/>
      <c r="V377" s="88"/>
      <c r="W377" s="87"/>
      <c r="X377" s="87"/>
      <c r="Y377" s="87"/>
      <c r="Z377" s="87"/>
      <c r="AA377" s="87"/>
      <c r="AB377" s="87"/>
      <c r="AC377" s="87"/>
      <c r="AD377" s="87"/>
      <c r="AE377" s="87"/>
      <c r="AF377" s="88">
        <v>16</v>
      </c>
      <c r="AG377" s="88">
        <v>2</v>
      </c>
      <c r="AH377" s="88">
        <v>2012</v>
      </c>
      <c r="AI377" s="86" t="s">
        <v>1978</v>
      </c>
      <c r="AJ377" s="57"/>
      <c r="AK377" s="57"/>
      <c r="AL377" s="57"/>
      <c r="AM377" s="93"/>
      <c r="AN377" s="88">
        <v>29</v>
      </c>
      <c r="AO377" s="88">
        <v>2</v>
      </c>
      <c r="AP377" s="88">
        <v>2012</v>
      </c>
      <c r="AQ377" s="86" t="s">
        <v>3165</v>
      </c>
      <c r="AR377" s="91">
        <v>13</v>
      </c>
      <c r="AS377" s="85" t="s">
        <v>3166</v>
      </c>
      <c r="AT377" s="60">
        <v>105.17</v>
      </c>
      <c r="AU377" s="60">
        <v>187.12</v>
      </c>
      <c r="AV377" s="60">
        <v>39.82</v>
      </c>
      <c r="AW377" s="60">
        <v>4.75</v>
      </c>
      <c r="AX377" s="60"/>
      <c r="AY377" s="68">
        <v>50.53</v>
      </c>
      <c r="AZ377" s="60">
        <v>387.39</v>
      </c>
      <c r="BA377" s="60"/>
      <c r="BB377" s="60">
        <v>325</v>
      </c>
    </row>
    <row r="378" spans="1:54" s="4" customFormat="1" ht="15.75" customHeight="1">
      <c r="A378" s="92" t="s">
        <v>3162</v>
      </c>
      <c r="B378" s="65">
        <v>25</v>
      </c>
      <c r="C378" s="489">
        <v>653959616</v>
      </c>
      <c r="D378" s="85" t="s">
        <v>1594</v>
      </c>
      <c r="E378" s="85" t="s">
        <v>3205</v>
      </c>
      <c r="F378" s="86">
        <v>17001014588</v>
      </c>
      <c r="G378" s="53"/>
      <c r="H378" s="88">
        <v>11</v>
      </c>
      <c r="I378" s="88">
        <v>2</v>
      </c>
      <c r="J378" s="88">
        <v>1940</v>
      </c>
      <c r="K378" s="88">
        <v>72</v>
      </c>
      <c r="L378" s="89" t="s">
        <v>3164</v>
      </c>
      <c r="M378" s="74"/>
      <c r="N378" s="74"/>
      <c r="O378" s="74"/>
      <c r="P378" s="53"/>
      <c r="Q378" s="88">
        <v>25</v>
      </c>
      <c r="R378" s="53"/>
      <c r="S378" s="90" t="s">
        <v>69</v>
      </c>
      <c r="T378" s="90">
        <v>11030021</v>
      </c>
      <c r="U378" s="87"/>
      <c r="V378" s="88"/>
      <c r="W378" s="87"/>
      <c r="X378" s="87"/>
      <c r="Y378" s="87"/>
      <c r="Z378" s="87"/>
      <c r="AA378" s="87"/>
      <c r="AB378" s="87"/>
      <c r="AC378" s="87"/>
      <c r="AD378" s="87"/>
      <c r="AE378" s="87"/>
      <c r="AF378" s="88">
        <v>20</v>
      </c>
      <c r="AG378" s="88">
        <v>2</v>
      </c>
      <c r="AH378" s="88">
        <v>2012</v>
      </c>
      <c r="AI378" s="86" t="s">
        <v>2527</v>
      </c>
      <c r="AJ378" s="57"/>
      <c r="AK378" s="57"/>
      <c r="AL378" s="57"/>
      <c r="AM378" s="93"/>
      <c r="AN378" s="88">
        <v>29</v>
      </c>
      <c r="AO378" s="88">
        <v>2</v>
      </c>
      <c r="AP378" s="88">
        <v>2012</v>
      </c>
      <c r="AQ378" s="86" t="s">
        <v>3165</v>
      </c>
      <c r="AR378" s="91">
        <v>9</v>
      </c>
      <c r="AS378" s="85" t="s">
        <v>3166</v>
      </c>
      <c r="AT378" s="60">
        <v>72.81</v>
      </c>
      <c r="AU378" s="60">
        <v>129.51</v>
      </c>
      <c r="AV378" s="60">
        <v>12.77</v>
      </c>
      <c r="AW378" s="60">
        <v>4.75</v>
      </c>
      <c r="AX378" s="60"/>
      <c r="AY378" s="68">
        <v>32.979999999999997</v>
      </c>
      <c r="AZ378" s="60">
        <v>252.82</v>
      </c>
      <c r="BA378" s="60"/>
      <c r="BB378" s="60">
        <v>225</v>
      </c>
    </row>
    <row r="379" spans="1:54" s="4" customFormat="1" ht="15.75" customHeight="1">
      <c r="A379" s="92" t="s">
        <v>3162</v>
      </c>
      <c r="B379" s="65">
        <v>26</v>
      </c>
      <c r="C379" s="489">
        <v>2268264318</v>
      </c>
      <c r="D379" s="85" t="s">
        <v>1803</v>
      </c>
      <c r="E379" s="85" t="s">
        <v>3011</v>
      </c>
      <c r="F379" s="86">
        <v>29801043271</v>
      </c>
      <c r="G379" s="53"/>
      <c r="H379" s="88">
        <v>26</v>
      </c>
      <c r="I379" s="88">
        <v>8</v>
      </c>
      <c r="J379" s="88">
        <v>1969</v>
      </c>
      <c r="K379" s="88">
        <v>43</v>
      </c>
      <c r="L379" s="89" t="s">
        <v>3164</v>
      </c>
      <c r="M379" s="74"/>
      <c r="N379" s="74"/>
      <c r="O379" s="74"/>
      <c r="P379" s="53"/>
      <c r="Q379" s="88">
        <v>15</v>
      </c>
      <c r="R379" s="53"/>
      <c r="S379" s="90" t="s">
        <v>69</v>
      </c>
      <c r="T379" s="90">
        <v>11030021</v>
      </c>
      <c r="U379" s="87"/>
      <c r="V379" s="88"/>
      <c r="W379" s="87"/>
      <c r="X379" s="87"/>
      <c r="Y379" s="87"/>
      <c r="Z379" s="87"/>
      <c r="AA379" s="87"/>
      <c r="AB379" s="87"/>
      <c r="AC379" s="87"/>
      <c r="AD379" s="87"/>
      <c r="AE379" s="87"/>
      <c r="AF379" s="88">
        <v>28</v>
      </c>
      <c r="AG379" s="88">
        <v>1</v>
      </c>
      <c r="AH379" s="88">
        <v>2012</v>
      </c>
      <c r="AI379" s="86" t="s">
        <v>1978</v>
      </c>
      <c r="AJ379" s="57"/>
      <c r="AK379" s="57"/>
      <c r="AL379" s="57"/>
      <c r="AM379" s="93"/>
      <c r="AN379" s="88">
        <v>6</v>
      </c>
      <c r="AO379" s="88">
        <v>2</v>
      </c>
      <c r="AP379" s="88">
        <v>2012</v>
      </c>
      <c r="AQ379" s="86" t="s">
        <v>3165</v>
      </c>
      <c r="AR379" s="91">
        <v>6</v>
      </c>
      <c r="AS379" s="85" t="s">
        <v>3169</v>
      </c>
      <c r="AT379" s="60">
        <v>48.54</v>
      </c>
      <c r="AU379" s="60">
        <v>86.83</v>
      </c>
      <c r="AV379" s="60">
        <v>17.62</v>
      </c>
      <c r="AW379" s="60"/>
      <c r="AX379" s="60"/>
      <c r="AY379" s="68">
        <v>22.95</v>
      </c>
      <c r="AZ379" s="60">
        <v>175.94</v>
      </c>
      <c r="BA379" s="60"/>
      <c r="BB379" s="60">
        <v>150</v>
      </c>
    </row>
    <row r="380" spans="1:54" s="4" customFormat="1" ht="15.75" customHeight="1">
      <c r="A380" s="92" t="s">
        <v>3162</v>
      </c>
      <c r="B380" s="65">
        <v>27</v>
      </c>
      <c r="C380" s="489">
        <v>186360661</v>
      </c>
      <c r="D380" s="85" t="s">
        <v>3206</v>
      </c>
      <c r="E380" s="85" t="s">
        <v>3106</v>
      </c>
      <c r="F380" s="86" t="s">
        <v>3107</v>
      </c>
      <c r="G380" s="53"/>
      <c r="H380" s="88">
        <v>6</v>
      </c>
      <c r="I380" s="88">
        <v>8</v>
      </c>
      <c r="J380" s="88">
        <v>1952</v>
      </c>
      <c r="K380" s="88">
        <v>60</v>
      </c>
      <c r="L380" s="89" t="s">
        <v>3164</v>
      </c>
      <c r="M380" s="74"/>
      <c r="N380" s="74"/>
      <c r="O380" s="74"/>
      <c r="P380" s="53"/>
      <c r="Q380" s="88">
        <v>26</v>
      </c>
      <c r="R380" s="53"/>
      <c r="S380" s="90" t="s">
        <v>69</v>
      </c>
      <c r="T380" s="90">
        <v>11030021</v>
      </c>
      <c r="U380" s="87"/>
      <c r="V380" s="88"/>
      <c r="W380" s="87"/>
      <c r="X380" s="87"/>
      <c r="Y380" s="87"/>
      <c r="Z380" s="87"/>
      <c r="AA380" s="87"/>
      <c r="AB380" s="87"/>
      <c r="AC380" s="87"/>
      <c r="AD380" s="87"/>
      <c r="AE380" s="87"/>
      <c r="AF380" s="88">
        <v>21</v>
      </c>
      <c r="AG380" s="88">
        <v>2</v>
      </c>
      <c r="AH380" s="88">
        <v>2012</v>
      </c>
      <c r="AI380" s="86" t="s">
        <v>2031</v>
      </c>
      <c r="AJ380" s="57"/>
      <c r="AK380" s="57"/>
      <c r="AL380" s="57"/>
      <c r="AM380" s="93"/>
      <c r="AN380" s="88">
        <v>23</v>
      </c>
      <c r="AO380" s="88">
        <v>2</v>
      </c>
      <c r="AP380" s="88">
        <v>2012</v>
      </c>
      <c r="AQ380" s="94">
        <v>0.66666666666666663</v>
      </c>
      <c r="AR380" s="91">
        <v>2</v>
      </c>
      <c r="AS380" s="85" t="s">
        <v>3169</v>
      </c>
      <c r="AT380" s="60">
        <v>16.18</v>
      </c>
      <c r="AU380" s="60">
        <v>30.45</v>
      </c>
      <c r="AV380" s="60">
        <v>1.58</v>
      </c>
      <c r="AW380" s="60"/>
      <c r="AX380" s="60"/>
      <c r="AY380" s="68">
        <v>7.23</v>
      </c>
      <c r="AZ380" s="60">
        <v>55.44</v>
      </c>
      <c r="BA380" s="60"/>
      <c r="BB380" s="60">
        <v>50</v>
      </c>
    </row>
    <row r="381" spans="1:54" s="4" customFormat="1" ht="15.75" customHeight="1">
      <c r="A381" s="92" t="s">
        <v>3162</v>
      </c>
      <c r="B381" s="65">
        <v>28</v>
      </c>
      <c r="C381" s="489">
        <v>2585800377</v>
      </c>
      <c r="D381" s="85" t="s">
        <v>687</v>
      </c>
      <c r="E381" s="85" t="s">
        <v>3207</v>
      </c>
      <c r="F381" s="86">
        <v>41001024925</v>
      </c>
      <c r="G381" s="53"/>
      <c r="H381" s="88">
        <v>11</v>
      </c>
      <c r="I381" s="88">
        <v>8</v>
      </c>
      <c r="J381" s="88">
        <v>1963</v>
      </c>
      <c r="K381" s="88">
        <v>49</v>
      </c>
      <c r="L381" s="89" t="s">
        <v>3164</v>
      </c>
      <c r="M381" s="74"/>
      <c r="N381" s="74"/>
      <c r="O381" s="74"/>
      <c r="P381" s="53"/>
      <c r="Q381" s="88">
        <v>27</v>
      </c>
      <c r="R381" s="53"/>
      <c r="S381" s="90" t="s">
        <v>69</v>
      </c>
      <c r="T381" s="90">
        <v>11030021</v>
      </c>
      <c r="U381" s="87"/>
      <c r="V381" s="88" t="s">
        <v>493</v>
      </c>
      <c r="W381" s="87"/>
      <c r="X381" s="87"/>
      <c r="Y381" s="87"/>
      <c r="Z381" s="87"/>
      <c r="AA381" s="87"/>
      <c r="AB381" s="87"/>
      <c r="AC381" s="87"/>
      <c r="AD381" s="87"/>
      <c r="AE381" s="87"/>
      <c r="AF381" s="88">
        <v>22</v>
      </c>
      <c r="AG381" s="88">
        <v>2</v>
      </c>
      <c r="AH381" s="88">
        <v>2012</v>
      </c>
      <c r="AI381" s="86" t="s">
        <v>2197</v>
      </c>
      <c r="AJ381" s="57"/>
      <c r="AK381" s="57"/>
      <c r="AL381" s="57"/>
      <c r="AM381" s="93"/>
      <c r="AN381" s="88">
        <v>29</v>
      </c>
      <c r="AO381" s="88">
        <v>2</v>
      </c>
      <c r="AP381" s="88">
        <v>2012</v>
      </c>
      <c r="AQ381" s="86" t="s">
        <v>3165</v>
      </c>
      <c r="AR381" s="91">
        <v>7</v>
      </c>
      <c r="AS381" s="85" t="s">
        <v>3166</v>
      </c>
      <c r="AT381" s="60">
        <v>56.63</v>
      </c>
      <c r="AU381" s="60">
        <v>101.18</v>
      </c>
      <c r="AV381" s="60">
        <v>104.42</v>
      </c>
      <c r="AW381" s="60">
        <v>6.55</v>
      </c>
      <c r="AX381" s="60"/>
      <c r="AY381" s="68">
        <v>40.32</v>
      </c>
      <c r="AZ381" s="60">
        <v>309.10000000000002</v>
      </c>
      <c r="BA381" s="60"/>
      <c r="BB381" s="60">
        <v>175</v>
      </c>
    </row>
    <row r="382" spans="1:54" s="4" customFormat="1" ht="15.75" customHeight="1">
      <c r="A382" s="92" t="s">
        <v>3162</v>
      </c>
      <c r="B382" s="65">
        <v>29</v>
      </c>
      <c r="C382" s="489">
        <v>3161498618</v>
      </c>
      <c r="D382" s="85" t="s">
        <v>412</v>
      </c>
      <c r="E382" s="85" t="s">
        <v>3208</v>
      </c>
      <c r="F382" s="86">
        <v>55001019070</v>
      </c>
      <c r="G382" s="53"/>
      <c r="H382" s="88">
        <v>16</v>
      </c>
      <c r="I382" s="88">
        <v>1</v>
      </c>
      <c r="J382" s="88">
        <v>1974</v>
      </c>
      <c r="K382" s="88">
        <v>38</v>
      </c>
      <c r="L382" s="89" t="s">
        <v>3164</v>
      </c>
      <c r="M382" s="74"/>
      <c r="N382" s="74"/>
      <c r="O382" s="74"/>
      <c r="P382" s="53"/>
      <c r="Q382" s="88">
        <v>28</v>
      </c>
      <c r="R382" s="53"/>
      <c r="S382" s="90" t="s">
        <v>69</v>
      </c>
      <c r="T382" s="90">
        <v>11030021</v>
      </c>
      <c r="U382" s="87"/>
      <c r="V382" s="87"/>
      <c r="W382" s="87"/>
      <c r="X382" s="87"/>
      <c r="Y382" s="87"/>
      <c r="Z382" s="87"/>
      <c r="AA382" s="87"/>
      <c r="AB382" s="87"/>
      <c r="AC382" s="87"/>
      <c r="AD382" s="87"/>
      <c r="AE382" s="87"/>
      <c r="AF382" s="88">
        <v>22</v>
      </c>
      <c r="AG382" s="88">
        <v>2</v>
      </c>
      <c r="AH382" s="88">
        <v>2012</v>
      </c>
      <c r="AI382" s="86" t="s">
        <v>1978</v>
      </c>
      <c r="AJ382" s="57"/>
      <c r="AK382" s="57"/>
      <c r="AL382" s="57"/>
      <c r="AM382" s="93"/>
      <c r="AN382" s="88">
        <v>29</v>
      </c>
      <c r="AO382" s="88">
        <v>2</v>
      </c>
      <c r="AP382" s="88">
        <v>2012</v>
      </c>
      <c r="AQ382" s="86" t="s">
        <v>3165</v>
      </c>
      <c r="AR382" s="91">
        <v>7</v>
      </c>
      <c r="AS382" s="85" t="s">
        <v>3166</v>
      </c>
      <c r="AT382" s="60">
        <v>56.63</v>
      </c>
      <c r="AU382" s="60">
        <v>101.18</v>
      </c>
      <c r="AV382" s="60">
        <v>12.77</v>
      </c>
      <c r="AW382" s="60">
        <v>4.75</v>
      </c>
      <c r="AX382" s="60"/>
      <c r="AY382" s="68">
        <v>26.3</v>
      </c>
      <c r="AZ382" s="60">
        <v>201.63000000000002</v>
      </c>
      <c r="BA382" s="60"/>
      <c r="BB382" s="60">
        <v>175</v>
      </c>
    </row>
    <row r="383" spans="1:54" s="4" customFormat="1" ht="15.75" customHeight="1">
      <c r="A383" s="92" t="s">
        <v>3162</v>
      </c>
      <c r="B383" s="65">
        <v>30</v>
      </c>
      <c r="C383" s="489">
        <v>1224064152</v>
      </c>
      <c r="D383" s="85" t="s">
        <v>55</v>
      </c>
      <c r="E383" s="85" t="s">
        <v>1757</v>
      </c>
      <c r="F383" s="86" t="s">
        <v>3209</v>
      </c>
      <c r="G383" s="53"/>
      <c r="H383" s="88">
        <v>26</v>
      </c>
      <c r="I383" s="88">
        <v>10</v>
      </c>
      <c r="J383" s="88">
        <v>1979</v>
      </c>
      <c r="K383" s="88">
        <v>33</v>
      </c>
      <c r="L383" s="89" t="s">
        <v>3164</v>
      </c>
      <c r="M383" s="74"/>
      <c r="N383" s="74"/>
      <c r="O383" s="74"/>
      <c r="P383" s="53"/>
      <c r="Q383" s="88">
        <v>29</v>
      </c>
      <c r="R383" s="53"/>
      <c r="S383" s="90" t="s">
        <v>69</v>
      </c>
      <c r="T383" s="90">
        <v>11030021</v>
      </c>
      <c r="U383" s="87"/>
      <c r="V383" s="87"/>
      <c r="W383" s="87"/>
      <c r="X383" s="87"/>
      <c r="Y383" s="87"/>
      <c r="Z383" s="87"/>
      <c r="AA383" s="87"/>
      <c r="AB383" s="87"/>
      <c r="AC383" s="87"/>
      <c r="AD383" s="87"/>
      <c r="AE383" s="87"/>
      <c r="AF383" s="88">
        <v>23</v>
      </c>
      <c r="AG383" s="88">
        <v>2</v>
      </c>
      <c r="AH383" s="88">
        <v>2012</v>
      </c>
      <c r="AI383" s="86" t="s">
        <v>2016</v>
      </c>
      <c r="AJ383" s="57"/>
      <c r="AK383" s="57"/>
      <c r="AL383" s="57"/>
      <c r="AM383" s="93"/>
      <c r="AN383" s="88">
        <v>29</v>
      </c>
      <c r="AO383" s="88">
        <v>2</v>
      </c>
      <c r="AP383" s="88">
        <v>2012</v>
      </c>
      <c r="AQ383" s="86" t="s">
        <v>3165</v>
      </c>
      <c r="AR383" s="91">
        <v>6</v>
      </c>
      <c r="AS383" s="85" t="s">
        <v>3166</v>
      </c>
      <c r="AT383" s="60">
        <v>48.54</v>
      </c>
      <c r="AU383" s="60">
        <v>86.56</v>
      </c>
      <c r="AV383" s="60">
        <v>17.32</v>
      </c>
      <c r="AW383" s="60">
        <v>4.75</v>
      </c>
      <c r="AX383" s="60"/>
      <c r="AY383" s="68">
        <v>23.58</v>
      </c>
      <c r="AZ383" s="60">
        <v>180.75</v>
      </c>
      <c r="BA383" s="60"/>
      <c r="BB383" s="60">
        <v>150</v>
      </c>
    </row>
    <row r="384" spans="1:54" s="4" customFormat="1" ht="15.75" customHeight="1">
      <c r="A384" s="92" t="s">
        <v>3162</v>
      </c>
      <c r="B384" s="65">
        <v>31</v>
      </c>
      <c r="C384" s="205">
        <v>751688969</v>
      </c>
      <c r="D384" s="89" t="s">
        <v>733</v>
      </c>
      <c r="E384" s="89" t="s">
        <v>3210</v>
      </c>
      <c r="F384" s="89">
        <v>60001108848</v>
      </c>
      <c r="G384" s="53"/>
      <c r="H384" s="88">
        <v>15</v>
      </c>
      <c r="I384" s="88">
        <v>4</v>
      </c>
      <c r="J384" s="88">
        <v>1964</v>
      </c>
      <c r="K384" s="88">
        <v>48</v>
      </c>
      <c r="L384" s="89" t="s">
        <v>3164</v>
      </c>
      <c r="M384" s="74"/>
      <c r="N384" s="74"/>
      <c r="O384" s="74"/>
      <c r="P384" s="53"/>
      <c r="Q384" s="88">
        <v>30</v>
      </c>
      <c r="R384" s="53"/>
      <c r="S384" s="90" t="s">
        <v>69</v>
      </c>
      <c r="T384" s="90">
        <v>11030021</v>
      </c>
      <c r="U384" s="87"/>
      <c r="V384" s="87"/>
      <c r="W384" s="87"/>
      <c r="X384" s="87"/>
      <c r="Y384" s="87"/>
      <c r="Z384" s="87"/>
      <c r="AA384" s="87"/>
      <c r="AB384" s="87"/>
      <c r="AC384" s="87"/>
      <c r="AD384" s="87"/>
      <c r="AE384" s="87"/>
      <c r="AF384" s="88">
        <v>24</v>
      </c>
      <c r="AG384" s="88">
        <v>2</v>
      </c>
      <c r="AH384" s="88">
        <v>2012</v>
      </c>
      <c r="AI384" s="86" t="s">
        <v>2016</v>
      </c>
      <c r="AJ384" s="57"/>
      <c r="AK384" s="57"/>
      <c r="AL384" s="57"/>
      <c r="AM384" s="93"/>
      <c r="AN384" s="88">
        <v>29</v>
      </c>
      <c r="AO384" s="88">
        <v>2</v>
      </c>
      <c r="AP384" s="88">
        <v>2012</v>
      </c>
      <c r="AQ384" s="86" t="s">
        <v>3165</v>
      </c>
      <c r="AR384" s="91">
        <v>5</v>
      </c>
      <c r="AS384" s="85" t="s">
        <v>3166</v>
      </c>
      <c r="AT384" s="60">
        <v>40.450000000000003</v>
      </c>
      <c r="AU384" s="60">
        <v>72.63</v>
      </c>
      <c r="AV384" s="60">
        <v>58.3</v>
      </c>
      <c r="AW384" s="60">
        <v>3.54</v>
      </c>
      <c r="AX384" s="60"/>
      <c r="AY384" s="68">
        <v>26.24</v>
      </c>
      <c r="AZ384" s="60">
        <v>201.16</v>
      </c>
      <c r="BA384" s="60"/>
      <c r="BB384" s="60">
        <v>125</v>
      </c>
    </row>
    <row r="385" spans="1:54" s="4" customFormat="1" ht="15.75" customHeight="1">
      <c r="A385" s="92" t="s">
        <v>3162</v>
      </c>
      <c r="B385" s="65">
        <v>32</v>
      </c>
      <c r="C385" s="205">
        <v>601534249</v>
      </c>
      <c r="D385" s="89" t="s">
        <v>295</v>
      </c>
      <c r="E385" s="89" t="s">
        <v>2882</v>
      </c>
      <c r="F385" s="89">
        <v>60002002702</v>
      </c>
      <c r="G385" s="53"/>
      <c r="H385" s="88">
        <v>21</v>
      </c>
      <c r="I385" s="88">
        <v>9</v>
      </c>
      <c r="J385" s="88">
        <v>1970</v>
      </c>
      <c r="K385" s="88">
        <v>42</v>
      </c>
      <c r="L385" s="89" t="s">
        <v>3164</v>
      </c>
      <c r="M385" s="74"/>
      <c r="N385" s="74"/>
      <c r="O385" s="74"/>
      <c r="P385" s="53"/>
      <c r="Q385" s="88">
        <v>31</v>
      </c>
      <c r="R385" s="53"/>
      <c r="S385" s="90" t="s">
        <v>69</v>
      </c>
      <c r="T385" s="90">
        <v>11030021</v>
      </c>
      <c r="U385" s="87"/>
      <c r="V385" s="87"/>
      <c r="W385" s="87"/>
      <c r="X385" s="87"/>
      <c r="Y385" s="87"/>
      <c r="Z385" s="87"/>
      <c r="AA385" s="87"/>
      <c r="AB385" s="87"/>
      <c r="AC385" s="87"/>
      <c r="AD385" s="87"/>
      <c r="AE385" s="87"/>
      <c r="AF385" s="88">
        <v>24</v>
      </c>
      <c r="AG385" s="88">
        <v>2</v>
      </c>
      <c r="AH385" s="88">
        <v>2012</v>
      </c>
      <c r="AI385" s="86" t="s">
        <v>2031</v>
      </c>
      <c r="AJ385" s="57"/>
      <c r="AK385" s="57"/>
      <c r="AL385" s="57"/>
      <c r="AM385" s="93"/>
      <c r="AN385" s="88">
        <v>29</v>
      </c>
      <c r="AO385" s="88">
        <v>2</v>
      </c>
      <c r="AP385" s="88">
        <v>2012</v>
      </c>
      <c r="AQ385" s="86" t="s">
        <v>3165</v>
      </c>
      <c r="AR385" s="91">
        <v>5</v>
      </c>
      <c r="AS385" s="85" t="s">
        <v>3166</v>
      </c>
      <c r="AT385" s="60">
        <v>40.450000000000003</v>
      </c>
      <c r="AU385" s="60">
        <v>72.63</v>
      </c>
      <c r="AV385" s="60">
        <v>13.4</v>
      </c>
      <c r="AW385" s="60">
        <v>3.54</v>
      </c>
      <c r="AX385" s="60"/>
      <c r="AY385" s="68">
        <v>19.5</v>
      </c>
      <c r="AZ385" s="60">
        <v>149.52000000000001</v>
      </c>
      <c r="BA385" s="60"/>
      <c r="BB385" s="60">
        <v>125</v>
      </c>
    </row>
    <row r="386" spans="1:54" s="4" customFormat="1" ht="15.75" customHeight="1">
      <c r="A386" s="78" t="s">
        <v>41</v>
      </c>
      <c r="B386" s="95">
        <v>32</v>
      </c>
      <c r="C386" s="96"/>
      <c r="D386" s="81"/>
      <c r="E386" s="81"/>
      <c r="F386" s="96"/>
      <c r="G386" s="96"/>
      <c r="H386" s="97"/>
      <c r="I386" s="97"/>
      <c r="J386" s="97"/>
      <c r="K386" s="97"/>
      <c r="L386" s="80"/>
      <c r="M386" s="79"/>
      <c r="N386" s="79"/>
      <c r="O386" s="79"/>
      <c r="P386" s="96"/>
      <c r="Q386" s="96"/>
      <c r="R386" s="96"/>
      <c r="S386" s="96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8"/>
      <c r="AG386" s="98"/>
      <c r="AH386" s="98"/>
      <c r="AI386" s="99"/>
      <c r="AJ386" s="98"/>
      <c r="AK386" s="98"/>
      <c r="AL386" s="98"/>
      <c r="AM386" s="100"/>
      <c r="AN386" s="98"/>
      <c r="AO386" s="98"/>
      <c r="AP386" s="98"/>
      <c r="AQ386" s="100"/>
      <c r="AR386" s="97">
        <f>SUM(AR354:AR385)</f>
        <v>498</v>
      </c>
      <c r="AS386" s="101">
        <f t="shared" ref="AS386:BB386" si="7">SUM(AS354:AS385)</f>
        <v>0</v>
      </c>
      <c r="AT386" s="97">
        <f t="shared" si="7"/>
        <v>4028.8200000000006</v>
      </c>
      <c r="AU386" s="97">
        <f t="shared" si="7"/>
        <v>7206.8099999999995</v>
      </c>
      <c r="AV386" s="97">
        <f t="shared" si="7"/>
        <v>678.41999999999985</v>
      </c>
      <c r="AW386" s="97">
        <f t="shared" si="7"/>
        <v>87.990000000000023</v>
      </c>
      <c r="AX386" s="97">
        <f t="shared" si="7"/>
        <v>0</v>
      </c>
      <c r="AY386" s="97">
        <f t="shared" si="7"/>
        <v>1800.3199999999995</v>
      </c>
      <c r="AZ386" s="97">
        <f t="shared" si="7"/>
        <v>13802.36</v>
      </c>
      <c r="BA386" s="97">
        <f t="shared" si="7"/>
        <v>0</v>
      </c>
      <c r="BB386" s="335">
        <f t="shared" si="7"/>
        <v>12450</v>
      </c>
    </row>
    <row r="387" spans="1:54" s="116" customFormat="1" ht="12.75">
      <c r="A387" s="102" t="s">
        <v>3211</v>
      </c>
      <c r="B387" s="103">
        <v>1</v>
      </c>
      <c r="C387" s="104"/>
      <c r="D387" s="105" t="s">
        <v>3212</v>
      </c>
      <c r="E387" s="105" t="s">
        <v>717</v>
      </c>
      <c r="F387" s="105">
        <v>61002005182</v>
      </c>
      <c r="G387" s="104"/>
      <c r="H387" s="106">
        <v>25</v>
      </c>
      <c r="I387" s="106">
        <v>9</v>
      </c>
      <c r="J387" s="106">
        <v>1959</v>
      </c>
      <c r="K387" s="106">
        <v>52</v>
      </c>
      <c r="L387" s="105" t="s">
        <v>3213</v>
      </c>
      <c r="M387" s="107"/>
      <c r="N387" s="107"/>
      <c r="O387" s="107"/>
      <c r="P387" s="104"/>
      <c r="Q387" s="106">
        <v>205</v>
      </c>
      <c r="R387" s="104"/>
      <c r="S387" s="108" t="s">
        <v>58</v>
      </c>
      <c r="T387" s="109"/>
      <c r="U387" s="109"/>
      <c r="V387" s="109"/>
      <c r="W387" s="109"/>
      <c r="X387" s="109"/>
      <c r="Y387" s="109"/>
      <c r="Z387" s="109"/>
      <c r="AA387" s="109"/>
      <c r="AB387" s="109"/>
      <c r="AC387" s="109"/>
      <c r="AD387" s="109"/>
      <c r="AE387" s="109"/>
      <c r="AF387" s="106">
        <v>7</v>
      </c>
      <c r="AG387" s="106">
        <v>11</v>
      </c>
      <c r="AH387" s="106">
        <v>2011</v>
      </c>
      <c r="AI387" s="110"/>
      <c r="AJ387" s="111"/>
      <c r="AK387" s="111"/>
      <c r="AL387" s="111"/>
      <c r="AM387" s="110"/>
      <c r="AN387" s="112">
        <v>2</v>
      </c>
      <c r="AO387" s="112">
        <v>2</v>
      </c>
      <c r="AP387" s="112">
        <v>2012</v>
      </c>
      <c r="AQ387" s="113"/>
      <c r="AR387" s="106">
        <v>4</v>
      </c>
      <c r="AS387" s="105" t="s">
        <v>1608</v>
      </c>
      <c r="AT387" s="114">
        <v>30.8</v>
      </c>
      <c r="AU387" s="112">
        <v>53.599999999999994</v>
      </c>
      <c r="AV387" s="114">
        <v>0.84</v>
      </c>
      <c r="AW387" s="114">
        <v>10</v>
      </c>
      <c r="AX387" s="114"/>
      <c r="AY387" s="115">
        <v>4.76</v>
      </c>
      <c r="AZ387" s="114">
        <v>100</v>
      </c>
      <c r="BA387" s="114"/>
      <c r="BB387" s="114"/>
    </row>
    <row r="388" spans="1:54" s="116" customFormat="1" ht="12.75">
      <c r="A388" s="117" t="s">
        <v>3211</v>
      </c>
      <c r="B388" s="103">
        <v>2</v>
      </c>
      <c r="C388" s="104"/>
      <c r="D388" s="105" t="s">
        <v>132</v>
      </c>
      <c r="E388" s="105" t="s">
        <v>271</v>
      </c>
      <c r="F388" s="105">
        <v>61008001906</v>
      </c>
      <c r="G388" s="104"/>
      <c r="H388" s="106">
        <v>25</v>
      </c>
      <c r="I388" s="106">
        <v>11</v>
      </c>
      <c r="J388" s="106">
        <v>1974</v>
      </c>
      <c r="K388" s="106">
        <v>37</v>
      </c>
      <c r="L388" s="105" t="s">
        <v>3213</v>
      </c>
      <c r="M388" s="107"/>
      <c r="N388" s="107"/>
      <c r="O388" s="107"/>
      <c r="P388" s="104"/>
      <c r="Q388" s="106">
        <v>223</v>
      </c>
      <c r="R388" s="104"/>
      <c r="S388" s="108" t="s">
        <v>94</v>
      </c>
      <c r="T388" s="109"/>
      <c r="U388" s="109"/>
      <c r="V388" s="109"/>
      <c r="W388" s="109"/>
      <c r="X388" s="109"/>
      <c r="Y388" s="109"/>
      <c r="Z388" s="109"/>
      <c r="AA388" s="109"/>
      <c r="AB388" s="109"/>
      <c r="AC388" s="109"/>
      <c r="AD388" s="109"/>
      <c r="AE388" s="109"/>
      <c r="AF388" s="106">
        <v>4</v>
      </c>
      <c r="AG388" s="106">
        <v>12</v>
      </c>
      <c r="AH388" s="106">
        <v>2011</v>
      </c>
      <c r="AI388" s="110"/>
      <c r="AJ388" s="111"/>
      <c r="AK388" s="111"/>
      <c r="AL388" s="111"/>
      <c r="AM388" s="110"/>
      <c r="AN388" s="112">
        <v>3</v>
      </c>
      <c r="AO388" s="112">
        <v>2</v>
      </c>
      <c r="AP388" s="112">
        <v>2012</v>
      </c>
      <c r="AQ388" s="113"/>
      <c r="AR388" s="106">
        <v>2</v>
      </c>
      <c r="AS388" s="105" t="s">
        <v>1608</v>
      </c>
      <c r="AT388" s="114">
        <v>15.4</v>
      </c>
      <c r="AU388" s="112">
        <v>27.46</v>
      </c>
      <c r="AV388" s="114">
        <v>4.76</v>
      </c>
      <c r="AW388" s="114"/>
      <c r="AX388" s="114"/>
      <c r="AY388" s="114">
        <v>2.38</v>
      </c>
      <c r="AZ388" s="114">
        <v>50</v>
      </c>
      <c r="BA388" s="114"/>
      <c r="BB388" s="114"/>
    </row>
    <row r="389" spans="1:54" s="116" customFormat="1" ht="12.75">
      <c r="A389" s="117" t="s">
        <v>3211</v>
      </c>
      <c r="B389" s="103">
        <v>3</v>
      </c>
      <c r="C389" s="104"/>
      <c r="D389" s="118" t="s">
        <v>1598</v>
      </c>
      <c r="E389" s="118" t="s">
        <v>1561</v>
      </c>
      <c r="F389" s="118">
        <v>61001059893</v>
      </c>
      <c r="G389" s="104"/>
      <c r="H389" s="112">
        <v>14</v>
      </c>
      <c r="I389" s="112">
        <v>9</v>
      </c>
      <c r="J389" s="112">
        <v>1988</v>
      </c>
      <c r="K389" s="112">
        <v>23</v>
      </c>
      <c r="L389" s="118" t="s">
        <v>3213</v>
      </c>
      <c r="M389" s="107"/>
      <c r="N389" s="107"/>
      <c r="O389" s="107"/>
      <c r="P389" s="104"/>
      <c r="Q389" s="112">
        <v>224</v>
      </c>
      <c r="R389" s="104"/>
      <c r="S389" s="108" t="s">
        <v>58</v>
      </c>
      <c r="T389" s="109"/>
      <c r="U389" s="109"/>
      <c r="V389" s="109"/>
      <c r="W389" s="109"/>
      <c r="X389" s="109"/>
      <c r="Y389" s="109"/>
      <c r="Z389" s="109"/>
      <c r="AA389" s="109"/>
      <c r="AB389" s="109"/>
      <c r="AC389" s="109"/>
      <c r="AD389" s="109"/>
      <c r="AE389" s="109"/>
      <c r="AF389" s="112">
        <v>5</v>
      </c>
      <c r="AG389" s="112">
        <v>12</v>
      </c>
      <c r="AH389" s="112">
        <v>2011</v>
      </c>
      <c r="AI389" s="110"/>
      <c r="AJ389" s="111"/>
      <c r="AK389" s="111"/>
      <c r="AL389" s="111"/>
      <c r="AM389" s="110"/>
      <c r="AN389" s="112">
        <v>4</v>
      </c>
      <c r="AO389" s="112">
        <v>2</v>
      </c>
      <c r="AP389" s="112">
        <v>2012</v>
      </c>
      <c r="AQ389" s="113"/>
      <c r="AR389" s="112">
        <v>3</v>
      </c>
      <c r="AS389" s="118" t="s">
        <v>1608</v>
      </c>
      <c r="AT389" s="114">
        <v>23.1</v>
      </c>
      <c r="AU389" s="112">
        <v>44.1</v>
      </c>
      <c r="AV389" s="114">
        <v>4.2300000000000004</v>
      </c>
      <c r="AW389" s="114"/>
      <c r="AX389" s="114"/>
      <c r="AY389" s="114">
        <v>3.57</v>
      </c>
      <c r="AZ389" s="114">
        <v>75</v>
      </c>
      <c r="BA389" s="114"/>
      <c r="BB389" s="114"/>
    </row>
    <row r="390" spans="1:54" s="116" customFormat="1" ht="12.75">
      <c r="A390" s="117" t="s">
        <v>3211</v>
      </c>
      <c r="B390" s="103">
        <v>4</v>
      </c>
      <c r="C390" s="104"/>
      <c r="D390" s="118" t="s">
        <v>61</v>
      </c>
      <c r="E390" s="118" t="s">
        <v>1563</v>
      </c>
      <c r="F390" s="118">
        <v>61009000623</v>
      </c>
      <c r="G390" s="104"/>
      <c r="H390" s="112">
        <v>25</v>
      </c>
      <c r="I390" s="112">
        <v>7</v>
      </c>
      <c r="J390" s="112">
        <v>1958</v>
      </c>
      <c r="K390" s="112">
        <v>53</v>
      </c>
      <c r="L390" s="118" t="s">
        <v>3213</v>
      </c>
      <c r="M390" s="107"/>
      <c r="N390" s="107"/>
      <c r="O390" s="107"/>
      <c r="P390" s="104"/>
      <c r="Q390" s="112">
        <v>226</v>
      </c>
      <c r="R390" s="104"/>
      <c r="S390" s="108" t="s">
        <v>94</v>
      </c>
      <c r="T390" s="109"/>
      <c r="U390" s="109"/>
      <c r="V390" s="109"/>
      <c r="W390" s="109"/>
      <c r="X390" s="109"/>
      <c r="Y390" s="109"/>
      <c r="Z390" s="109"/>
      <c r="AA390" s="109"/>
      <c r="AB390" s="109"/>
      <c r="AC390" s="109"/>
      <c r="AD390" s="109"/>
      <c r="AE390" s="109"/>
      <c r="AF390" s="112">
        <v>5</v>
      </c>
      <c r="AG390" s="112">
        <v>12</v>
      </c>
      <c r="AH390" s="112">
        <v>2011</v>
      </c>
      <c r="AI390" s="110"/>
      <c r="AJ390" s="111"/>
      <c r="AK390" s="111"/>
      <c r="AL390" s="111"/>
      <c r="AM390" s="110"/>
      <c r="AN390" s="112">
        <v>6</v>
      </c>
      <c r="AO390" s="112">
        <v>2</v>
      </c>
      <c r="AP390" s="112">
        <v>2012</v>
      </c>
      <c r="AQ390" s="113"/>
      <c r="AR390" s="112">
        <v>4</v>
      </c>
      <c r="AS390" s="118" t="s">
        <v>1608</v>
      </c>
      <c r="AT390" s="114">
        <v>30.8</v>
      </c>
      <c r="AU390" s="112">
        <v>58.8</v>
      </c>
      <c r="AV390" s="114">
        <v>5.64</v>
      </c>
      <c r="AW390" s="114"/>
      <c r="AX390" s="114"/>
      <c r="AY390" s="114">
        <v>4.76</v>
      </c>
      <c r="AZ390" s="114">
        <v>100</v>
      </c>
      <c r="BA390" s="114"/>
      <c r="BB390" s="114"/>
    </row>
    <row r="391" spans="1:54" s="116" customFormat="1" ht="12.75">
      <c r="A391" s="117" t="s">
        <v>3211</v>
      </c>
      <c r="B391" s="103">
        <v>5</v>
      </c>
      <c r="C391" s="104"/>
      <c r="D391" s="118" t="s">
        <v>1600</v>
      </c>
      <c r="E391" s="118" t="s">
        <v>1565</v>
      </c>
      <c r="F391" s="118">
        <v>61004050454</v>
      </c>
      <c r="G391" s="104"/>
      <c r="H391" s="112">
        <v>14</v>
      </c>
      <c r="I391" s="112">
        <v>4</v>
      </c>
      <c r="J391" s="112">
        <v>1969</v>
      </c>
      <c r="K391" s="112">
        <v>42</v>
      </c>
      <c r="L391" s="118" t="s">
        <v>3213</v>
      </c>
      <c r="M391" s="107"/>
      <c r="N391" s="107"/>
      <c r="O391" s="107"/>
      <c r="P391" s="104"/>
      <c r="Q391" s="112">
        <v>228</v>
      </c>
      <c r="R391" s="104"/>
      <c r="S391" s="108" t="s">
        <v>94</v>
      </c>
      <c r="T391" s="109"/>
      <c r="U391" s="109"/>
      <c r="V391" s="109"/>
      <c r="W391" s="109"/>
      <c r="X391" s="109"/>
      <c r="Y391" s="109"/>
      <c r="Z391" s="109"/>
      <c r="AA391" s="109"/>
      <c r="AB391" s="109"/>
      <c r="AC391" s="109"/>
      <c r="AD391" s="109"/>
      <c r="AE391" s="109"/>
      <c r="AF391" s="112">
        <v>7</v>
      </c>
      <c r="AG391" s="112">
        <v>12</v>
      </c>
      <c r="AH391" s="112">
        <v>2011</v>
      </c>
      <c r="AI391" s="110"/>
      <c r="AJ391" s="111"/>
      <c r="AK391" s="111"/>
      <c r="AL391" s="111"/>
      <c r="AM391" s="110"/>
      <c r="AN391" s="112">
        <v>11</v>
      </c>
      <c r="AO391" s="112">
        <v>2</v>
      </c>
      <c r="AP391" s="112">
        <v>2012</v>
      </c>
      <c r="AQ391" s="113"/>
      <c r="AR391" s="112">
        <v>6</v>
      </c>
      <c r="AS391" s="118" t="s">
        <v>1608</v>
      </c>
      <c r="AT391" s="114">
        <v>46.2</v>
      </c>
      <c r="AU391" s="112">
        <v>82.39</v>
      </c>
      <c r="AV391" s="114">
        <v>14.27</v>
      </c>
      <c r="AW391" s="114"/>
      <c r="AX391" s="114"/>
      <c r="AY391" s="114">
        <v>7.14</v>
      </c>
      <c r="AZ391" s="114">
        <v>150</v>
      </c>
      <c r="BA391" s="114"/>
      <c r="BB391" s="114"/>
    </row>
    <row r="392" spans="1:54" s="116" customFormat="1" ht="12.75">
      <c r="A392" s="117" t="s">
        <v>3211</v>
      </c>
      <c r="B392" s="103">
        <v>6</v>
      </c>
      <c r="C392" s="104"/>
      <c r="D392" s="118" t="s">
        <v>1179</v>
      </c>
      <c r="E392" s="118" t="s">
        <v>1568</v>
      </c>
      <c r="F392" s="118">
        <v>61004031428</v>
      </c>
      <c r="G392" s="104"/>
      <c r="H392" s="112">
        <v>10</v>
      </c>
      <c r="I392" s="112">
        <v>12</v>
      </c>
      <c r="J392" s="112">
        <v>1946</v>
      </c>
      <c r="K392" s="112">
        <v>65</v>
      </c>
      <c r="L392" s="118" t="s">
        <v>3214</v>
      </c>
      <c r="M392" s="107"/>
      <c r="N392" s="107"/>
      <c r="O392" s="107"/>
      <c r="P392" s="104"/>
      <c r="Q392" s="112">
        <v>231</v>
      </c>
      <c r="R392" s="104"/>
      <c r="S392" s="108" t="s">
        <v>58</v>
      </c>
      <c r="T392" s="109"/>
      <c r="U392" s="109"/>
      <c r="V392" s="109"/>
      <c r="W392" s="109"/>
      <c r="X392" s="109"/>
      <c r="Y392" s="109"/>
      <c r="Z392" s="109"/>
      <c r="AA392" s="109"/>
      <c r="AB392" s="109"/>
      <c r="AC392" s="109"/>
      <c r="AD392" s="109"/>
      <c r="AE392" s="109"/>
      <c r="AF392" s="112">
        <v>13</v>
      </c>
      <c r="AG392" s="112">
        <v>12</v>
      </c>
      <c r="AH392" s="112">
        <v>2011</v>
      </c>
      <c r="AI392" s="110"/>
      <c r="AJ392" s="111"/>
      <c r="AK392" s="111"/>
      <c r="AL392" s="111"/>
      <c r="AM392" s="110"/>
      <c r="AN392" s="112">
        <v>11</v>
      </c>
      <c r="AO392" s="112">
        <v>2</v>
      </c>
      <c r="AP392" s="112">
        <v>2012</v>
      </c>
      <c r="AQ392" s="113"/>
      <c r="AR392" s="112">
        <v>11</v>
      </c>
      <c r="AS392" s="118" t="s">
        <v>1608</v>
      </c>
      <c r="AT392" s="114">
        <v>84.7</v>
      </c>
      <c r="AU392" s="112">
        <v>121.03000000000002</v>
      </c>
      <c r="AV392" s="114">
        <v>24.18</v>
      </c>
      <c r="AW392" s="114">
        <v>32</v>
      </c>
      <c r="AX392" s="114"/>
      <c r="AY392" s="114">
        <v>13.09</v>
      </c>
      <c r="AZ392" s="114">
        <v>275</v>
      </c>
      <c r="BA392" s="114"/>
      <c r="BB392" s="114"/>
    </row>
    <row r="393" spans="1:54" s="116" customFormat="1" ht="12.75">
      <c r="A393" s="117" t="s">
        <v>3211</v>
      </c>
      <c r="B393" s="103">
        <v>7</v>
      </c>
      <c r="C393" s="104"/>
      <c r="D393" s="118" t="s">
        <v>588</v>
      </c>
      <c r="E393" s="118" t="s">
        <v>1569</v>
      </c>
      <c r="F393" s="118">
        <v>61206080820</v>
      </c>
      <c r="G393" s="104"/>
      <c r="H393" s="112">
        <v>25</v>
      </c>
      <c r="I393" s="112">
        <v>1</v>
      </c>
      <c r="J393" s="112">
        <v>1995</v>
      </c>
      <c r="K393" s="112">
        <v>16</v>
      </c>
      <c r="L393" s="118" t="s">
        <v>3213</v>
      </c>
      <c r="M393" s="107"/>
      <c r="N393" s="107"/>
      <c r="O393" s="107"/>
      <c r="P393" s="104"/>
      <c r="Q393" s="112">
        <v>232</v>
      </c>
      <c r="R393" s="104"/>
      <c r="S393" s="108" t="s">
        <v>94</v>
      </c>
      <c r="T393" s="109"/>
      <c r="U393" s="109"/>
      <c r="V393" s="109"/>
      <c r="W393" s="109"/>
      <c r="X393" s="109"/>
      <c r="Y393" s="109"/>
      <c r="Z393" s="109"/>
      <c r="AA393" s="109"/>
      <c r="AB393" s="109"/>
      <c r="AC393" s="109"/>
      <c r="AD393" s="109"/>
      <c r="AE393" s="109"/>
      <c r="AF393" s="112">
        <v>13</v>
      </c>
      <c r="AG393" s="112">
        <v>12</v>
      </c>
      <c r="AH393" s="112">
        <v>2011</v>
      </c>
      <c r="AI393" s="110"/>
      <c r="AJ393" s="111"/>
      <c r="AK393" s="111"/>
      <c r="AL393" s="111"/>
      <c r="AM393" s="110"/>
      <c r="AN393" s="112">
        <v>14</v>
      </c>
      <c r="AO393" s="112">
        <v>2</v>
      </c>
      <c r="AP393" s="112">
        <v>2012</v>
      </c>
      <c r="AQ393" s="113"/>
      <c r="AR393" s="112">
        <v>11</v>
      </c>
      <c r="AS393" s="118" t="s">
        <v>1608</v>
      </c>
      <c r="AT393" s="114">
        <v>84.7</v>
      </c>
      <c r="AU393" s="112">
        <v>128.28000000000003</v>
      </c>
      <c r="AV393" s="114">
        <v>16.93</v>
      </c>
      <c r="AW393" s="114">
        <v>32</v>
      </c>
      <c r="AX393" s="114"/>
      <c r="AY393" s="114">
        <v>13.09</v>
      </c>
      <c r="AZ393" s="114">
        <v>275</v>
      </c>
      <c r="BA393" s="114"/>
      <c r="BB393" s="114"/>
    </row>
    <row r="394" spans="1:54" s="116" customFormat="1" ht="12.75">
      <c r="A394" s="117" t="s">
        <v>3211</v>
      </c>
      <c r="B394" s="103">
        <v>8</v>
      </c>
      <c r="C394" s="104"/>
      <c r="D394" s="118" t="s">
        <v>204</v>
      </c>
      <c r="E394" s="118" t="s">
        <v>1571</v>
      </c>
      <c r="F394" s="118">
        <v>61002013914</v>
      </c>
      <c r="G394" s="104"/>
      <c r="H394" s="112">
        <v>27</v>
      </c>
      <c r="I394" s="112">
        <v>4</v>
      </c>
      <c r="J394" s="112">
        <v>1963</v>
      </c>
      <c r="K394" s="112">
        <v>48</v>
      </c>
      <c r="L394" s="118" t="s">
        <v>3213</v>
      </c>
      <c r="M394" s="107"/>
      <c r="N394" s="107"/>
      <c r="O394" s="107"/>
      <c r="P394" s="104"/>
      <c r="Q394" s="112">
        <v>234</v>
      </c>
      <c r="R394" s="104"/>
      <c r="S394" s="108" t="s">
        <v>94</v>
      </c>
      <c r="T394" s="109"/>
      <c r="U394" s="109"/>
      <c r="V394" s="109"/>
      <c r="W394" s="109"/>
      <c r="X394" s="109"/>
      <c r="Y394" s="109"/>
      <c r="Z394" s="109"/>
      <c r="AA394" s="109"/>
      <c r="AB394" s="109"/>
      <c r="AC394" s="109"/>
      <c r="AD394" s="109"/>
      <c r="AE394" s="109"/>
      <c r="AF394" s="112">
        <v>16</v>
      </c>
      <c r="AG394" s="112">
        <v>12</v>
      </c>
      <c r="AH394" s="112">
        <v>2011</v>
      </c>
      <c r="AI394" s="110"/>
      <c r="AJ394" s="111"/>
      <c r="AK394" s="111"/>
      <c r="AL394" s="111"/>
      <c r="AM394" s="110"/>
      <c r="AN394" s="106">
        <v>17</v>
      </c>
      <c r="AO394" s="106">
        <v>2</v>
      </c>
      <c r="AP394" s="106">
        <v>2012</v>
      </c>
      <c r="AQ394" s="113"/>
      <c r="AR394" s="112">
        <v>14</v>
      </c>
      <c r="AS394" s="118" t="s">
        <v>1608</v>
      </c>
      <c r="AT394" s="114">
        <v>107.8</v>
      </c>
      <c r="AU394" s="112">
        <v>177.21999999999997</v>
      </c>
      <c r="AV394" s="114">
        <v>16.32</v>
      </c>
      <c r="AW394" s="114">
        <v>32</v>
      </c>
      <c r="AX394" s="114"/>
      <c r="AY394" s="114">
        <v>16.66</v>
      </c>
      <c r="AZ394" s="114">
        <v>350</v>
      </c>
      <c r="BA394" s="114"/>
      <c r="BB394" s="114"/>
    </row>
    <row r="395" spans="1:54" s="116" customFormat="1" ht="12.75">
      <c r="A395" s="117" t="s">
        <v>3211</v>
      </c>
      <c r="B395" s="103">
        <v>9</v>
      </c>
      <c r="C395" s="104"/>
      <c r="D395" s="105" t="s">
        <v>588</v>
      </c>
      <c r="E395" s="105" t="s">
        <v>271</v>
      </c>
      <c r="F395" s="105">
        <v>61010015350</v>
      </c>
      <c r="G395" s="104"/>
      <c r="H395" s="106">
        <v>8</v>
      </c>
      <c r="I395" s="106">
        <v>3</v>
      </c>
      <c r="J395" s="106">
        <v>1990</v>
      </c>
      <c r="K395" s="106">
        <v>21</v>
      </c>
      <c r="L395" s="105" t="s">
        <v>3213</v>
      </c>
      <c r="M395" s="107"/>
      <c r="N395" s="107"/>
      <c r="O395" s="107"/>
      <c r="P395" s="104"/>
      <c r="Q395" s="106">
        <v>235</v>
      </c>
      <c r="R395" s="104"/>
      <c r="S395" s="108" t="s">
        <v>94</v>
      </c>
      <c r="T395" s="109"/>
      <c r="U395" s="109"/>
      <c r="V395" s="109"/>
      <c r="W395" s="109"/>
      <c r="X395" s="109"/>
      <c r="Y395" s="109"/>
      <c r="Z395" s="109"/>
      <c r="AA395" s="109"/>
      <c r="AB395" s="109"/>
      <c r="AC395" s="109"/>
      <c r="AD395" s="109"/>
      <c r="AE395" s="109"/>
      <c r="AF395" s="106">
        <v>19</v>
      </c>
      <c r="AG395" s="106">
        <v>12</v>
      </c>
      <c r="AH395" s="106">
        <v>2011</v>
      </c>
      <c r="AI395" s="110"/>
      <c r="AJ395" s="111"/>
      <c r="AK395" s="111"/>
      <c r="AL395" s="111"/>
      <c r="AM395" s="110"/>
      <c r="AN395" s="112">
        <v>16</v>
      </c>
      <c r="AO395" s="112">
        <v>2</v>
      </c>
      <c r="AP395" s="112">
        <v>2012</v>
      </c>
      <c r="AQ395" s="113"/>
      <c r="AR395" s="106">
        <v>17</v>
      </c>
      <c r="AS395" s="105" t="s">
        <v>1608</v>
      </c>
      <c r="AT395" s="114">
        <v>130.9</v>
      </c>
      <c r="AU395" s="112">
        <v>219.51999999999995</v>
      </c>
      <c r="AV395" s="114">
        <v>22.35</v>
      </c>
      <c r="AW395" s="114">
        <v>32</v>
      </c>
      <c r="AX395" s="114"/>
      <c r="AY395" s="114">
        <v>20.229999999999997</v>
      </c>
      <c r="AZ395" s="114">
        <v>425</v>
      </c>
      <c r="BA395" s="114"/>
      <c r="BB395" s="114"/>
    </row>
    <row r="396" spans="1:54" s="116" customFormat="1" ht="12.75">
      <c r="A396" s="117" t="s">
        <v>3211</v>
      </c>
      <c r="B396" s="103">
        <v>10</v>
      </c>
      <c r="C396" s="104"/>
      <c r="D396" s="118" t="s">
        <v>1602</v>
      </c>
      <c r="E396" s="118" t="s">
        <v>703</v>
      </c>
      <c r="F396" s="118">
        <v>61006021033</v>
      </c>
      <c r="G396" s="104"/>
      <c r="H396" s="112">
        <v>23</v>
      </c>
      <c r="I396" s="112">
        <v>8</v>
      </c>
      <c r="J396" s="112">
        <v>1968</v>
      </c>
      <c r="K396" s="112">
        <v>43</v>
      </c>
      <c r="L396" s="118" t="s">
        <v>3213</v>
      </c>
      <c r="M396" s="107"/>
      <c r="N396" s="107"/>
      <c r="O396" s="107"/>
      <c r="P396" s="104"/>
      <c r="Q396" s="112">
        <v>236</v>
      </c>
      <c r="R396" s="104"/>
      <c r="S396" s="108" t="s">
        <v>58</v>
      </c>
      <c r="T396" s="109"/>
      <c r="U396" s="109"/>
      <c r="V396" s="109"/>
      <c r="W396" s="109"/>
      <c r="X396" s="109"/>
      <c r="Y396" s="109"/>
      <c r="Z396" s="109"/>
      <c r="AA396" s="109"/>
      <c r="AB396" s="109"/>
      <c r="AC396" s="109"/>
      <c r="AD396" s="109"/>
      <c r="AE396" s="109"/>
      <c r="AF396" s="112">
        <v>19</v>
      </c>
      <c r="AG396" s="112">
        <v>12</v>
      </c>
      <c r="AH396" s="112">
        <v>2011</v>
      </c>
      <c r="AI396" s="110"/>
      <c r="AJ396" s="111"/>
      <c r="AK396" s="111"/>
      <c r="AL396" s="111"/>
      <c r="AM396" s="110"/>
      <c r="AN396" s="112">
        <v>17</v>
      </c>
      <c r="AO396" s="112">
        <v>2</v>
      </c>
      <c r="AP396" s="112">
        <v>2012</v>
      </c>
      <c r="AQ396" s="113"/>
      <c r="AR396" s="112">
        <v>16</v>
      </c>
      <c r="AS396" s="118" t="s">
        <v>1608</v>
      </c>
      <c r="AT396" s="114">
        <v>123.2</v>
      </c>
      <c r="AU396" s="112">
        <v>204.07999999999998</v>
      </c>
      <c r="AV396" s="114">
        <v>21.68</v>
      </c>
      <c r="AW396" s="114">
        <v>32</v>
      </c>
      <c r="AX396" s="114"/>
      <c r="AY396" s="114">
        <v>19.04</v>
      </c>
      <c r="AZ396" s="114">
        <v>400</v>
      </c>
      <c r="BA396" s="114"/>
      <c r="BB396" s="114"/>
    </row>
    <row r="397" spans="1:54" s="116" customFormat="1" ht="12.75">
      <c r="A397" s="117" t="s">
        <v>3211</v>
      </c>
      <c r="B397" s="103">
        <v>11</v>
      </c>
      <c r="C397" s="104"/>
      <c r="D397" s="118" t="s">
        <v>453</v>
      </c>
      <c r="E397" s="118" t="s">
        <v>1573</v>
      </c>
      <c r="F397" s="118">
        <v>61004001407</v>
      </c>
      <c r="G397" s="104"/>
      <c r="H397" s="112">
        <v>9</v>
      </c>
      <c r="I397" s="112">
        <v>8</v>
      </c>
      <c r="J397" s="112">
        <v>1966</v>
      </c>
      <c r="K397" s="112">
        <v>45</v>
      </c>
      <c r="L397" s="118" t="s">
        <v>3213</v>
      </c>
      <c r="M397" s="107"/>
      <c r="N397" s="107"/>
      <c r="O397" s="107"/>
      <c r="P397" s="104"/>
      <c r="Q397" s="112">
        <v>238</v>
      </c>
      <c r="R397" s="104"/>
      <c r="S397" s="108" t="s">
        <v>94</v>
      </c>
      <c r="T397" s="109"/>
      <c r="U397" s="109"/>
      <c r="V397" s="109"/>
      <c r="W397" s="109"/>
      <c r="X397" s="109"/>
      <c r="Y397" s="109"/>
      <c r="Z397" s="109"/>
      <c r="AA397" s="109"/>
      <c r="AB397" s="109"/>
      <c r="AC397" s="109"/>
      <c r="AD397" s="109"/>
      <c r="AE397" s="109"/>
      <c r="AF397" s="112">
        <v>20</v>
      </c>
      <c r="AG397" s="112">
        <v>12</v>
      </c>
      <c r="AH397" s="112">
        <v>2011</v>
      </c>
      <c r="AI397" s="110"/>
      <c r="AJ397" s="111"/>
      <c r="AK397" s="111"/>
      <c r="AL397" s="111"/>
      <c r="AM397" s="110"/>
      <c r="AN397" s="112">
        <v>17</v>
      </c>
      <c r="AO397" s="112">
        <v>2</v>
      </c>
      <c r="AP397" s="112">
        <v>2012</v>
      </c>
      <c r="AQ397" s="113"/>
      <c r="AR397" s="112">
        <v>17</v>
      </c>
      <c r="AS397" s="118" t="s">
        <v>1608</v>
      </c>
      <c r="AT397" s="114">
        <v>130.9</v>
      </c>
      <c r="AU397" s="112">
        <v>225.04</v>
      </c>
      <c r="AV397" s="114">
        <v>16.829999999999998</v>
      </c>
      <c r="AW397" s="114">
        <v>32</v>
      </c>
      <c r="AX397" s="114"/>
      <c r="AY397" s="114">
        <v>20.229999999999997</v>
      </c>
      <c r="AZ397" s="114">
        <v>425</v>
      </c>
      <c r="BA397" s="114"/>
      <c r="BB397" s="114"/>
    </row>
    <row r="398" spans="1:54" s="116" customFormat="1" ht="12.75">
      <c r="A398" s="117" t="s">
        <v>3211</v>
      </c>
      <c r="B398" s="103">
        <v>12</v>
      </c>
      <c r="C398" s="104"/>
      <c r="D398" s="118" t="s">
        <v>97</v>
      </c>
      <c r="E398" s="118" t="s">
        <v>1552</v>
      </c>
      <c r="F398" s="118">
        <v>61004010424</v>
      </c>
      <c r="G398" s="104"/>
      <c r="H398" s="112">
        <v>18</v>
      </c>
      <c r="I398" s="112">
        <v>1</v>
      </c>
      <c r="J398" s="112">
        <v>1980</v>
      </c>
      <c r="K398" s="112">
        <v>31</v>
      </c>
      <c r="L398" s="118" t="s">
        <v>3214</v>
      </c>
      <c r="M398" s="107"/>
      <c r="N398" s="107"/>
      <c r="O398" s="107"/>
      <c r="P398" s="104"/>
      <c r="Q398" s="112">
        <v>239</v>
      </c>
      <c r="R398" s="104"/>
      <c r="S398" s="108" t="s">
        <v>58</v>
      </c>
      <c r="T398" s="109"/>
      <c r="U398" s="109"/>
      <c r="V398" s="109"/>
      <c r="W398" s="109"/>
      <c r="X398" s="109"/>
      <c r="Y398" s="109"/>
      <c r="Z398" s="109"/>
      <c r="AA398" s="109"/>
      <c r="AB398" s="109"/>
      <c r="AC398" s="109"/>
      <c r="AD398" s="109"/>
      <c r="AE398" s="109"/>
      <c r="AF398" s="112">
        <v>20</v>
      </c>
      <c r="AG398" s="112">
        <v>12</v>
      </c>
      <c r="AH398" s="112">
        <v>2011</v>
      </c>
      <c r="AI398" s="110"/>
      <c r="AJ398" s="111"/>
      <c r="AK398" s="111"/>
      <c r="AL398" s="111"/>
      <c r="AM398" s="110"/>
      <c r="AN398" s="112">
        <v>18</v>
      </c>
      <c r="AO398" s="112">
        <v>2</v>
      </c>
      <c r="AP398" s="112">
        <v>2012</v>
      </c>
      <c r="AQ398" s="113"/>
      <c r="AR398" s="112">
        <v>17</v>
      </c>
      <c r="AS398" s="118" t="s">
        <v>1608</v>
      </c>
      <c r="AT398" s="114">
        <v>130.9</v>
      </c>
      <c r="AU398" s="112">
        <v>220.51999999999995</v>
      </c>
      <c r="AV398" s="114">
        <v>21.35</v>
      </c>
      <c r="AW398" s="114">
        <v>32</v>
      </c>
      <c r="AX398" s="114"/>
      <c r="AY398" s="114">
        <v>20.229999999999997</v>
      </c>
      <c r="AZ398" s="114">
        <v>425</v>
      </c>
      <c r="BA398" s="114"/>
      <c r="BB398" s="114"/>
    </row>
    <row r="399" spans="1:54" s="116" customFormat="1" ht="12.75">
      <c r="A399" s="117" t="s">
        <v>3211</v>
      </c>
      <c r="B399" s="103">
        <v>13</v>
      </c>
      <c r="C399" s="104"/>
      <c r="D399" s="118" t="s">
        <v>204</v>
      </c>
      <c r="E399" s="118" t="s">
        <v>1576</v>
      </c>
      <c r="F399" s="118">
        <v>61006064129</v>
      </c>
      <c r="G399" s="104"/>
      <c r="H399" s="112">
        <v>15</v>
      </c>
      <c r="I399" s="112">
        <v>7</v>
      </c>
      <c r="J399" s="112">
        <v>1962</v>
      </c>
      <c r="K399" s="112">
        <v>49</v>
      </c>
      <c r="L399" s="118" t="s">
        <v>3213</v>
      </c>
      <c r="M399" s="107"/>
      <c r="N399" s="107"/>
      <c r="O399" s="107"/>
      <c r="P399" s="104"/>
      <c r="Q399" s="112">
        <v>241</v>
      </c>
      <c r="R399" s="104"/>
      <c r="S399" s="108" t="s">
        <v>94</v>
      </c>
      <c r="T399" s="109"/>
      <c r="U399" s="109"/>
      <c r="V399" s="109"/>
      <c r="W399" s="109"/>
      <c r="X399" s="109"/>
      <c r="Y399" s="109"/>
      <c r="Z399" s="109"/>
      <c r="AA399" s="109"/>
      <c r="AB399" s="109"/>
      <c r="AC399" s="109"/>
      <c r="AD399" s="109"/>
      <c r="AE399" s="109"/>
      <c r="AF399" s="112">
        <v>21</v>
      </c>
      <c r="AG399" s="112">
        <v>12</v>
      </c>
      <c r="AH399" s="112">
        <v>2011</v>
      </c>
      <c r="AI399" s="110"/>
      <c r="AJ399" s="111"/>
      <c r="AK399" s="111"/>
      <c r="AL399" s="111"/>
      <c r="AM399" s="110"/>
      <c r="AN399" s="112">
        <v>20</v>
      </c>
      <c r="AO399" s="112">
        <v>2</v>
      </c>
      <c r="AP399" s="112">
        <v>2012</v>
      </c>
      <c r="AQ399" s="113"/>
      <c r="AR399" s="112">
        <v>18</v>
      </c>
      <c r="AS399" s="118" t="s">
        <v>1608</v>
      </c>
      <c r="AT399" s="114">
        <v>138.6</v>
      </c>
      <c r="AU399" s="112">
        <v>217.48</v>
      </c>
      <c r="AV399" s="114">
        <v>40.5</v>
      </c>
      <c r="AW399" s="114">
        <v>32</v>
      </c>
      <c r="AX399" s="114"/>
      <c r="AY399" s="114">
        <v>21.419999999999998</v>
      </c>
      <c r="AZ399" s="114">
        <v>450</v>
      </c>
      <c r="BA399" s="114"/>
      <c r="BB399" s="114"/>
    </row>
    <row r="400" spans="1:54" s="116" customFormat="1" ht="12.75">
      <c r="A400" s="117" t="s">
        <v>3211</v>
      </c>
      <c r="B400" s="103">
        <v>14</v>
      </c>
      <c r="C400" s="104"/>
      <c r="D400" s="118" t="s">
        <v>1604</v>
      </c>
      <c r="E400" s="118" t="s">
        <v>1577</v>
      </c>
      <c r="F400" s="118">
        <v>61009005794</v>
      </c>
      <c r="G400" s="104"/>
      <c r="H400" s="112">
        <v>7</v>
      </c>
      <c r="I400" s="112">
        <v>3</v>
      </c>
      <c r="J400" s="112">
        <v>1984</v>
      </c>
      <c r="K400" s="112">
        <v>27</v>
      </c>
      <c r="L400" s="118" t="s">
        <v>3213</v>
      </c>
      <c r="M400" s="107"/>
      <c r="N400" s="107"/>
      <c r="O400" s="107"/>
      <c r="P400" s="104"/>
      <c r="Q400" s="112">
        <v>242</v>
      </c>
      <c r="R400" s="104"/>
      <c r="S400" s="108" t="s">
        <v>94</v>
      </c>
      <c r="T400" s="109"/>
      <c r="U400" s="109"/>
      <c r="V400" s="109"/>
      <c r="W400" s="109"/>
      <c r="X400" s="109"/>
      <c r="Y400" s="109"/>
      <c r="Z400" s="109"/>
      <c r="AA400" s="109"/>
      <c r="AB400" s="109"/>
      <c r="AC400" s="109"/>
      <c r="AD400" s="109"/>
      <c r="AE400" s="109"/>
      <c r="AF400" s="112">
        <v>22</v>
      </c>
      <c r="AG400" s="112">
        <v>12</v>
      </c>
      <c r="AH400" s="112">
        <v>2011</v>
      </c>
      <c r="AI400" s="110"/>
      <c r="AJ400" s="111"/>
      <c r="AK400" s="111"/>
      <c r="AL400" s="111"/>
      <c r="AM400" s="110"/>
      <c r="AN400" s="112">
        <v>23</v>
      </c>
      <c r="AO400" s="112">
        <v>2</v>
      </c>
      <c r="AP400" s="112">
        <v>2012</v>
      </c>
      <c r="AQ400" s="113"/>
      <c r="AR400" s="112">
        <v>20</v>
      </c>
      <c r="AS400" s="118" t="s">
        <v>1608</v>
      </c>
      <c r="AT400" s="114">
        <v>154</v>
      </c>
      <c r="AU400" s="112">
        <v>263.14</v>
      </c>
      <c r="AV400" s="114">
        <v>27.06</v>
      </c>
      <c r="AW400" s="114">
        <v>32</v>
      </c>
      <c r="AX400" s="114"/>
      <c r="AY400" s="114">
        <v>23.799999999999997</v>
      </c>
      <c r="AZ400" s="114">
        <v>500</v>
      </c>
      <c r="BA400" s="114"/>
      <c r="BB400" s="114"/>
    </row>
    <row r="401" spans="1:54" s="116" customFormat="1" ht="12.75">
      <c r="A401" s="117" t="s">
        <v>3211</v>
      </c>
      <c r="B401" s="103">
        <v>15</v>
      </c>
      <c r="C401" s="104"/>
      <c r="D401" s="118" t="s">
        <v>307</v>
      </c>
      <c r="E401" s="118" t="s">
        <v>1580</v>
      </c>
      <c r="F401" s="118">
        <v>61006044339</v>
      </c>
      <c r="G401" s="104"/>
      <c r="H401" s="112">
        <v>10</v>
      </c>
      <c r="I401" s="112">
        <v>4</v>
      </c>
      <c r="J401" s="112">
        <v>1950</v>
      </c>
      <c r="K401" s="112">
        <v>61</v>
      </c>
      <c r="L401" s="118" t="s">
        <v>3213</v>
      </c>
      <c r="M401" s="107"/>
      <c r="N401" s="107"/>
      <c r="O401" s="107"/>
      <c r="P401" s="104"/>
      <c r="Q401" s="112">
        <v>245</v>
      </c>
      <c r="R401" s="104"/>
      <c r="S401" s="108" t="s">
        <v>58</v>
      </c>
      <c r="T401" s="109"/>
      <c r="U401" s="109"/>
      <c r="V401" s="109"/>
      <c r="W401" s="109"/>
      <c r="X401" s="109"/>
      <c r="Y401" s="109"/>
      <c r="Z401" s="109"/>
      <c r="AA401" s="109"/>
      <c r="AB401" s="109"/>
      <c r="AC401" s="109"/>
      <c r="AD401" s="109"/>
      <c r="AE401" s="109"/>
      <c r="AF401" s="112">
        <v>26</v>
      </c>
      <c r="AG401" s="112">
        <v>12</v>
      </c>
      <c r="AH401" s="112">
        <v>2011</v>
      </c>
      <c r="AI401" s="110"/>
      <c r="AJ401" s="111"/>
      <c r="AK401" s="111"/>
      <c r="AL401" s="111"/>
      <c r="AM401" s="110"/>
      <c r="AN401" s="112">
        <v>24</v>
      </c>
      <c r="AO401" s="112">
        <v>2</v>
      </c>
      <c r="AP401" s="112">
        <v>2012</v>
      </c>
      <c r="AQ401" s="113"/>
      <c r="AR401" s="112">
        <v>23</v>
      </c>
      <c r="AS401" s="118" t="s">
        <v>1608</v>
      </c>
      <c r="AT401" s="114">
        <v>177.1</v>
      </c>
      <c r="AU401" s="112">
        <v>313.23</v>
      </c>
      <c r="AV401" s="114">
        <v>25.3</v>
      </c>
      <c r="AW401" s="114">
        <v>32</v>
      </c>
      <c r="AX401" s="114"/>
      <c r="AY401" s="114">
        <v>27.369999999999997</v>
      </c>
      <c r="AZ401" s="114">
        <v>575</v>
      </c>
      <c r="BA401" s="114"/>
      <c r="BB401" s="114"/>
    </row>
    <row r="402" spans="1:54" s="116" customFormat="1" ht="12.75">
      <c r="A402" s="117" t="s">
        <v>3211</v>
      </c>
      <c r="B402" s="103">
        <v>16</v>
      </c>
      <c r="C402" s="104"/>
      <c r="D402" s="118" t="s">
        <v>291</v>
      </c>
      <c r="E402" s="118" t="s">
        <v>1581</v>
      </c>
      <c r="F402" s="118">
        <v>61001013631</v>
      </c>
      <c r="G402" s="104"/>
      <c r="H402" s="112">
        <v>16</v>
      </c>
      <c r="I402" s="112">
        <v>9</v>
      </c>
      <c r="J402" s="112">
        <v>1979</v>
      </c>
      <c r="K402" s="112">
        <v>32</v>
      </c>
      <c r="L402" s="118" t="s">
        <v>3213</v>
      </c>
      <c r="M402" s="107"/>
      <c r="N402" s="107"/>
      <c r="O402" s="107"/>
      <c r="P402" s="104"/>
      <c r="Q402" s="112">
        <v>246</v>
      </c>
      <c r="R402" s="104"/>
      <c r="S402" s="108" t="s">
        <v>58</v>
      </c>
      <c r="T402" s="109"/>
      <c r="U402" s="109"/>
      <c r="V402" s="109"/>
      <c r="W402" s="109"/>
      <c r="X402" s="109"/>
      <c r="Y402" s="109"/>
      <c r="Z402" s="109"/>
      <c r="AA402" s="109"/>
      <c r="AB402" s="109"/>
      <c r="AC402" s="109"/>
      <c r="AD402" s="109"/>
      <c r="AE402" s="109"/>
      <c r="AF402" s="112">
        <v>27</v>
      </c>
      <c r="AG402" s="112">
        <v>12</v>
      </c>
      <c r="AH402" s="112">
        <v>2011</v>
      </c>
      <c r="AI402" s="110"/>
      <c r="AJ402" s="111"/>
      <c r="AK402" s="111"/>
      <c r="AL402" s="111"/>
      <c r="AM402" s="110"/>
      <c r="AN402" s="112"/>
      <c r="AO402" s="112"/>
      <c r="AP402" s="112"/>
      <c r="AQ402" s="113"/>
      <c r="AR402" s="112">
        <v>24</v>
      </c>
      <c r="AS402" s="118" t="s">
        <v>1608</v>
      </c>
      <c r="AT402" s="114">
        <v>184.8</v>
      </c>
      <c r="AU402" s="112">
        <v>321.67</v>
      </c>
      <c r="AV402" s="114">
        <v>32.97</v>
      </c>
      <c r="AW402" s="114">
        <v>32</v>
      </c>
      <c r="AX402" s="114"/>
      <c r="AY402" s="114">
        <v>28.56</v>
      </c>
      <c r="AZ402" s="114">
        <v>600</v>
      </c>
      <c r="BA402" s="114"/>
      <c r="BB402" s="114"/>
    </row>
    <row r="403" spans="1:54" s="116" customFormat="1" ht="12.75">
      <c r="A403" s="117" t="s">
        <v>3211</v>
      </c>
      <c r="B403" s="103">
        <v>17</v>
      </c>
      <c r="C403" s="104"/>
      <c r="D403" s="118" t="s">
        <v>248</v>
      </c>
      <c r="E403" s="118" t="s">
        <v>3215</v>
      </c>
      <c r="F403" s="118">
        <v>33001058385</v>
      </c>
      <c r="G403" s="104"/>
      <c r="H403" s="112">
        <v>16</v>
      </c>
      <c r="I403" s="112">
        <v>5</v>
      </c>
      <c r="J403" s="112">
        <v>1943</v>
      </c>
      <c r="K403" s="112">
        <v>69</v>
      </c>
      <c r="L403" s="118" t="s">
        <v>3213</v>
      </c>
      <c r="M403" s="107"/>
      <c r="N403" s="107"/>
      <c r="O403" s="107"/>
      <c r="P403" s="104"/>
      <c r="Q403" s="112">
        <v>1</v>
      </c>
      <c r="R403" s="104"/>
      <c r="S403" s="108" t="s">
        <v>94</v>
      </c>
      <c r="T403" s="109"/>
      <c r="U403" s="109"/>
      <c r="V403" s="109"/>
      <c r="W403" s="109"/>
      <c r="X403" s="109"/>
      <c r="Y403" s="109"/>
      <c r="Z403" s="109"/>
      <c r="AA403" s="109"/>
      <c r="AB403" s="109"/>
      <c r="AC403" s="109"/>
      <c r="AD403" s="109"/>
      <c r="AE403" s="109"/>
      <c r="AF403" s="112">
        <v>5</v>
      </c>
      <c r="AG403" s="112">
        <v>1</v>
      </c>
      <c r="AH403" s="112">
        <v>2012</v>
      </c>
      <c r="AI403" s="110"/>
      <c r="AJ403" s="111"/>
      <c r="AK403" s="111"/>
      <c r="AL403" s="111"/>
      <c r="AM403" s="110"/>
      <c r="AN403" s="112"/>
      <c r="AO403" s="112"/>
      <c r="AP403" s="112"/>
      <c r="AQ403" s="113"/>
      <c r="AR403" s="112">
        <v>29</v>
      </c>
      <c r="AS403" s="118" t="s">
        <v>1609</v>
      </c>
      <c r="AT403" s="114">
        <v>223.3</v>
      </c>
      <c r="AU403" s="112">
        <v>433.32</v>
      </c>
      <c r="AV403" s="114">
        <v>33.869999999999997</v>
      </c>
      <c r="AW403" s="114"/>
      <c r="AX403" s="114"/>
      <c r="AY403" s="114">
        <v>34.51</v>
      </c>
      <c r="AZ403" s="114">
        <v>725</v>
      </c>
      <c r="BA403" s="114"/>
      <c r="BB403" s="114"/>
    </row>
    <row r="404" spans="1:54" s="116" customFormat="1" ht="12.75">
      <c r="A404" s="117" t="s">
        <v>3211</v>
      </c>
      <c r="B404" s="103">
        <v>18</v>
      </c>
      <c r="C404" s="104"/>
      <c r="D404" s="118" t="s">
        <v>1626</v>
      </c>
      <c r="E404" s="118" t="s">
        <v>3216</v>
      </c>
      <c r="F404" s="118">
        <v>33001058176</v>
      </c>
      <c r="G404" s="104"/>
      <c r="H404" s="112">
        <v>22</v>
      </c>
      <c r="I404" s="112">
        <v>12</v>
      </c>
      <c r="J404" s="112">
        <v>1965</v>
      </c>
      <c r="K404" s="112">
        <v>47</v>
      </c>
      <c r="L404" s="118" t="s">
        <v>3213</v>
      </c>
      <c r="M404" s="107"/>
      <c r="N404" s="107"/>
      <c r="O404" s="107"/>
      <c r="P404" s="104"/>
      <c r="Q404" s="112">
        <v>2</v>
      </c>
      <c r="R404" s="104"/>
      <c r="S404" s="119" t="s">
        <v>58</v>
      </c>
      <c r="T404" s="109"/>
      <c r="U404" s="109"/>
      <c r="V404" s="109"/>
      <c r="W404" s="109"/>
      <c r="X404" s="109"/>
      <c r="Y404" s="109"/>
      <c r="Z404" s="109"/>
      <c r="AA404" s="109"/>
      <c r="AB404" s="109"/>
      <c r="AC404" s="109"/>
      <c r="AD404" s="109"/>
      <c r="AE404" s="109"/>
      <c r="AF404" s="112">
        <v>6</v>
      </c>
      <c r="AG404" s="112">
        <v>1</v>
      </c>
      <c r="AH404" s="112">
        <v>2012</v>
      </c>
      <c r="AI404" s="110"/>
      <c r="AJ404" s="111"/>
      <c r="AK404" s="111"/>
      <c r="AL404" s="111"/>
      <c r="AM404" s="110"/>
      <c r="AN404" s="112"/>
      <c r="AO404" s="112"/>
      <c r="AP404" s="112"/>
      <c r="AQ404" s="113"/>
      <c r="AR404" s="112">
        <v>29</v>
      </c>
      <c r="AS404" s="118" t="s">
        <v>1609</v>
      </c>
      <c r="AT404" s="114">
        <v>223.3</v>
      </c>
      <c r="AU404" s="112">
        <v>396.12000000000006</v>
      </c>
      <c r="AV404" s="114">
        <v>71.069999999999993</v>
      </c>
      <c r="AW404" s="114"/>
      <c r="AX404" s="114"/>
      <c r="AY404" s="114">
        <v>34.51</v>
      </c>
      <c r="AZ404" s="114">
        <v>725</v>
      </c>
      <c r="BA404" s="114"/>
      <c r="BB404" s="114"/>
    </row>
    <row r="405" spans="1:54" s="116" customFormat="1" ht="12.75">
      <c r="A405" s="117" t="s">
        <v>3211</v>
      </c>
      <c r="B405" s="103">
        <v>19</v>
      </c>
      <c r="C405" s="104"/>
      <c r="D405" s="105" t="s">
        <v>291</v>
      </c>
      <c r="E405" s="105" t="s">
        <v>3217</v>
      </c>
      <c r="F405" s="105">
        <v>61001047361</v>
      </c>
      <c r="G405" s="104"/>
      <c r="H405" s="106">
        <v>26</v>
      </c>
      <c r="I405" s="106">
        <v>3</v>
      </c>
      <c r="J405" s="106">
        <v>1987</v>
      </c>
      <c r="K405" s="106">
        <v>25</v>
      </c>
      <c r="L405" s="105" t="s">
        <v>3213</v>
      </c>
      <c r="M405" s="107"/>
      <c r="N405" s="107"/>
      <c r="O405" s="107"/>
      <c r="P405" s="104"/>
      <c r="Q405" s="106">
        <v>3</v>
      </c>
      <c r="R405" s="104"/>
      <c r="S405" s="119" t="s">
        <v>58</v>
      </c>
      <c r="T405" s="109"/>
      <c r="U405" s="109"/>
      <c r="V405" s="109"/>
      <c r="W405" s="109"/>
      <c r="X405" s="109"/>
      <c r="Y405" s="109"/>
      <c r="Z405" s="109"/>
      <c r="AA405" s="109"/>
      <c r="AB405" s="109"/>
      <c r="AC405" s="109"/>
      <c r="AD405" s="109"/>
      <c r="AE405" s="109"/>
      <c r="AF405" s="106">
        <v>6</v>
      </c>
      <c r="AG405" s="106">
        <v>1</v>
      </c>
      <c r="AH405" s="106">
        <v>2012</v>
      </c>
      <c r="AI405" s="110"/>
      <c r="AJ405" s="111"/>
      <c r="AK405" s="111"/>
      <c r="AL405" s="111"/>
      <c r="AM405" s="110"/>
      <c r="AN405" s="112"/>
      <c r="AO405" s="112"/>
      <c r="AP405" s="112"/>
      <c r="AQ405" s="113"/>
      <c r="AR405" s="106">
        <v>29</v>
      </c>
      <c r="AS405" s="105" t="s">
        <v>1609</v>
      </c>
      <c r="AT405" s="114">
        <v>223.3</v>
      </c>
      <c r="AU405" s="112">
        <v>435.01000000000005</v>
      </c>
      <c r="AV405" s="114">
        <v>32.18</v>
      </c>
      <c r="AW405" s="114"/>
      <c r="AX405" s="114"/>
      <c r="AY405" s="114">
        <v>34.51</v>
      </c>
      <c r="AZ405" s="114">
        <v>725</v>
      </c>
      <c r="BA405" s="114"/>
      <c r="BB405" s="114"/>
    </row>
    <row r="406" spans="1:54" s="116" customFormat="1" ht="12.75">
      <c r="A406" s="117" t="s">
        <v>3211</v>
      </c>
      <c r="B406" s="103">
        <v>20</v>
      </c>
      <c r="C406" s="104"/>
      <c r="D406" s="118" t="s">
        <v>588</v>
      </c>
      <c r="E406" s="118" t="s">
        <v>3218</v>
      </c>
      <c r="F406" s="118">
        <v>37001051021</v>
      </c>
      <c r="G406" s="104"/>
      <c r="H406" s="112">
        <v>28</v>
      </c>
      <c r="I406" s="112">
        <v>2</v>
      </c>
      <c r="J406" s="112">
        <v>1967</v>
      </c>
      <c r="K406" s="112">
        <v>45</v>
      </c>
      <c r="L406" s="118" t="s">
        <v>3213</v>
      </c>
      <c r="M406" s="107"/>
      <c r="N406" s="107"/>
      <c r="O406" s="107"/>
      <c r="P406" s="104"/>
      <c r="Q406" s="112">
        <v>4</v>
      </c>
      <c r="R406" s="104"/>
      <c r="S406" s="119" t="s">
        <v>58</v>
      </c>
      <c r="T406" s="109"/>
      <c r="U406" s="109"/>
      <c r="V406" s="109"/>
      <c r="W406" s="109"/>
      <c r="X406" s="109"/>
      <c r="Y406" s="109"/>
      <c r="Z406" s="109"/>
      <c r="AA406" s="109"/>
      <c r="AB406" s="109"/>
      <c r="AC406" s="109"/>
      <c r="AD406" s="109"/>
      <c r="AE406" s="109"/>
      <c r="AF406" s="112">
        <v>10</v>
      </c>
      <c r="AG406" s="112">
        <v>1</v>
      </c>
      <c r="AH406" s="112">
        <v>2012</v>
      </c>
      <c r="AI406" s="110"/>
      <c r="AJ406" s="111"/>
      <c r="AK406" s="111"/>
      <c r="AL406" s="111"/>
      <c r="AM406" s="110"/>
      <c r="AN406" s="112"/>
      <c r="AO406" s="112"/>
      <c r="AP406" s="112"/>
      <c r="AQ406" s="113"/>
      <c r="AR406" s="112">
        <v>29</v>
      </c>
      <c r="AS406" s="118" t="s">
        <v>1609</v>
      </c>
      <c r="AT406" s="114">
        <v>223.3</v>
      </c>
      <c r="AU406" s="112">
        <v>362.3</v>
      </c>
      <c r="AV406" s="114">
        <v>72.89</v>
      </c>
      <c r="AW406" s="114">
        <v>32</v>
      </c>
      <c r="AX406" s="114"/>
      <c r="AY406" s="114">
        <v>34.51</v>
      </c>
      <c r="AZ406" s="114">
        <v>725</v>
      </c>
      <c r="BA406" s="114"/>
      <c r="BB406" s="114"/>
    </row>
    <row r="407" spans="1:54" s="116" customFormat="1" ht="12.75">
      <c r="A407" s="117" t="s">
        <v>3211</v>
      </c>
      <c r="B407" s="103">
        <v>21</v>
      </c>
      <c r="C407" s="104"/>
      <c r="D407" s="105" t="s">
        <v>3219</v>
      </c>
      <c r="E407" s="105" t="s">
        <v>3220</v>
      </c>
      <c r="F407" s="105">
        <v>61006023649</v>
      </c>
      <c r="G407" s="104"/>
      <c r="H407" s="106">
        <v>8</v>
      </c>
      <c r="I407" s="106">
        <v>7</v>
      </c>
      <c r="J407" s="106">
        <v>1973</v>
      </c>
      <c r="K407" s="106">
        <v>39</v>
      </c>
      <c r="L407" s="105" t="s">
        <v>3213</v>
      </c>
      <c r="M407" s="107"/>
      <c r="N407" s="107"/>
      <c r="O407" s="107"/>
      <c r="P407" s="104"/>
      <c r="Q407" s="106">
        <v>5</v>
      </c>
      <c r="R407" s="104"/>
      <c r="S407" s="108" t="s">
        <v>94</v>
      </c>
      <c r="T407" s="109"/>
      <c r="U407" s="109"/>
      <c r="V407" s="109"/>
      <c r="W407" s="109"/>
      <c r="X407" s="109"/>
      <c r="Y407" s="109"/>
      <c r="Z407" s="109"/>
      <c r="AA407" s="109"/>
      <c r="AB407" s="109"/>
      <c r="AC407" s="109"/>
      <c r="AD407" s="109"/>
      <c r="AE407" s="109"/>
      <c r="AF407" s="106">
        <v>10</v>
      </c>
      <c r="AG407" s="106">
        <v>1</v>
      </c>
      <c r="AH407" s="106">
        <v>2012</v>
      </c>
      <c r="AI407" s="110"/>
      <c r="AJ407" s="111"/>
      <c r="AK407" s="111"/>
      <c r="AL407" s="111"/>
      <c r="AM407" s="110"/>
      <c r="AN407" s="112">
        <v>4</v>
      </c>
      <c r="AO407" s="112">
        <v>2</v>
      </c>
      <c r="AP407" s="112">
        <v>2012</v>
      </c>
      <c r="AQ407" s="113"/>
      <c r="AR407" s="106">
        <v>29</v>
      </c>
      <c r="AS407" s="105" t="s">
        <v>1609</v>
      </c>
      <c r="AT407" s="114">
        <v>223.3</v>
      </c>
      <c r="AU407" s="112">
        <v>391.04</v>
      </c>
      <c r="AV407" s="114">
        <v>76.150000000000006</v>
      </c>
      <c r="AW407" s="114"/>
      <c r="AX407" s="114"/>
      <c r="AY407" s="114">
        <v>34.51</v>
      </c>
      <c r="AZ407" s="114">
        <v>725</v>
      </c>
      <c r="BA407" s="114"/>
      <c r="BB407" s="114"/>
    </row>
    <row r="408" spans="1:54" s="116" customFormat="1" ht="12.75">
      <c r="A408" s="117" t="s">
        <v>3211</v>
      </c>
      <c r="B408" s="103">
        <v>22</v>
      </c>
      <c r="C408" s="104"/>
      <c r="D408" s="118" t="s">
        <v>2359</v>
      </c>
      <c r="E408" s="118" t="s">
        <v>2360</v>
      </c>
      <c r="F408" s="118">
        <v>61010014135</v>
      </c>
      <c r="G408" s="104"/>
      <c r="H408" s="112">
        <v>26</v>
      </c>
      <c r="I408" s="112">
        <v>8</v>
      </c>
      <c r="J408" s="112">
        <v>1989</v>
      </c>
      <c r="K408" s="112">
        <v>23</v>
      </c>
      <c r="L408" s="118" t="s">
        <v>3214</v>
      </c>
      <c r="M408" s="107"/>
      <c r="N408" s="107"/>
      <c r="O408" s="107"/>
      <c r="P408" s="104"/>
      <c r="Q408" s="112">
        <v>6</v>
      </c>
      <c r="R408" s="104"/>
      <c r="S408" s="119" t="s">
        <v>58</v>
      </c>
      <c r="T408" s="109"/>
      <c r="U408" s="109"/>
      <c r="V408" s="109"/>
      <c r="W408" s="109"/>
      <c r="X408" s="109"/>
      <c r="Y408" s="109"/>
      <c r="Z408" s="109"/>
      <c r="AA408" s="109"/>
      <c r="AB408" s="109"/>
      <c r="AC408" s="109"/>
      <c r="AD408" s="109"/>
      <c r="AE408" s="109"/>
      <c r="AF408" s="112">
        <v>11</v>
      </c>
      <c r="AG408" s="112">
        <v>1</v>
      </c>
      <c r="AH408" s="112">
        <v>2012</v>
      </c>
      <c r="AI408" s="110"/>
      <c r="AJ408" s="111"/>
      <c r="AK408" s="111"/>
      <c r="AL408" s="111"/>
      <c r="AM408" s="110"/>
      <c r="AN408" s="112"/>
      <c r="AO408" s="112"/>
      <c r="AP408" s="112"/>
      <c r="AQ408" s="113"/>
      <c r="AR408" s="112">
        <v>4</v>
      </c>
      <c r="AS408" s="118" t="s">
        <v>1608</v>
      </c>
      <c r="AT408" s="114">
        <v>30.8</v>
      </c>
      <c r="AU408" s="112">
        <v>16.43</v>
      </c>
      <c r="AV408" s="114">
        <v>80.87</v>
      </c>
      <c r="AW408" s="114"/>
      <c r="AX408" s="114"/>
      <c r="AY408" s="114">
        <v>4.76</v>
      </c>
      <c r="AZ408" s="114">
        <v>100</v>
      </c>
      <c r="BA408" s="114"/>
      <c r="BB408" s="114"/>
    </row>
    <row r="409" spans="1:54" s="116" customFormat="1" ht="12.75">
      <c r="A409" s="117" t="s">
        <v>3211</v>
      </c>
      <c r="B409" s="103">
        <v>23</v>
      </c>
      <c r="C409" s="104"/>
      <c r="D409" s="118" t="s">
        <v>3221</v>
      </c>
      <c r="E409" s="118" t="s">
        <v>3222</v>
      </c>
      <c r="F409" s="118">
        <v>61006029580</v>
      </c>
      <c r="G409" s="104"/>
      <c r="H409" s="112">
        <v>17</v>
      </c>
      <c r="I409" s="112">
        <v>6</v>
      </c>
      <c r="J409" s="112">
        <v>1951</v>
      </c>
      <c r="K409" s="112">
        <v>61</v>
      </c>
      <c r="L409" s="118" t="s">
        <v>3213</v>
      </c>
      <c r="M409" s="107"/>
      <c r="N409" s="107"/>
      <c r="O409" s="107"/>
      <c r="P409" s="104"/>
      <c r="Q409" s="112">
        <v>7</v>
      </c>
      <c r="R409" s="104"/>
      <c r="S409" s="108" t="s">
        <v>94</v>
      </c>
      <c r="T409" s="109"/>
      <c r="U409" s="109"/>
      <c r="V409" s="109"/>
      <c r="W409" s="109"/>
      <c r="X409" s="109"/>
      <c r="Y409" s="109"/>
      <c r="Z409" s="109"/>
      <c r="AA409" s="109"/>
      <c r="AB409" s="109"/>
      <c r="AC409" s="109"/>
      <c r="AD409" s="109"/>
      <c r="AE409" s="109"/>
      <c r="AF409" s="112">
        <v>12</v>
      </c>
      <c r="AG409" s="112">
        <v>1</v>
      </c>
      <c r="AH409" s="112">
        <v>2012</v>
      </c>
      <c r="AI409" s="110"/>
      <c r="AJ409" s="111"/>
      <c r="AK409" s="111"/>
      <c r="AL409" s="111"/>
      <c r="AM409" s="110"/>
      <c r="AN409" s="112">
        <v>29</v>
      </c>
      <c r="AO409" s="112">
        <v>2</v>
      </c>
      <c r="AP409" s="112">
        <v>2012</v>
      </c>
      <c r="AQ409" s="113"/>
      <c r="AR409" s="112">
        <v>29</v>
      </c>
      <c r="AS409" s="118" t="s">
        <v>1609</v>
      </c>
      <c r="AT409" s="114">
        <v>223.3</v>
      </c>
      <c r="AU409" s="112">
        <v>396.97999999999996</v>
      </c>
      <c r="AV409" s="114">
        <v>40.21</v>
      </c>
      <c r="AW409" s="114">
        <v>30</v>
      </c>
      <c r="AX409" s="114"/>
      <c r="AY409" s="114">
        <v>34.51</v>
      </c>
      <c r="AZ409" s="114">
        <v>725</v>
      </c>
      <c r="BA409" s="114"/>
      <c r="BB409" s="114"/>
    </row>
    <row r="410" spans="1:54" s="116" customFormat="1" ht="12.75">
      <c r="A410" s="117" t="s">
        <v>3211</v>
      </c>
      <c r="B410" s="103">
        <v>24</v>
      </c>
      <c r="C410" s="104"/>
      <c r="D410" s="118" t="s">
        <v>412</v>
      </c>
      <c r="E410" s="118" t="s">
        <v>1424</v>
      </c>
      <c r="F410" s="118">
        <v>61004016314</v>
      </c>
      <c r="G410" s="104"/>
      <c r="H410" s="112">
        <v>29</v>
      </c>
      <c r="I410" s="112">
        <v>6</v>
      </c>
      <c r="J410" s="112">
        <v>1977</v>
      </c>
      <c r="K410" s="112">
        <v>35</v>
      </c>
      <c r="L410" s="118" t="s">
        <v>3213</v>
      </c>
      <c r="M410" s="107"/>
      <c r="N410" s="107"/>
      <c r="O410" s="107"/>
      <c r="P410" s="104"/>
      <c r="Q410" s="112">
        <v>10</v>
      </c>
      <c r="R410" s="104"/>
      <c r="S410" s="108" t="s">
        <v>58</v>
      </c>
      <c r="T410" s="109"/>
      <c r="U410" s="109"/>
      <c r="V410" s="109"/>
      <c r="W410" s="109"/>
      <c r="X410" s="109"/>
      <c r="Y410" s="109"/>
      <c r="Z410" s="109"/>
      <c r="AA410" s="109"/>
      <c r="AB410" s="109"/>
      <c r="AC410" s="109"/>
      <c r="AD410" s="109"/>
      <c r="AE410" s="109"/>
      <c r="AF410" s="112">
        <v>16</v>
      </c>
      <c r="AG410" s="112">
        <v>1</v>
      </c>
      <c r="AH410" s="112">
        <v>2012</v>
      </c>
      <c r="AI410" s="110"/>
      <c r="AJ410" s="111"/>
      <c r="AK410" s="111"/>
      <c r="AL410" s="111"/>
      <c r="AM410" s="110"/>
      <c r="AN410" s="112"/>
      <c r="AO410" s="112"/>
      <c r="AP410" s="112"/>
      <c r="AQ410" s="113"/>
      <c r="AR410" s="112">
        <v>29</v>
      </c>
      <c r="AS410" s="118" t="s">
        <v>1608</v>
      </c>
      <c r="AT410" s="114">
        <v>223.3</v>
      </c>
      <c r="AU410" s="112">
        <v>419.63000000000005</v>
      </c>
      <c r="AV410" s="114">
        <v>47.56</v>
      </c>
      <c r="AW410" s="114"/>
      <c r="AX410" s="114"/>
      <c r="AY410" s="114">
        <v>34.51</v>
      </c>
      <c r="AZ410" s="114">
        <v>725</v>
      </c>
      <c r="BA410" s="114"/>
      <c r="BB410" s="114"/>
    </row>
    <row r="411" spans="1:54" s="116" customFormat="1" ht="12.75">
      <c r="A411" s="117" t="s">
        <v>3211</v>
      </c>
      <c r="B411" s="103">
        <v>25</v>
      </c>
      <c r="C411" s="104"/>
      <c r="D411" s="118" t="s">
        <v>610</v>
      </c>
      <c r="E411" s="118" t="s">
        <v>3223</v>
      </c>
      <c r="F411" s="118">
        <v>61001068607</v>
      </c>
      <c r="G411" s="104"/>
      <c r="H411" s="112">
        <v>20</v>
      </c>
      <c r="I411" s="112">
        <v>6</v>
      </c>
      <c r="J411" s="112">
        <v>1992</v>
      </c>
      <c r="K411" s="112">
        <v>20</v>
      </c>
      <c r="L411" s="118" t="s">
        <v>3213</v>
      </c>
      <c r="M411" s="107"/>
      <c r="N411" s="107"/>
      <c r="O411" s="107"/>
      <c r="P411" s="104"/>
      <c r="Q411" s="112">
        <v>11</v>
      </c>
      <c r="R411" s="104"/>
      <c r="S411" s="108" t="s">
        <v>94</v>
      </c>
      <c r="T411" s="109"/>
      <c r="U411" s="109"/>
      <c r="V411" s="109"/>
      <c r="W411" s="109"/>
      <c r="X411" s="109"/>
      <c r="Y411" s="109"/>
      <c r="Z411" s="109"/>
      <c r="AA411" s="109"/>
      <c r="AB411" s="109"/>
      <c r="AC411" s="109"/>
      <c r="AD411" s="109"/>
      <c r="AE411" s="109"/>
      <c r="AF411" s="112">
        <v>17</v>
      </c>
      <c r="AG411" s="112">
        <v>1</v>
      </c>
      <c r="AH411" s="112">
        <v>2012</v>
      </c>
      <c r="AI411" s="110"/>
      <c r="AJ411" s="111"/>
      <c r="AK411" s="111"/>
      <c r="AL411" s="111"/>
      <c r="AM411" s="110"/>
      <c r="AN411" s="112"/>
      <c r="AO411" s="112"/>
      <c r="AP411" s="112"/>
      <c r="AQ411" s="113"/>
      <c r="AR411" s="112">
        <v>29</v>
      </c>
      <c r="AS411" s="118" t="s">
        <v>1609</v>
      </c>
      <c r="AT411" s="114">
        <v>223.3</v>
      </c>
      <c r="AU411" s="112">
        <v>379.13000000000005</v>
      </c>
      <c r="AV411" s="114">
        <v>88.06</v>
      </c>
      <c r="AW411" s="114"/>
      <c r="AX411" s="114"/>
      <c r="AY411" s="114">
        <v>34.51</v>
      </c>
      <c r="AZ411" s="114">
        <v>725</v>
      </c>
      <c r="BA411" s="114"/>
      <c r="BB411" s="114"/>
    </row>
    <row r="412" spans="1:54" s="116" customFormat="1" ht="12.75">
      <c r="A412" s="117" t="s">
        <v>3211</v>
      </c>
      <c r="B412" s="103">
        <v>26</v>
      </c>
      <c r="C412" s="104"/>
      <c r="D412" s="118" t="s">
        <v>3224</v>
      </c>
      <c r="E412" s="118" t="s">
        <v>3225</v>
      </c>
      <c r="F412" s="118">
        <v>61001041895</v>
      </c>
      <c r="G412" s="104"/>
      <c r="H412" s="112">
        <v>25</v>
      </c>
      <c r="I412" s="112">
        <v>3</v>
      </c>
      <c r="J412" s="112">
        <v>1949</v>
      </c>
      <c r="K412" s="112">
        <v>63</v>
      </c>
      <c r="L412" s="118" t="s">
        <v>3214</v>
      </c>
      <c r="M412" s="107"/>
      <c r="N412" s="107"/>
      <c r="O412" s="107"/>
      <c r="P412" s="104"/>
      <c r="Q412" s="112">
        <v>12</v>
      </c>
      <c r="R412" s="104"/>
      <c r="S412" s="108" t="s">
        <v>94</v>
      </c>
      <c r="T412" s="109"/>
      <c r="U412" s="109"/>
      <c r="V412" s="109"/>
      <c r="W412" s="109"/>
      <c r="X412" s="109"/>
      <c r="Y412" s="109"/>
      <c r="Z412" s="109"/>
      <c r="AA412" s="109"/>
      <c r="AB412" s="109"/>
      <c r="AC412" s="109"/>
      <c r="AD412" s="109"/>
      <c r="AE412" s="109"/>
      <c r="AF412" s="112">
        <v>20</v>
      </c>
      <c r="AG412" s="112">
        <v>1</v>
      </c>
      <c r="AH412" s="112">
        <v>2012</v>
      </c>
      <c r="AI412" s="110"/>
      <c r="AJ412" s="111"/>
      <c r="AK412" s="111"/>
      <c r="AL412" s="111"/>
      <c r="AM412" s="110"/>
      <c r="AN412" s="112"/>
      <c r="AO412" s="112"/>
      <c r="AP412" s="112"/>
      <c r="AQ412" s="113"/>
      <c r="AR412" s="112">
        <v>29</v>
      </c>
      <c r="AS412" s="118" t="s">
        <v>1609</v>
      </c>
      <c r="AT412" s="114">
        <v>223.3</v>
      </c>
      <c r="AU412" s="112">
        <v>423.31</v>
      </c>
      <c r="AV412" s="114">
        <v>43.88</v>
      </c>
      <c r="AW412" s="114"/>
      <c r="AX412" s="114"/>
      <c r="AY412" s="114">
        <v>34.51</v>
      </c>
      <c r="AZ412" s="114">
        <v>725</v>
      </c>
      <c r="BA412" s="114"/>
      <c r="BB412" s="114"/>
    </row>
    <row r="413" spans="1:54" s="116" customFormat="1" ht="12.75">
      <c r="A413" s="117" t="s">
        <v>3211</v>
      </c>
      <c r="B413" s="103">
        <v>27</v>
      </c>
      <c r="C413" s="104"/>
      <c r="D413" s="118" t="s">
        <v>3226</v>
      </c>
      <c r="E413" s="118" t="s">
        <v>3227</v>
      </c>
      <c r="F413" s="118">
        <v>61006035603</v>
      </c>
      <c r="G413" s="104"/>
      <c r="H413" s="112">
        <v>27</v>
      </c>
      <c r="I413" s="112">
        <v>10</v>
      </c>
      <c r="J413" s="112">
        <v>1952</v>
      </c>
      <c r="K413" s="112">
        <v>60</v>
      </c>
      <c r="L413" s="118" t="s">
        <v>3213</v>
      </c>
      <c r="M413" s="107"/>
      <c r="N413" s="107"/>
      <c r="O413" s="107"/>
      <c r="P413" s="104"/>
      <c r="Q413" s="112">
        <v>13</v>
      </c>
      <c r="R413" s="104"/>
      <c r="S413" s="108" t="s">
        <v>58</v>
      </c>
      <c r="T413" s="109"/>
      <c r="U413" s="109"/>
      <c r="V413" s="109"/>
      <c r="W413" s="109"/>
      <c r="X413" s="109"/>
      <c r="Y413" s="109"/>
      <c r="Z413" s="109"/>
      <c r="AA413" s="109"/>
      <c r="AB413" s="109"/>
      <c r="AC413" s="109"/>
      <c r="AD413" s="109"/>
      <c r="AE413" s="109"/>
      <c r="AF413" s="112">
        <v>20</v>
      </c>
      <c r="AG413" s="112">
        <v>1</v>
      </c>
      <c r="AH413" s="112">
        <v>2012</v>
      </c>
      <c r="AI413" s="110"/>
      <c r="AJ413" s="111"/>
      <c r="AK413" s="111"/>
      <c r="AL413" s="111"/>
      <c r="AM413" s="110"/>
      <c r="AN413" s="120"/>
      <c r="AO413" s="120"/>
      <c r="AP413" s="120"/>
      <c r="AQ413" s="113"/>
      <c r="AR413" s="112">
        <v>29</v>
      </c>
      <c r="AS413" s="118" t="s">
        <v>1609</v>
      </c>
      <c r="AT413" s="114">
        <v>223.3</v>
      </c>
      <c r="AU413" s="112">
        <v>423.21999999999997</v>
      </c>
      <c r="AV413" s="114">
        <v>43.97</v>
      </c>
      <c r="AW413" s="114"/>
      <c r="AX413" s="114"/>
      <c r="AY413" s="114">
        <v>34.51</v>
      </c>
      <c r="AZ413" s="114">
        <v>725</v>
      </c>
      <c r="BA413" s="114"/>
      <c r="BB413" s="114"/>
    </row>
    <row r="414" spans="1:54" s="116" customFormat="1" ht="12.75">
      <c r="A414" s="117" t="s">
        <v>3211</v>
      </c>
      <c r="B414" s="103">
        <v>28</v>
      </c>
      <c r="C414" s="104"/>
      <c r="D414" s="118" t="s">
        <v>3228</v>
      </c>
      <c r="E414" s="118" t="s">
        <v>3229</v>
      </c>
      <c r="F414" s="118">
        <v>61006014545</v>
      </c>
      <c r="G414" s="104"/>
      <c r="H414" s="112">
        <v>21</v>
      </c>
      <c r="I414" s="112">
        <v>8</v>
      </c>
      <c r="J414" s="112">
        <v>1981</v>
      </c>
      <c r="K414" s="112">
        <v>31</v>
      </c>
      <c r="L414" s="118" t="s">
        <v>3214</v>
      </c>
      <c r="M414" s="107"/>
      <c r="N414" s="107"/>
      <c r="O414" s="107"/>
      <c r="P414" s="104"/>
      <c r="Q414" s="112">
        <v>14</v>
      </c>
      <c r="R414" s="104"/>
      <c r="S414" s="108" t="s">
        <v>94</v>
      </c>
      <c r="T414" s="109"/>
      <c r="U414" s="109"/>
      <c r="V414" s="109"/>
      <c r="W414" s="109"/>
      <c r="X414" s="109"/>
      <c r="Y414" s="109"/>
      <c r="Z414" s="109"/>
      <c r="AA414" s="109"/>
      <c r="AB414" s="109"/>
      <c r="AC414" s="109"/>
      <c r="AD414" s="109"/>
      <c r="AE414" s="109"/>
      <c r="AF414" s="112">
        <v>23</v>
      </c>
      <c r="AG414" s="112">
        <v>1</v>
      </c>
      <c r="AH414" s="112">
        <v>2012</v>
      </c>
      <c r="AI414" s="110"/>
      <c r="AJ414" s="111"/>
      <c r="AK414" s="111"/>
      <c r="AL414" s="111"/>
      <c r="AM414" s="110"/>
      <c r="AN414" s="120"/>
      <c r="AO414" s="120"/>
      <c r="AP414" s="120"/>
      <c r="AQ414" s="113"/>
      <c r="AR414" s="112">
        <v>29</v>
      </c>
      <c r="AS414" s="118" t="s">
        <v>1609</v>
      </c>
      <c r="AT414" s="114">
        <v>223.3</v>
      </c>
      <c r="AU414" s="112">
        <v>395.79</v>
      </c>
      <c r="AV414" s="114">
        <v>71.400000000000006</v>
      </c>
      <c r="AW414" s="114"/>
      <c r="AX414" s="114"/>
      <c r="AY414" s="114">
        <v>34.51</v>
      </c>
      <c r="AZ414" s="114">
        <v>725</v>
      </c>
      <c r="BA414" s="114"/>
      <c r="BB414" s="114"/>
    </row>
    <row r="415" spans="1:54" s="116" customFormat="1" ht="12.75">
      <c r="A415" s="117" t="s">
        <v>3211</v>
      </c>
      <c r="B415" s="103">
        <v>29</v>
      </c>
      <c r="C415" s="104"/>
      <c r="D415" s="118" t="s">
        <v>1600</v>
      </c>
      <c r="E415" s="118" t="s">
        <v>3230</v>
      </c>
      <c r="F415" s="118">
        <v>61001058815</v>
      </c>
      <c r="G415" s="104"/>
      <c r="H415" s="112">
        <v>15</v>
      </c>
      <c r="I415" s="112">
        <v>11</v>
      </c>
      <c r="J415" s="112">
        <v>1946</v>
      </c>
      <c r="K415" s="112">
        <v>66</v>
      </c>
      <c r="L415" s="118" t="s">
        <v>3213</v>
      </c>
      <c r="M415" s="107"/>
      <c r="N415" s="107"/>
      <c r="O415" s="107"/>
      <c r="P415" s="104"/>
      <c r="Q415" s="112">
        <v>15</v>
      </c>
      <c r="R415" s="104"/>
      <c r="S415" s="108" t="s">
        <v>58</v>
      </c>
      <c r="T415" s="109"/>
      <c r="U415" s="109"/>
      <c r="V415" s="109"/>
      <c r="W415" s="109"/>
      <c r="X415" s="109"/>
      <c r="Y415" s="109"/>
      <c r="Z415" s="109"/>
      <c r="AA415" s="109"/>
      <c r="AB415" s="109"/>
      <c r="AC415" s="109"/>
      <c r="AD415" s="109"/>
      <c r="AE415" s="109"/>
      <c r="AF415" s="112">
        <v>23</v>
      </c>
      <c r="AG415" s="112">
        <v>1</v>
      </c>
      <c r="AH415" s="112">
        <v>2012</v>
      </c>
      <c r="AI415" s="110"/>
      <c r="AJ415" s="111"/>
      <c r="AK415" s="111"/>
      <c r="AL415" s="111"/>
      <c r="AM415" s="110"/>
      <c r="AN415" s="120">
        <v>15</v>
      </c>
      <c r="AO415" s="120">
        <v>2</v>
      </c>
      <c r="AP415" s="120">
        <v>2012</v>
      </c>
      <c r="AQ415" s="113"/>
      <c r="AR415" s="112">
        <v>29</v>
      </c>
      <c r="AS415" s="118" t="s">
        <v>1609</v>
      </c>
      <c r="AT415" s="114">
        <v>223.3</v>
      </c>
      <c r="AU415" s="112">
        <v>422.36999999999995</v>
      </c>
      <c r="AV415" s="114">
        <v>44.82</v>
      </c>
      <c r="AW415" s="114"/>
      <c r="AX415" s="114"/>
      <c r="AY415" s="114">
        <v>34.51</v>
      </c>
      <c r="AZ415" s="114">
        <v>725</v>
      </c>
      <c r="BA415" s="114"/>
      <c r="BB415" s="114"/>
    </row>
    <row r="416" spans="1:54" s="116" customFormat="1" ht="12.75">
      <c r="A416" s="117" t="s">
        <v>3211</v>
      </c>
      <c r="B416" s="103">
        <v>30</v>
      </c>
      <c r="C416" s="104"/>
      <c r="D416" s="118" t="s">
        <v>3231</v>
      </c>
      <c r="E416" s="118" t="s">
        <v>3232</v>
      </c>
      <c r="F416" s="121" t="s">
        <v>3233</v>
      </c>
      <c r="G416" s="104"/>
      <c r="H416" s="112">
        <v>11</v>
      </c>
      <c r="I416" s="112">
        <v>4</v>
      </c>
      <c r="J416" s="112">
        <v>1938</v>
      </c>
      <c r="K416" s="112">
        <v>74</v>
      </c>
      <c r="L416" s="118" t="s">
        <v>3213</v>
      </c>
      <c r="M416" s="107"/>
      <c r="N416" s="107"/>
      <c r="O416" s="107"/>
      <c r="P416" s="104"/>
      <c r="Q416" s="112">
        <v>16</v>
      </c>
      <c r="R416" s="104"/>
      <c r="S416" s="108" t="s">
        <v>58</v>
      </c>
      <c r="T416" s="109"/>
      <c r="U416" s="109"/>
      <c r="V416" s="109"/>
      <c r="W416" s="109"/>
      <c r="X416" s="109"/>
      <c r="Y416" s="109"/>
      <c r="Z416" s="109"/>
      <c r="AA416" s="109"/>
      <c r="AB416" s="109"/>
      <c r="AC416" s="109"/>
      <c r="AD416" s="109"/>
      <c r="AE416" s="109"/>
      <c r="AF416" s="112">
        <v>23</v>
      </c>
      <c r="AG416" s="112">
        <v>1</v>
      </c>
      <c r="AH416" s="112">
        <v>2012</v>
      </c>
      <c r="AI416" s="110"/>
      <c r="AJ416" s="111"/>
      <c r="AK416" s="111"/>
      <c r="AL416" s="111"/>
      <c r="AM416" s="110"/>
      <c r="AN416" s="120"/>
      <c r="AO416" s="120"/>
      <c r="AP416" s="120"/>
      <c r="AQ416" s="113"/>
      <c r="AR416" s="112">
        <v>15</v>
      </c>
      <c r="AS416" s="118" t="s">
        <v>1608</v>
      </c>
      <c r="AT416" s="114">
        <v>115.5</v>
      </c>
      <c r="AU416" s="112">
        <v>218.22999999999996</v>
      </c>
      <c r="AV416" s="114">
        <v>23.42</v>
      </c>
      <c r="AW416" s="114"/>
      <c r="AX416" s="114"/>
      <c r="AY416" s="114">
        <v>17.849999999999998</v>
      </c>
      <c r="AZ416" s="114">
        <v>375</v>
      </c>
      <c r="BA416" s="114"/>
      <c r="BB416" s="114"/>
    </row>
    <row r="417" spans="1:54" s="116" customFormat="1" ht="12.75">
      <c r="A417" s="117" t="s">
        <v>3211</v>
      </c>
      <c r="B417" s="103">
        <v>31</v>
      </c>
      <c r="C417" s="104"/>
      <c r="D417" s="118" t="s">
        <v>2524</v>
      </c>
      <c r="E417" s="118" t="s">
        <v>1564</v>
      </c>
      <c r="F417" s="118">
        <v>61004007383</v>
      </c>
      <c r="G417" s="104"/>
      <c r="H417" s="112">
        <v>6</v>
      </c>
      <c r="I417" s="112">
        <v>8</v>
      </c>
      <c r="J417" s="112">
        <v>1969</v>
      </c>
      <c r="K417" s="112">
        <v>43</v>
      </c>
      <c r="L417" s="118" t="s">
        <v>3213</v>
      </c>
      <c r="M417" s="107"/>
      <c r="N417" s="107"/>
      <c r="O417" s="107"/>
      <c r="P417" s="104"/>
      <c r="Q417" s="112">
        <v>17</v>
      </c>
      <c r="R417" s="104"/>
      <c r="S417" s="108" t="s">
        <v>94</v>
      </c>
      <c r="T417" s="109"/>
      <c r="U417" s="109"/>
      <c r="V417" s="109"/>
      <c r="W417" s="109"/>
      <c r="X417" s="109"/>
      <c r="Y417" s="109"/>
      <c r="Z417" s="109"/>
      <c r="AA417" s="109"/>
      <c r="AB417" s="109"/>
      <c r="AC417" s="109"/>
      <c r="AD417" s="109"/>
      <c r="AE417" s="109"/>
      <c r="AF417" s="112">
        <v>24</v>
      </c>
      <c r="AG417" s="112">
        <v>1</v>
      </c>
      <c r="AH417" s="112">
        <v>2012</v>
      </c>
      <c r="AI417" s="110"/>
      <c r="AJ417" s="111"/>
      <c r="AK417" s="111"/>
      <c r="AL417" s="111"/>
      <c r="AM417" s="110"/>
      <c r="AN417" s="120"/>
      <c r="AO417" s="120"/>
      <c r="AP417" s="120"/>
      <c r="AQ417" s="113"/>
      <c r="AR417" s="112">
        <v>29</v>
      </c>
      <c r="AS417" s="118" t="s">
        <v>1609</v>
      </c>
      <c r="AT417" s="114">
        <v>223.3</v>
      </c>
      <c r="AU417" s="112">
        <v>419.86999999999995</v>
      </c>
      <c r="AV417" s="114">
        <v>47.32</v>
      </c>
      <c r="AW417" s="114"/>
      <c r="AX417" s="114"/>
      <c r="AY417" s="114">
        <v>34.51</v>
      </c>
      <c r="AZ417" s="114">
        <v>725</v>
      </c>
      <c r="BA417" s="114"/>
      <c r="BB417" s="114"/>
    </row>
    <row r="418" spans="1:54" s="116" customFormat="1" ht="12.75">
      <c r="A418" s="117" t="s">
        <v>3211</v>
      </c>
      <c r="B418" s="103">
        <v>32</v>
      </c>
      <c r="C418" s="104"/>
      <c r="D418" s="118" t="s">
        <v>422</v>
      </c>
      <c r="E418" s="118" t="s">
        <v>1568</v>
      </c>
      <c r="F418" s="118">
        <v>61006059495</v>
      </c>
      <c r="G418" s="104"/>
      <c r="H418" s="112">
        <v>2</v>
      </c>
      <c r="I418" s="112">
        <v>3</v>
      </c>
      <c r="J418" s="112">
        <v>1984</v>
      </c>
      <c r="K418" s="112">
        <v>28</v>
      </c>
      <c r="L418" s="118" t="s">
        <v>3213</v>
      </c>
      <c r="M418" s="107"/>
      <c r="N418" s="107"/>
      <c r="O418" s="107"/>
      <c r="P418" s="104"/>
      <c r="Q418" s="112">
        <v>18</v>
      </c>
      <c r="R418" s="104"/>
      <c r="S418" s="108" t="s">
        <v>58</v>
      </c>
      <c r="T418" s="109"/>
      <c r="U418" s="109"/>
      <c r="V418" s="109"/>
      <c r="W418" s="109"/>
      <c r="X418" s="109"/>
      <c r="Y418" s="109"/>
      <c r="Z418" s="109"/>
      <c r="AA418" s="109"/>
      <c r="AB418" s="109"/>
      <c r="AC418" s="109"/>
      <c r="AD418" s="109"/>
      <c r="AE418" s="109"/>
      <c r="AF418" s="112">
        <v>26</v>
      </c>
      <c r="AG418" s="112">
        <v>1</v>
      </c>
      <c r="AH418" s="112">
        <v>2012</v>
      </c>
      <c r="AI418" s="110"/>
      <c r="AJ418" s="111"/>
      <c r="AK418" s="111"/>
      <c r="AL418" s="111"/>
      <c r="AM418" s="110"/>
      <c r="AN418" s="120"/>
      <c r="AO418" s="120"/>
      <c r="AP418" s="120"/>
      <c r="AQ418" s="113"/>
      <c r="AR418" s="112">
        <v>29</v>
      </c>
      <c r="AS418" s="118" t="s">
        <v>1609</v>
      </c>
      <c r="AT418" s="114">
        <v>223.3</v>
      </c>
      <c r="AU418" s="112">
        <v>422.41</v>
      </c>
      <c r="AV418" s="114">
        <v>44.78</v>
      </c>
      <c r="AW418" s="114"/>
      <c r="AX418" s="114"/>
      <c r="AY418" s="114">
        <v>34.51</v>
      </c>
      <c r="AZ418" s="114">
        <v>725</v>
      </c>
      <c r="BA418" s="114"/>
      <c r="BB418" s="114"/>
    </row>
    <row r="419" spans="1:54" s="116" customFormat="1" ht="12.75">
      <c r="A419" s="117" t="s">
        <v>3211</v>
      </c>
      <c r="B419" s="103">
        <v>33</v>
      </c>
      <c r="C419" s="104"/>
      <c r="D419" s="118" t="s">
        <v>73</v>
      </c>
      <c r="E419" s="118" t="s">
        <v>371</v>
      </c>
      <c r="F419" s="118">
        <v>61006063957</v>
      </c>
      <c r="G419" s="104"/>
      <c r="H419" s="112">
        <v>1</v>
      </c>
      <c r="I419" s="112">
        <v>1</v>
      </c>
      <c r="J419" s="112">
        <v>1991</v>
      </c>
      <c r="K419" s="112">
        <v>21</v>
      </c>
      <c r="L419" s="118" t="s">
        <v>3213</v>
      </c>
      <c r="M419" s="107"/>
      <c r="N419" s="107"/>
      <c r="O419" s="107"/>
      <c r="P419" s="104"/>
      <c r="Q419" s="112">
        <v>19</v>
      </c>
      <c r="R419" s="104"/>
      <c r="S419" s="108" t="s">
        <v>58</v>
      </c>
      <c r="T419" s="109"/>
      <c r="U419" s="109"/>
      <c r="V419" s="109"/>
      <c r="W419" s="109"/>
      <c r="X419" s="109"/>
      <c r="Y419" s="109"/>
      <c r="Z419" s="109"/>
      <c r="AA419" s="109"/>
      <c r="AB419" s="109"/>
      <c r="AC419" s="109"/>
      <c r="AD419" s="109"/>
      <c r="AE419" s="109"/>
      <c r="AF419" s="112">
        <v>26</v>
      </c>
      <c r="AG419" s="112">
        <v>1</v>
      </c>
      <c r="AH419" s="112">
        <v>2012</v>
      </c>
      <c r="AI419" s="110"/>
      <c r="AJ419" s="111"/>
      <c r="AK419" s="111"/>
      <c r="AL419" s="111"/>
      <c r="AM419" s="110"/>
      <c r="AN419" s="120"/>
      <c r="AO419" s="120"/>
      <c r="AP419" s="120"/>
      <c r="AQ419" s="113"/>
      <c r="AR419" s="112">
        <v>29</v>
      </c>
      <c r="AS419" s="118" t="s">
        <v>1609</v>
      </c>
      <c r="AT419" s="114">
        <v>223.3</v>
      </c>
      <c r="AU419" s="112">
        <v>384.31</v>
      </c>
      <c r="AV419" s="114">
        <v>82.88</v>
      </c>
      <c r="AW419" s="114"/>
      <c r="AX419" s="114"/>
      <c r="AY419" s="114">
        <v>34.51</v>
      </c>
      <c r="AZ419" s="114">
        <v>725</v>
      </c>
      <c r="BA419" s="114"/>
      <c r="BB419" s="114"/>
    </row>
    <row r="420" spans="1:54" s="116" customFormat="1" ht="12.75">
      <c r="A420" s="117" t="s">
        <v>3211</v>
      </c>
      <c r="B420" s="103">
        <v>34</v>
      </c>
      <c r="C420" s="104"/>
      <c r="D420" s="118" t="s">
        <v>266</v>
      </c>
      <c r="E420" s="118" t="s">
        <v>3234</v>
      </c>
      <c r="F420" s="118">
        <v>61006049692</v>
      </c>
      <c r="G420" s="104"/>
      <c r="H420" s="112">
        <v>5</v>
      </c>
      <c r="I420" s="112">
        <v>5</v>
      </c>
      <c r="J420" s="112">
        <v>1949</v>
      </c>
      <c r="K420" s="112">
        <v>63</v>
      </c>
      <c r="L420" s="118" t="s">
        <v>3213</v>
      </c>
      <c r="M420" s="107"/>
      <c r="N420" s="107"/>
      <c r="O420" s="107"/>
      <c r="P420" s="104"/>
      <c r="Q420" s="112">
        <v>20</v>
      </c>
      <c r="R420" s="104"/>
      <c r="S420" s="108" t="s">
        <v>94</v>
      </c>
      <c r="T420" s="109"/>
      <c r="U420" s="109"/>
      <c r="V420" s="109"/>
      <c r="W420" s="109"/>
      <c r="X420" s="109"/>
      <c r="Y420" s="109"/>
      <c r="Z420" s="109"/>
      <c r="AA420" s="109"/>
      <c r="AB420" s="109"/>
      <c r="AC420" s="109"/>
      <c r="AD420" s="109"/>
      <c r="AE420" s="109"/>
      <c r="AF420" s="112">
        <v>26</v>
      </c>
      <c r="AG420" s="112">
        <v>1</v>
      </c>
      <c r="AH420" s="112">
        <v>2012</v>
      </c>
      <c r="AI420" s="110"/>
      <c r="AJ420" s="111"/>
      <c r="AK420" s="111"/>
      <c r="AL420" s="111"/>
      <c r="AM420" s="110"/>
      <c r="AN420" s="112">
        <v>24</v>
      </c>
      <c r="AO420" s="112">
        <v>2</v>
      </c>
      <c r="AP420" s="112">
        <v>2012</v>
      </c>
      <c r="AQ420" s="113"/>
      <c r="AR420" s="112">
        <v>29</v>
      </c>
      <c r="AS420" s="118" t="s">
        <v>1609</v>
      </c>
      <c r="AT420" s="114">
        <v>223.3</v>
      </c>
      <c r="AU420" s="112">
        <v>419.59</v>
      </c>
      <c r="AV420" s="114">
        <v>47.6</v>
      </c>
      <c r="AW420" s="114"/>
      <c r="AX420" s="114"/>
      <c r="AY420" s="114">
        <v>34.51</v>
      </c>
      <c r="AZ420" s="114">
        <v>725</v>
      </c>
      <c r="BA420" s="114"/>
      <c r="BB420" s="114"/>
    </row>
    <row r="421" spans="1:54" s="116" customFormat="1" ht="12.75">
      <c r="A421" s="117" t="s">
        <v>3211</v>
      </c>
      <c r="B421" s="103">
        <v>35</v>
      </c>
      <c r="C421" s="104"/>
      <c r="D421" s="118" t="s">
        <v>3235</v>
      </c>
      <c r="E421" s="118" t="s">
        <v>2855</v>
      </c>
      <c r="F421" s="118">
        <v>61006011938</v>
      </c>
      <c r="G421" s="104"/>
      <c r="H421" s="112">
        <v>26</v>
      </c>
      <c r="I421" s="112">
        <v>7</v>
      </c>
      <c r="J421" s="112">
        <v>1966</v>
      </c>
      <c r="K421" s="112">
        <v>46</v>
      </c>
      <c r="L421" s="118" t="s">
        <v>3213</v>
      </c>
      <c r="M421" s="107"/>
      <c r="N421" s="107"/>
      <c r="O421" s="107"/>
      <c r="P421" s="104"/>
      <c r="Q421" s="112">
        <v>21</v>
      </c>
      <c r="R421" s="104"/>
      <c r="S421" s="108" t="s">
        <v>94</v>
      </c>
      <c r="T421" s="109"/>
      <c r="U421" s="109"/>
      <c r="V421" s="109"/>
      <c r="W421" s="109"/>
      <c r="X421" s="109"/>
      <c r="Y421" s="109"/>
      <c r="Z421" s="109"/>
      <c r="AA421" s="109"/>
      <c r="AB421" s="109"/>
      <c r="AC421" s="109"/>
      <c r="AD421" s="109"/>
      <c r="AE421" s="109"/>
      <c r="AF421" s="112">
        <v>26</v>
      </c>
      <c r="AG421" s="112">
        <v>1</v>
      </c>
      <c r="AH421" s="112">
        <v>2012</v>
      </c>
      <c r="AI421" s="110"/>
      <c r="AJ421" s="111"/>
      <c r="AK421" s="111"/>
      <c r="AL421" s="111"/>
      <c r="AM421" s="110"/>
      <c r="AN421" s="120"/>
      <c r="AO421" s="120"/>
      <c r="AP421" s="120"/>
      <c r="AQ421" s="113"/>
      <c r="AR421" s="112">
        <v>24</v>
      </c>
      <c r="AS421" s="118" t="s">
        <v>1608</v>
      </c>
      <c r="AT421" s="114">
        <v>184.8</v>
      </c>
      <c r="AU421" s="112">
        <v>331.93</v>
      </c>
      <c r="AV421" s="114">
        <v>54.71</v>
      </c>
      <c r="AW421" s="114"/>
      <c r="AX421" s="114"/>
      <c r="AY421" s="114">
        <v>28.56</v>
      </c>
      <c r="AZ421" s="114">
        <v>600</v>
      </c>
      <c r="BA421" s="114"/>
      <c r="BB421" s="114"/>
    </row>
    <row r="422" spans="1:54" s="116" customFormat="1" ht="12.75">
      <c r="A422" s="117" t="s">
        <v>3211</v>
      </c>
      <c r="B422" s="103">
        <v>36</v>
      </c>
      <c r="C422" s="104"/>
      <c r="D422" s="118" t="s">
        <v>3236</v>
      </c>
      <c r="E422" s="118" t="s">
        <v>271</v>
      </c>
      <c r="F422" s="118">
        <v>61006036934</v>
      </c>
      <c r="G422" s="104"/>
      <c r="H422" s="112">
        <v>10</v>
      </c>
      <c r="I422" s="112">
        <v>6</v>
      </c>
      <c r="J422" s="112">
        <v>1938</v>
      </c>
      <c r="K422" s="112">
        <v>74</v>
      </c>
      <c r="L422" s="118" t="s">
        <v>3214</v>
      </c>
      <c r="M422" s="107"/>
      <c r="N422" s="107"/>
      <c r="O422" s="107"/>
      <c r="P422" s="104"/>
      <c r="Q422" s="112">
        <v>22</v>
      </c>
      <c r="R422" s="104"/>
      <c r="S422" s="108" t="s">
        <v>94</v>
      </c>
      <c r="T422" s="109"/>
      <c r="U422" s="109"/>
      <c r="V422" s="109"/>
      <c r="W422" s="109"/>
      <c r="X422" s="109"/>
      <c r="Y422" s="109"/>
      <c r="Z422" s="109"/>
      <c r="AA422" s="109"/>
      <c r="AB422" s="109"/>
      <c r="AC422" s="109"/>
      <c r="AD422" s="109"/>
      <c r="AE422" s="109"/>
      <c r="AF422" s="112">
        <v>30</v>
      </c>
      <c r="AG422" s="112">
        <v>1</v>
      </c>
      <c r="AH422" s="112">
        <v>2012</v>
      </c>
      <c r="AI422" s="110"/>
      <c r="AJ422" s="111"/>
      <c r="AK422" s="111"/>
      <c r="AL422" s="111"/>
      <c r="AM422" s="110"/>
      <c r="AN422" s="120"/>
      <c r="AO422" s="120"/>
      <c r="AP422" s="120"/>
      <c r="AQ422" s="113"/>
      <c r="AR422" s="112">
        <v>29</v>
      </c>
      <c r="AS422" s="118" t="s">
        <v>1609</v>
      </c>
      <c r="AT422" s="114">
        <v>223.3</v>
      </c>
      <c r="AU422" s="112">
        <v>430.13000000000005</v>
      </c>
      <c r="AV422" s="114">
        <v>37.06</v>
      </c>
      <c r="AW422" s="114"/>
      <c r="AX422" s="114"/>
      <c r="AY422" s="114">
        <v>34.51</v>
      </c>
      <c r="AZ422" s="114">
        <v>725</v>
      </c>
      <c r="BA422" s="114"/>
      <c r="BB422" s="114"/>
    </row>
    <row r="423" spans="1:54" s="116" customFormat="1" ht="12.75">
      <c r="A423" s="117" t="s">
        <v>3211</v>
      </c>
      <c r="B423" s="103">
        <v>37</v>
      </c>
      <c r="C423" s="104"/>
      <c r="D423" s="118" t="s">
        <v>1193</v>
      </c>
      <c r="E423" s="118" t="s">
        <v>1710</v>
      </c>
      <c r="F423" s="118">
        <v>33001008506</v>
      </c>
      <c r="G423" s="104"/>
      <c r="H423" s="112">
        <v>28</v>
      </c>
      <c r="I423" s="112">
        <v>3</v>
      </c>
      <c r="J423" s="112">
        <v>1964</v>
      </c>
      <c r="K423" s="112">
        <v>48</v>
      </c>
      <c r="L423" s="118" t="s">
        <v>3213</v>
      </c>
      <c r="M423" s="107"/>
      <c r="N423" s="107"/>
      <c r="O423" s="107"/>
      <c r="P423" s="104"/>
      <c r="Q423" s="112">
        <v>23</v>
      </c>
      <c r="R423" s="104"/>
      <c r="S423" s="108" t="s">
        <v>94</v>
      </c>
      <c r="T423" s="109"/>
      <c r="U423" s="109"/>
      <c r="V423" s="109"/>
      <c r="W423" s="109"/>
      <c r="X423" s="109"/>
      <c r="Y423" s="109"/>
      <c r="Z423" s="109"/>
      <c r="AA423" s="109"/>
      <c r="AB423" s="109"/>
      <c r="AC423" s="109"/>
      <c r="AD423" s="109"/>
      <c r="AE423" s="109"/>
      <c r="AF423" s="112">
        <v>30</v>
      </c>
      <c r="AG423" s="112">
        <v>1</v>
      </c>
      <c r="AH423" s="112">
        <v>2012</v>
      </c>
      <c r="AI423" s="110"/>
      <c r="AJ423" s="111"/>
      <c r="AK423" s="111"/>
      <c r="AL423" s="111"/>
      <c r="AM423" s="110"/>
      <c r="AN423" s="120"/>
      <c r="AO423" s="120"/>
      <c r="AP423" s="120"/>
      <c r="AQ423" s="113"/>
      <c r="AR423" s="112">
        <v>29</v>
      </c>
      <c r="AS423" s="118" t="s">
        <v>1609</v>
      </c>
      <c r="AT423" s="114">
        <v>223.3</v>
      </c>
      <c r="AU423" s="112">
        <v>419.79</v>
      </c>
      <c r="AV423" s="114">
        <v>47.4</v>
      </c>
      <c r="AW423" s="114"/>
      <c r="AX423" s="114"/>
      <c r="AY423" s="114">
        <v>34.51</v>
      </c>
      <c r="AZ423" s="114">
        <v>725</v>
      </c>
      <c r="BA423" s="114"/>
      <c r="BB423" s="114"/>
    </row>
    <row r="424" spans="1:54" s="116" customFormat="1" ht="12.75">
      <c r="A424" s="117" t="s">
        <v>3211</v>
      </c>
      <c r="B424" s="103">
        <v>38</v>
      </c>
      <c r="C424" s="104"/>
      <c r="D424" s="105" t="s">
        <v>266</v>
      </c>
      <c r="E424" s="105" t="s">
        <v>3237</v>
      </c>
      <c r="F424" s="105">
        <v>54001052421</v>
      </c>
      <c r="G424" s="104"/>
      <c r="H424" s="106">
        <v>27</v>
      </c>
      <c r="I424" s="106">
        <v>4</v>
      </c>
      <c r="J424" s="106">
        <v>1961</v>
      </c>
      <c r="K424" s="106">
        <v>51</v>
      </c>
      <c r="L424" s="105" t="s">
        <v>3213</v>
      </c>
      <c r="M424" s="107"/>
      <c r="N424" s="107"/>
      <c r="O424" s="107"/>
      <c r="P424" s="104"/>
      <c r="Q424" s="106">
        <v>24</v>
      </c>
      <c r="R424" s="104"/>
      <c r="S424" s="108" t="s">
        <v>58</v>
      </c>
      <c r="T424" s="109"/>
      <c r="U424" s="109"/>
      <c r="V424" s="109"/>
      <c r="W424" s="109"/>
      <c r="X424" s="109"/>
      <c r="Y424" s="109"/>
      <c r="Z424" s="109"/>
      <c r="AA424" s="109"/>
      <c r="AB424" s="109"/>
      <c r="AC424" s="109"/>
      <c r="AD424" s="109"/>
      <c r="AE424" s="109"/>
      <c r="AF424" s="106">
        <v>3</v>
      </c>
      <c r="AG424" s="106">
        <v>2</v>
      </c>
      <c r="AH424" s="106">
        <v>2012</v>
      </c>
      <c r="AI424" s="110"/>
      <c r="AJ424" s="111"/>
      <c r="AK424" s="111"/>
      <c r="AL424" s="111"/>
      <c r="AM424" s="110"/>
      <c r="AN424" s="120"/>
      <c r="AO424" s="120"/>
      <c r="AP424" s="120"/>
      <c r="AQ424" s="113"/>
      <c r="AR424" s="106">
        <v>27</v>
      </c>
      <c r="AS424" s="105" t="s">
        <v>1609</v>
      </c>
      <c r="AT424" s="114">
        <v>207.9</v>
      </c>
      <c r="AU424" s="112">
        <v>348.85</v>
      </c>
      <c r="AV424" s="114">
        <v>71.12</v>
      </c>
      <c r="AW424" s="114">
        <v>15</v>
      </c>
      <c r="AX424" s="114"/>
      <c r="AY424" s="114">
        <v>32.129999999999995</v>
      </c>
      <c r="AZ424" s="114">
        <v>675</v>
      </c>
      <c r="BA424" s="114"/>
      <c r="BB424" s="114"/>
    </row>
    <row r="425" spans="1:54" s="116" customFormat="1" ht="12.75">
      <c r="A425" s="117" t="s">
        <v>3211</v>
      </c>
      <c r="B425" s="103">
        <v>39</v>
      </c>
      <c r="C425" s="104"/>
      <c r="D425" s="105" t="s">
        <v>1949</v>
      </c>
      <c r="E425" s="105" t="s">
        <v>3238</v>
      </c>
      <c r="F425" s="105">
        <v>61004047017</v>
      </c>
      <c r="G425" s="104"/>
      <c r="H425" s="106">
        <v>14</v>
      </c>
      <c r="I425" s="106">
        <v>5</v>
      </c>
      <c r="J425" s="106">
        <v>1983</v>
      </c>
      <c r="K425" s="106">
        <v>29</v>
      </c>
      <c r="L425" s="105" t="s">
        <v>3213</v>
      </c>
      <c r="M425" s="107"/>
      <c r="N425" s="107"/>
      <c r="O425" s="107"/>
      <c r="P425" s="104"/>
      <c r="Q425" s="106">
        <v>25</v>
      </c>
      <c r="R425" s="104"/>
      <c r="S425" s="108" t="s">
        <v>58</v>
      </c>
      <c r="T425" s="109"/>
      <c r="U425" s="109"/>
      <c r="V425" s="109"/>
      <c r="W425" s="109"/>
      <c r="X425" s="109"/>
      <c r="Y425" s="109"/>
      <c r="Z425" s="109"/>
      <c r="AA425" s="109"/>
      <c r="AB425" s="109"/>
      <c r="AC425" s="109"/>
      <c r="AD425" s="109"/>
      <c r="AE425" s="109"/>
      <c r="AF425" s="106">
        <v>3</v>
      </c>
      <c r="AG425" s="106">
        <v>2</v>
      </c>
      <c r="AH425" s="106">
        <v>2012</v>
      </c>
      <c r="AI425" s="110"/>
      <c r="AJ425" s="111"/>
      <c r="AK425" s="111"/>
      <c r="AL425" s="111"/>
      <c r="AM425" s="110"/>
      <c r="AN425" s="120"/>
      <c r="AO425" s="120"/>
      <c r="AP425" s="120"/>
      <c r="AQ425" s="113"/>
      <c r="AR425" s="106">
        <v>27</v>
      </c>
      <c r="AS425" s="105" t="s">
        <v>1609</v>
      </c>
      <c r="AT425" s="114">
        <v>207.9</v>
      </c>
      <c r="AU425" s="112">
        <v>388.61</v>
      </c>
      <c r="AV425" s="114">
        <v>41.36</v>
      </c>
      <c r="AW425" s="114">
        <v>5</v>
      </c>
      <c r="AX425" s="114"/>
      <c r="AY425" s="114">
        <v>32.129999999999995</v>
      </c>
      <c r="AZ425" s="114">
        <v>675</v>
      </c>
      <c r="BA425" s="114"/>
      <c r="BB425" s="114"/>
    </row>
    <row r="426" spans="1:54" s="116" customFormat="1" ht="12.75">
      <c r="A426" s="117" t="s">
        <v>3211</v>
      </c>
      <c r="B426" s="103">
        <v>40</v>
      </c>
      <c r="C426" s="104"/>
      <c r="D426" s="105" t="s">
        <v>3239</v>
      </c>
      <c r="E426" s="105" t="s">
        <v>861</v>
      </c>
      <c r="F426" s="105">
        <v>61001000316</v>
      </c>
      <c r="G426" s="104"/>
      <c r="H426" s="106">
        <v>17</v>
      </c>
      <c r="I426" s="106">
        <v>6</v>
      </c>
      <c r="J426" s="106">
        <v>1948</v>
      </c>
      <c r="K426" s="106">
        <v>64</v>
      </c>
      <c r="L426" s="105" t="s">
        <v>3213</v>
      </c>
      <c r="M426" s="107"/>
      <c r="N426" s="107"/>
      <c r="O426" s="107"/>
      <c r="P426" s="104"/>
      <c r="Q426" s="106">
        <v>26</v>
      </c>
      <c r="R426" s="104"/>
      <c r="S426" s="108" t="s">
        <v>94</v>
      </c>
      <c r="T426" s="109"/>
      <c r="U426" s="109"/>
      <c r="V426" s="109"/>
      <c r="W426" s="109"/>
      <c r="X426" s="109"/>
      <c r="Y426" s="109"/>
      <c r="Z426" s="109"/>
      <c r="AA426" s="109"/>
      <c r="AB426" s="109"/>
      <c r="AC426" s="109"/>
      <c r="AD426" s="109"/>
      <c r="AE426" s="109"/>
      <c r="AF426" s="106">
        <v>3</v>
      </c>
      <c r="AG426" s="106">
        <v>2</v>
      </c>
      <c r="AH426" s="106">
        <v>2012</v>
      </c>
      <c r="AI426" s="110"/>
      <c r="AJ426" s="111"/>
      <c r="AK426" s="111"/>
      <c r="AL426" s="111"/>
      <c r="AM426" s="110"/>
      <c r="AN426" s="120"/>
      <c r="AO426" s="120"/>
      <c r="AP426" s="120"/>
      <c r="AQ426" s="113"/>
      <c r="AR426" s="106">
        <v>27</v>
      </c>
      <c r="AS426" s="105" t="s">
        <v>1609</v>
      </c>
      <c r="AT426" s="114">
        <v>207.9</v>
      </c>
      <c r="AU426" s="112">
        <v>392.44000000000005</v>
      </c>
      <c r="AV426" s="114">
        <v>37.53</v>
      </c>
      <c r="AW426" s="114">
        <v>5</v>
      </c>
      <c r="AX426" s="114"/>
      <c r="AY426" s="114">
        <v>32.129999999999995</v>
      </c>
      <c r="AZ426" s="114">
        <v>675</v>
      </c>
      <c r="BA426" s="114"/>
      <c r="BB426" s="114"/>
    </row>
    <row r="427" spans="1:54" s="116" customFormat="1" ht="12.75">
      <c r="A427" s="117" t="s">
        <v>3211</v>
      </c>
      <c r="B427" s="103">
        <v>41</v>
      </c>
      <c r="C427" s="104"/>
      <c r="D427" s="105" t="s">
        <v>1542</v>
      </c>
      <c r="E427" s="105" t="s">
        <v>3240</v>
      </c>
      <c r="F427" s="105">
        <v>61002018303</v>
      </c>
      <c r="G427" s="104"/>
      <c r="H427" s="106">
        <v>29</v>
      </c>
      <c r="I427" s="106">
        <v>5</v>
      </c>
      <c r="J427" s="106">
        <v>1960</v>
      </c>
      <c r="K427" s="106">
        <v>52</v>
      </c>
      <c r="L427" s="105" t="s">
        <v>3213</v>
      </c>
      <c r="M427" s="107"/>
      <c r="N427" s="107"/>
      <c r="O427" s="107"/>
      <c r="P427" s="104"/>
      <c r="Q427" s="106">
        <v>27</v>
      </c>
      <c r="R427" s="104"/>
      <c r="S427" s="108" t="s">
        <v>94</v>
      </c>
      <c r="T427" s="109"/>
      <c r="U427" s="109"/>
      <c r="V427" s="109"/>
      <c r="W427" s="109"/>
      <c r="X427" s="109"/>
      <c r="Y427" s="109"/>
      <c r="Z427" s="109"/>
      <c r="AA427" s="109"/>
      <c r="AB427" s="109"/>
      <c r="AC427" s="109"/>
      <c r="AD427" s="109"/>
      <c r="AE427" s="109"/>
      <c r="AF427" s="106">
        <v>6</v>
      </c>
      <c r="AG427" s="106">
        <v>2</v>
      </c>
      <c r="AH427" s="106">
        <v>2012</v>
      </c>
      <c r="AI427" s="110"/>
      <c r="AJ427" s="111"/>
      <c r="AK427" s="111"/>
      <c r="AL427" s="111"/>
      <c r="AM427" s="110"/>
      <c r="AN427" s="120"/>
      <c r="AO427" s="120"/>
      <c r="AP427" s="120"/>
      <c r="AQ427" s="113"/>
      <c r="AR427" s="106">
        <v>24</v>
      </c>
      <c r="AS427" s="105" t="s">
        <v>1609</v>
      </c>
      <c r="AT427" s="114">
        <v>184.8</v>
      </c>
      <c r="AU427" s="112">
        <v>310.90000000000003</v>
      </c>
      <c r="AV427" s="114">
        <v>75.739999999999995</v>
      </c>
      <c r="AW427" s="114"/>
      <c r="AX427" s="114"/>
      <c r="AY427" s="114">
        <v>28.56</v>
      </c>
      <c r="AZ427" s="114">
        <v>600</v>
      </c>
      <c r="BA427" s="114"/>
      <c r="BB427" s="114"/>
    </row>
    <row r="428" spans="1:54" s="116" customFormat="1" ht="12.75">
      <c r="A428" s="117" t="s">
        <v>3211</v>
      </c>
      <c r="B428" s="103">
        <v>42</v>
      </c>
      <c r="C428" s="104"/>
      <c r="D428" s="105" t="s">
        <v>3241</v>
      </c>
      <c r="E428" s="105" t="s">
        <v>1568</v>
      </c>
      <c r="F428" s="105">
        <v>61006034214</v>
      </c>
      <c r="G428" s="104"/>
      <c r="H428" s="106">
        <v>5</v>
      </c>
      <c r="I428" s="106">
        <v>3</v>
      </c>
      <c r="J428" s="106">
        <v>1933</v>
      </c>
      <c r="K428" s="106">
        <v>79</v>
      </c>
      <c r="L428" s="105" t="s">
        <v>3213</v>
      </c>
      <c r="M428" s="107"/>
      <c r="N428" s="107"/>
      <c r="O428" s="107"/>
      <c r="P428" s="104"/>
      <c r="Q428" s="106">
        <v>28</v>
      </c>
      <c r="R428" s="104"/>
      <c r="S428" s="108" t="s">
        <v>58</v>
      </c>
      <c r="T428" s="109"/>
      <c r="U428" s="109"/>
      <c r="V428" s="109"/>
      <c r="W428" s="109"/>
      <c r="X428" s="109"/>
      <c r="Y428" s="109"/>
      <c r="Z428" s="109"/>
      <c r="AA428" s="109"/>
      <c r="AB428" s="109"/>
      <c r="AC428" s="109"/>
      <c r="AD428" s="109"/>
      <c r="AE428" s="109"/>
      <c r="AF428" s="106">
        <v>6</v>
      </c>
      <c r="AG428" s="106">
        <v>2</v>
      </c>
      <c r="AH428" s="106">
        <v>2012</v>
      </c>
      <c r="AI428" s="110"/>
      <c r="AJ428" s="111"/>
      <c r="AK428" s="111"/>
      <c r="AL428" s="111"/>
      <c r="AM428" s="110"/>
      <c r="AN428" s="120"/>
      <c r="AO428" s="120"/>
      <c r="AP428" s="120"/>
      <c r="AQ428" s="113"/>
      <c r="AR428" s="106">
        <v>24</v>
      </c>
      <c r="AS428" s="105" t="s">
        <v>1609</v>
      </c>
      <c r="AT428" s="114">
        <v>184.8</v>
      </c>
      <c r="AU428" s="112">
        <v>334.23000000000008</v>
      </c>
      <c r="AV428" s="114">
        <v>37.409999999999997</v>
      </c>
      <c r="AW428" s="114">
        <v>15</v>
      </c>
      <c r="AX428" s="114"/>
      <c r="AY428" s="114">
        <v>28.56</v>
      </c>
      <c r="AZ428" s="114">
        <v>600</v>
      </c>
      <c r="BA428" s="114"/>
      <c r="BB428" s="114"/>
    </row>
    <row r="429" spans="1:54" s="116" customFormat="1" ht="12.75">
      <c r="A429" s="117" t="s">
        <v>3211</v>
      </c>
      <c r="B429" s="103">
        <v>43</v>
      </c>
      <c r="C429" s="104"/>
      <c r="D429" s="105" t="s">
        <v>610</v>
      </c>
      <c r="E429" s="105" t="s">
        <v>3242</v>
      </c>
      <c r="F429" s="105">
        <v>19150005892</v>
      </c>
      <c r="G429" s="104"/>
      <c r="H429" s="106">
        <v>12</v>
      </c>
      <c r="I429" s="106">
        <v>6</v>
      </c>
      <c r="J429" s="106">
        <v>1992</v>
      </c>
      <c r="K429" s="106">
        <v>20</v>
      </c>
      <c r="L429" s="105" t="s">
        <v>3213</v>
      </c>
      <c r="M429" s="107"/>
      <c r="N429" s="107"/>
      <c r="O429" s="107"/>
      <c r="P429" s="104"/>
      <c r="Q429" s="106">
        <v>29</v>
      </c>
      <c r="R429" s="104"/>
      <c r="S429" s="108" t="s">
        <v>58</v>
      </c>
      <c r="T429" s="109"/>
      <c r="U429" s="109"/>
      <c r="V429" s="109"/>
      <c r="W429" s="109"/>
      <c r="X429" s="109"/>
      <c r="Y429" s="109"/>
      <c r="Z429" s="109"/>
      <c r="AA429" s="109"/>
      <c r="AB429" s="109"/>
      <c r="AC429" s="109"/>
      <c r="AD429" s="109"/>
      <c r="AE429" s="109"/>
      <c r="AF429" s="106">
        <v>7</v>
      </c>
      <c r="AG429" s="106">
        <v>2</v>
      </c>
      <c r="AH429" s="106">
        <v>2012</v>
      </c>
      <c r="AI429" s="110"/>
      <c r="AJ429" s="111"/>
      <c r="AK429" s="111"/>
      <c r="AL429" s="111"/>
      <c r="AM429" s="110"/>
      <c r="AN429" s="120"/>
      <c r="AO429" s="120"/>
      <c r="AP429" s="120"/>
      <c r="AQ429" s="113"/>
      <c r="AR429" s="106">
        <v>23</v>
      </c>
      <c r="AS429" s="105" t="s">
        <v>1609</v>
      </c>
      <c r="AT429" s="114">
        <v>177.1</v>
      </c>
      <c r="AU429" s="112">
        <v>335.32999999999993</v>
      </c>
      <c r="AV429" s="114">
        <v>35.200000000000003</v>
      </c>
      <c r="AW429" s="114"/>
      <c r="AX429" s="114"/>
      <c r="AY429" s="114">
        <v>27.369999999999997</v>
      </c>
      <c r="AZ429" s="114">
        <v>575</v>
      </c>
      <c r="BA429" s="114"/>
      <c r="BB429" s="114"/>
    </row>
    <row r="430" spans="1:54" s="116" customFormat="1" ht="12.75">
      <c r="A430" s="117" t="s">
        <v>3211</v>
      </c>
      <c r="B430" s="103">
        <v>44</v>
      </c>
      <c r="C430" s="104"/>
      <c r="D430" s="105" t="s">
        <v>2663</v>
      </c>
      <c r="E430" s="105" t="s">
        <v>3243</v>
      </c>
      <c r="F430" s="105">
        <v>33301085636</v>
      </c>
      <c r="G430" s="104"/>
      <c r="H430" s="106">
        <v>27</v>
      </c>
      <c r="I430" s="106">
        <v>9</v>
      </c>
      <c r="J430" s="106">
        <v>1991</v>
      </c>
      <c r="K430" s="106">
        <v>21</v>
      </c>
      <c r="L430" s="105" t="s">
        <v>3213</v>
      </c>
      <c r="M430" s="107"/>
      <c r="N430" s="107"/>
      <c r="O430" s="107"/>
      <c r="P430" s="104"/>
      <c r="Q430" s="106">
        <v>30</v>
      </c>
      <c r="R430" s="104"/>
      <c r="S430" s="108" t="s">
        <v>58</v>
      </c>
      <c r="T430" s="109"/>
      <c r="U430" s="109"/>
      <c r="V430" s="109"/>
      <c r="W430" s="109"/>
      <c r="X430" s="109"/>
      <c r="Y430" s="109"/>
      <c r="Z430" s="109"/>
      <c r="AA430" s="109"/>
      <c r="AB430" s="109"/>
      <c r="AC430" s="109"/>
      <c r="AD430" s="109"/>
      <c r="AE430" s="109"/>
      <c r="AF430" s="106">
        <v>7</v>
      </c>
      <c r="AG430" s="106">
        <v>2</v>
      </c>
      <c r="AH430" s="106">
        <v>2012</v>
      </c>
      <c r="AI430" s="110"/>
      <c r="AJ430" s="111"/>
      <c r="AK430" s="111"/>
      <c r="AL430" s="111"/>
      <c r="AM430" s="110"/>
      <c r="AN430" s="120"/>
      <c r="AO430" s="120"/>
      <c r="AP430" s="120"/>
      <c r="AQ430" s="113"/>
      <c r="AR430" s="106">
        <v>23</v>
      </c>
      <c r="AS430" s="105" t="s">
        <v>1609</v>
      </c>
      <c r="AT430" s="114">
        <v>177.1</v>
      </c>
      <c r="AU430" s="112">
        <v>333.48</v>
      </c>
      <c r="AV430" s="114">
        <v>32.049999999999997</v>
      </c>
      <c r="AW430" s="114">
        <v>5</v>
      </c>
      <c r="AX430" s="114"/>
      <c r="AY430" s="114">
        <v>27.369999999999997</v>
      </c>
      <c r="AZ430" s="114">
        <v>575</v>
      </c>
      <c r="BA430" s="114"/>
      <c r="BB430" s="114"/>
    </row>
    <row r="431" spans="1:54" s="116" customFormat="1" ht="12.75">
      <c r="A431" s="117" t="s">
        <v>3211</v>
      </c>
      <c r="B431" s="103">
        <v>45</v>
      </c>
      <c r="C431" s="104"/>
      <c r="D431" s="105" t="s">
        <v>3244</v>
      </c>
      <c r="E431" s="105" t="s">
        <v>1562</v>
      </c>
      <c r="F431" s="105">
        <v>46001001226</v>
      </c>
      <c r="G431" s="104"/>
      <c r="H431" s="106">
        <v>3</v>
      </c>
      <c r="I431" s="106">
        <v>8</v>
      </c>
      <c r="J431" s="106">
        <v>1943</v>
      </c>
      <c r="K431" s="106">
        <v>69</v>
      </c>
      <c r="L431" s="105" t="s">
        <v>3213</v>
      </c>
      <c r="M431" s="107"/>
      <c r="N431" s="107"/>
      <c r="O431" s="107"/>
      <c r="P431" s="104"/>
      <c r="Q431" s="106">
        <v>31</v>
      </c>
      <c r="R431" s="104"/>
      <c r="S431" s="108" t="s">
        <v>58</v>
      </c>
      <c r="T431" s="109"/>
      <c r="U431" s="109"/>
      <c r="V431" s="109"/>
      <c r="W431" s="109"/>
      <c r="X431" s="109"/>
      <c r="Y431" s="109"/>
      <c r="Z431" s="109"/>
      <c r="AA431" s="109"/>
      <c r="AB431" s="109"/>
      <c r="AC431" s="109"/>
      <c r="AD431" s="109"/>
      <c r="AE431" s="109"/>
      <c r="AF431" s="106">
        <v>9</v>
      </c>
      <c r="AG431" s="106">
        <v>2</v>
      </c>
      <c r="AH431" s="106">
        <v>2012</v>
      </c>
      <c r="AI431" s="110"/>
      <c r="AJ431" s="111"/>
      <c r="AK431" s="111"/>
      <c r="AL431" s="111"/>
      <c r="AM431" s="110"/>
      <c r="AN431" s="120"/>
      <c r="AO431" s="120"/>
      <c r="AP431" s="120"/>
      <c r="AQ431" s="113"/>
      <c r="AR431" s="106">
        <v>21</v>
      </c>
      <c r="AS431" s="105" t="s">
        <v>1609</v>
      </c>
      <c r="AT431" s="114">
        <v>161.70000000000002</v>
      </c>
      <c r="AU431" s="112">
        <v>264.90999999999997</v>
      </c>
      <c r="AV431" s="114">
        <v>38.4</v>
      </c>
      <c r="AW431" s="114">
        <v>35</v>
      </c>
      <c r="AX431" s="114"/>
      <c r="AY431" s="114">
        <v>24.99</v>
      </c>
      <c r="AZ431" s="114">
        <v>525</v>
      </c>
      <c r="BA431" s="114"/>
      <c r="BB431" s="114"/>
    </row>
    <row r="432" spans="1:54" s="116" customFormat="1" ht="12.75">
      <c r="A432" s="117" t="s">
        <v>3211</v>
      </c>
      <c r="B432" s="103">
        <v>46</v>
      </c>
      <c r="C432" s="104"/>
      <c r="D432" s="105" t="s">
        <v>3245</v>
      </c>
      <c r="E432" s="105" t="s">
        <v>3246</v>
      </c>
      <c r="F432" s="105">
        <v>46001006702</v>
      </c>
      <c r="G432" s="104"/>
      <c r="H432" s="106">
        <v>5</v>
      </c>
      <c r="I432" s="106">
        <v>29</v>
      </c>
      <c r="J432" s="106">
        <v>1985</v>
      </c>
      <c r="K432" s="106">
        <v>27</v>
      </c>
      <c r="L432" s="105" t="s">
        <v>3214</v>
      </c>
      <c r="M432" s="107"/>
      <c r="N432" s="107"/>
      <c r="O432" s="107"/>
      <c r="P432" s="104"/>
      <c r="Q432" s="106">
        <v>32</v>
      </c>
      <c r="R432" s="104"/>
      <c r="S432" s="108" t="s">
        <v>94</v>
      </c>
      <c r="T432" s="109"/>
      <c r="U432" s="109"/>
      <c r="V432" s="109"/>
      <c r="W432" s="109"/>
      <c r="X432" s="109"/>
      <c r="Y432" s="109"/>
      <c r="Z432" s="109"/>
      <c r="AA432" s="109"/>
      <c r="AB432" s="109"/>
      <c r="AC432" s="109"/>
      <c r="AD432" s="109"/>
      <c r="AE432" s="109"/>
      <c r="AF432" s="106">
        <v>9</v>
      </c>
      <c r="AG432" s="106">
        <v>2</v>
      </c>
      <c r="AH432" s="106">
        <v>2012</v>
      </c>
      <c r="AI432" s="110"/>
      <c r="AJ432" s="111"/>
      <c r="AK432" s="111"/>
      <c r="AL432" s="111"/>
      <c r="AM432" s="110"/>
      <c r="AN432" s="106">
        <v>13</v>
      </c>
      <c r="AO432" s="106">
        <v>2</v>
      </c>
      <c r="AP432" s="106">
        <v>2012</v>
      </c>
      <c r="AQ432" s="113"/>
      <c r="AR432" s="106">
        <v>21</v>
      </c>
      <c r="AS432" s="105" t="s">
        <v>1609</v>
      </c>
      <c r="AT432" s="114">
        <v>161.70000000000002</v>
      </c>
      <c r="AU432" s="112">
        <v>284.78999999999996</v>
      </c>
      <c r="AV432" s="114">
        <v>33.520000000000003</v>
      </c>
      <c r="AW432" s="114">
        <v>20</v>
      </c>
      <c r="AX432" s="114"/>
      <c r="AY432" s="114">
        <v>24.99</v>
      </c>
      <c r="AZ432" s="114">
        <v>525</v>
      </c>
      <c r="BA432" s="114"/>
      <c r="BB432" s="114"/>
    </row>
    <row r="433" spans="1:54" s="116" customFormat="1" ht="12.75">
      <c r="A433" s="117" t="s">
        <v>3211</v>
      </c>
      <c r="B433" s="103">
        <v>47</v>
      </c>
      <c r="C433" s="104"/>
      <c r="D433" s="105" t="s">
        <v>61</v>
      </c>
      <c r="E433" s="105" t="s">
        <v>1436</v>
      </c>
      <c r="F433" s="105">
        <v>61007007781</v>
      </c>
      <c r="G433" s="104"/>
      <c r="H433" s="106">
        <v>14</v>
      </c>
      <c r="I433" s="106">
        <v>9</v>
      </c>
      <c r="J433" s="106">
        <v>1959</v>
      </c>
      <c r="K433" s="106">
        <v>53</v>
      </c>
      <c r="L433" s="105" t="s">
        <v>3213</v>
      </c>
      <c r="M433" s="107"/>
      <c r="N433" s="107"/>
      <c r="O433" s="107"/>
      <c r="P433" s="104"/>
      <c r="Q433" s="106">
        <v>33</v>
      </c>
      <c r="R433" s="104"/>
      <c r="S433" s="108" t="s">
        <v>94</v>
      </c>
      <c r="T433" s="109"/>
      <c r="U433" s="109"/>
      <c r="V433" s="109"/>
      <c r="W433" s="109"/>
      <c r="X433" s="109"/>
      <c r="Y433" s="109"/>
      <c r="Z433" s="109"/>
      <c r="AA433" s="109"/>
      <c r="AB433" s="109"/>
      <c r="AC433" s="109"/>
      <c r="AD433" s="109"/>
      <c r="AE433" s="109"/>
      <c r="AF433" s="106">
        <v>11</v>
      </c>
      <c r="AG433" s="106">
        <v>2</v>
      </c>
      <c r="AH433" s="106">
        <v>2012</v>
      </c>
      <c r="AI433" s="110"/>
      <c r="AJ433" s="111"/>
      <c r="AK433" s="111"/>
      <c r="AL433" s="111"/>
      <c r="AM433" s="110"/>
      <c r="AN433" s="120"/>
      <c r="AO433" s="120"/>
      <c r="AP433" s="120"/>
      <c r="AQ433" s="113"/>
      <c r="AR433" s="106">
        <v>3</v>
      </c>
      <c r="AS433" s="105" t="s">
        <v>1608</v>
      </c>
      <c r="AT433" s="114">
        <v>23.1</v>
      </c>
      <c r="AU433" s="112">
        <v>18.370000000000005</v>
      </c>
      <c r="AV433" s="114">
        <v>29.96</v>
      </c>
      <c r="AW433" s="114"/>
      <c r="AX433" s="114"/>
      <c r="AY433" s="114">
        <v>3.57</v>
      </c>
      <c r="AZ433" s="114">
        <v>75</v>
      </c>
      <c r="BA433" s="114"/>
      <c r="BB433" s="114"/>
    </row>
    <row r="434" spans="1:54" s="116" customFormat="1" ht="12.75">
      <c r="A434" s="117" t="s">
        <v>3211</v>
      </c>
      <c r="B434" s="103">
        <v>48</v>
      </c>
      <c r="C434" s="104"/>
      <c r="D434" s="105" t="s">
        <v>1345</v>
      </c>
      <c r="E434" s="105" t="s">
        <v>1568</v>
      </c>
      <c r="F434" s="105">
        <v>61006057851</v>
      </c>
      <c r="G434" s="104"/>
      <c r="H434" s="106">
        <v>23</v>
      </c>
      <c r="I434" s="106">
        <v>7</v>
      </c>
      <c r="J434" s="106">
        <v>1949</v>
      </c>
      <c r="K434" s="106">
        <v>63</v>
      </c>
      <c r="L434" s="105" t="s">
        <v>3213</v>
      </c>
      <c r="M434" s="107"/>
      <c r="N434" s="107"/>
      <c r="O434" s="107"/>
      <c r="P434" s="104"/>
      <c r="Q434" s="106">
        <v>34</v>
      </c>
      <c r="R434" s="104"/>
      <c r="S434" s="108" t="s">
        <v>94</v>
      </c>
      <c r="T434" s="109"/>
      <c r="U434" s="109"/>
      <c r="V434" s="109"/>
      <c r="W434" s="109"/>
      <c r="X434" s="109"/>
      <c r="Y434" s="109"/>
      <c r="Z434" s="109"/>
      <c r="AA434" s="109"/>
      <c r="AB434" s="109"/>
      <c r="AC434" s="109"/>
      <c r="AD434" s="109"/>
      <c r="AE434" s="109"/>
      <c r="AF434" s="106">
        <v>13</v>
      </c>
      <c r="AG434" s="106">
        <v>2</v>
      </c>
      <c r="AH434" s="106">
        <v>2012</v>
      </c>
      <c r="AI434" s="110"/>
      <c r="AJ434" s="111"/>
      <c r="AK434" s="111"/>
      <c r="AL434" s="111"/>
      <c r="AM434" s="110"/>
      <c r="AN434" s="120"/>
      <c r="AO434" s="120"/>
      <c r="AP434" s="120"/>
      <c r="AQ434" s="113"/>
      <c r="AR434" s="106">
        <v>17</v>
      </c>
      <c r="AS434" s="105" t="s">
        <v>1609</v>
      </c>
      <c r="AT434" s="114">
        <v>130.9</v>
      </c>
      <c r="AU434" s="112">
        <v>241.41</v>
      </c>
      <c r="AV434" s="114">
        <v>22.46</v>
      </c>
      <c r="AW434" s="114">
        <v>10</v>
      </c>
      <c r="AX434" s="114"/>
      <c r="AY434" s="114">
        <v>20.229999999999997</v>
      </c>
      <c r="AZ434" s="114">
        <v>425</v>
      </c>
      <c r="BA434" s="114"/>
      <c r="BB434" s="114"/>
    </row>
    <row r="435" spans="1:54" s="116" customFormat="1" ht="12.75">
      <c r="A435" s="117" t="s">
        <v>3211</v>
      </c>
      <c r="B435" s="103">
        <v>49</v>
      </c>
      <c r="C435" s="104"/>
      <c r="D435" s="118" t="s">
        <v>3247</v>
      </c>
      <c r="E435" s="118" t="s">
        <v>271</v>
      </c>
      <c r="F435" s="118">
        <v>61005010287</v>
      </c>
      <c r="G435" s="104"/>
      <c r="H435" s="112">
        <v>6</v>
      </c>
      <c r="I435" s="112">
        <v>3</v>
      </c>
      <c r="J435" s="112">
        <v>1987</v>
      </c>
      <c r="K435" s="112">
        <v>25</v>
      </c>
      <c r="L435" s="118" t="s">
        <v>3214</v>
      </c>
      <c r="M435" s="107"/>
      <c r="N435" s="107"/>
      <c r="O435" s="107"/>
      <c r="P435" s="104"/>
      <c r="Q435" s="112">
        <v>35</v>
      </c>
      <c r="R435" s="104"/>
      <c r="S435" s="108" t="s">
        <v>58</v>
      </c>
      <c r="T435" s="109"/>
      <c r="U435" s="109"/>
      <c r="V435" s="109"/>
      <c r="W435" s="109"/>
      <c r="X435" s="109"/>
      <c r="Y435" s="109"/>
      <c r="Z435" s="109"/>
      <c r="AA435" s="109"/>
      <c r="AB435" s="109"/>
      <c r="AC435" s="109"/>
      <c r="AD435" s="109"/>
      <c r="AE435" s="109"/>
      <c r="AF435" s="112">
        <v>13</v>
      </c>
      <c r="AG435" s="112">
        <v>2</v>
      </c>
      <c r="AH435" s="112">
        <v>2012</v>
      </c>
      <c r="AI435" s="110"/>
      <c r="AJ435" s="111"/>
      <c r="AK435" s="111"/>
      <c r="AL435" s="111"/>
      <c r="AM435" s="110"/>
      <c r="AN435" s="120"/>
      <c r="AO435" s="120"/>
      <c r="AP435" s="120"/>
      <c r="AQ435" s="113"/>
      <c r="AR435" s="112">
        <v>17</v>
      </c>
      <c r="AS435" s="118" t="s">
        <v>1609</v>
      </c>
      <c r="AT435" s="114">
        <v>130.9</v>
      </c>
      <c r="AU435" s="112">
        <v>249.97</v>
      </c>
      <c r="AV435" s="114">
        <v>23.9</v>
      </c>
      <c r="AW435" s="114"/>
      <c r="AX435" s="114"/>
      <c r="AY435" s="114">
        <v>20.229999999999997</v>
      </c>
      <c r="AZ435" s="114">
        <v>425</v>
      </c>
      <c r="BA435" s="114"/>
      <c r="BB435" s="114"/>
    </row>
    <row r="436" spans="1:54" s="116" customFormat="1" ht="12.75">
      <c r="A436" s="117" t="s">
        <v>3211</v>
      </c>
      <c r="B436" s="103">
        <v>50</v>
      </c>
      <c r="C436" s="104"/>
      <c r="D436" s="118" t="s">
        <v>407</v>
      </c>
      <c r="E436" s="118" t="s">
        <v>1436</v>
      </c>
      <c r="F436" s="118">
        <v>61006033403</v>
      </c>
      <c r="G436" s="104"/>
      <c r="H436" s="112">
        <v>2</v>
      </c>
      <c r="I436" s="112">
        <v>4</v>
      </c>
      <c r="J436" s="112">
        <v>1975</v>
      </c>
      <c r="K436" s="112">
        <v>37</v>
      </c>
      <c r="L436" s="118" t="s">
        <v>3213</v>
      </c>
      <c r="M436" s="107"/>
      <c r="N436" s="107"/>
      <c r="O436" s="107"/>
      <c r="P436" s="104"/>
      <c r="Q436" s="112">
        <v>36</v>
      </c>
      <c r="R436" s="104"/>
      <c r="S436" s="108" t="s">
        <v>58</v>
      </c>
      <c r="T436" s="109"/>
      <c r="U436" s="109"/>
      <c r="V436" s="109"/>
      <c r="W436" s="109"/>
      <c r="X436" s="109"/>
      <c r="Y436" s="109"/>
      <c r="Z436" s="109"/>
      <c r="AA436" s="109"/>
      <c r="AB436" s="109"/>
      <c r="AC436" s="109"/>
      <c r="AD436" s="109"/>
      <c r="AE436" s="109"/>
      <c r="AF436" s="112">
        <v>14</v>
      </c>
      <c r="AG436" s="112">
        <v>2</v>
      </c>
      <c r="AH436" s="112">
        <v>2012</v>
      </c>
      <c r="AI436" s="110"/>
      <c r="AJ436" s="111"/>
      <c r="AK436" s="111"/>
      <c r="AL436" s="111"/>
      <c r="AM436" s="110"/>
      <c r="AN436" s="112"/>
      <c r="AO436" s="112"/>
      <c r="AP436" s="112"/>
      <c r="AQ436" s="113"/>
      <c r="AR436" s="112">
        <v>16</v>
      </c>
      <c r="AS436" s="118" t="s">
        <v>1609</v>
      </c>
      <c r="AT436" s="114">
        <v>123.2</v>
      </c>
      <c r="AU436" s="112">
        <v>227.90999999999997</v>
      </c>
      <c r="AV436" s="114">
        <v>29.85</v>
      </c>
      <c r="AW436" s="114"/>
      <c r="AX436" s="114"/>
      <c r="AY436" s="114">
        <v>19.04</v>
      </c>
      <c r="AZ436" s="114">
        <v>400</v>
      </c>
      <c r="BA436" s="114"/>
      <c r="BB436" s="114"/>
    </row>
    <row r="437" spans="1:54" s="116" customFormat="1" ht="12.75">
      <c r="A437" s="117" t="s">
        <v>3211</v>
      </c>
      <c r="B437" s="103">
        <v>51</v>
      </c>
      <c r="C437" s="104"/>
      <c r="D437" s="118" t="s">
        <v>161</v>
      </c>
      <c r="E437" s="118" t="s">
        <v>3248</v>
      </c>
      <c r="F437" s="118">
        <v>61004053179</v>
      </c>
      <c r="G437" s="104"/>
      <c r="H437" s="112">
        <v>16</v>
      </c>
      <c r="I437" s="112">
        <v>6</v>
      </c>
      <c r="J437" s="112">
        <v>1988</v>
      </c>
      <c r="K437" s="112">
        <v>24</v>
      </c>
      <c r="L437" s="118" t="s">
        <v>3213</v>
      </c>
      <c r="M437" s="103"/>
      <c r="N437" s="103"/>
      <c r="O437" s="103"/>
      <c r="P437" s="104"/>
      <c r="Q437" s="112">
        <v>37</v>
      </c>
      <c r="R437" s="104"/>
      <c r="S437" s="108" t="s">
        <v>58</v>
      </c>
      <c r="T437" s="122"/>
      <c r="U437" s="122"/>
      <c r="V437" s="122"/>
      <c r="W437" s="122"/>
      <c r="X437" s="122"/>
      <c r="Y437" s="122"/>
      <c r="Z437" s="122"/>
      <c r="AA437" s="122"/>
      <c r="AB437" s="122"/>
      <c r="AC437" s="122"/>
      <c r="AD437" s="122"/>
      <c r="AE437" s="122"/>
      <c r="AF437" s="112">
        <v>14</v>
      </c>
      <c r="AG437" s="112">
        <v>2</v>
      </c>
      <c r="AH437" s="112">
        <v>2012</v>
      </c>
      <c r="AI437" s="123"/>
      <c r="AJ437" s="111"/>
      <c r="AK437" s="111"/>
      <c r="AL437" s="111"/>
      <c r="AM437" s="123"/>
      <c r="AN437" s="112"/>
      <c r="AO437" s="112"/>
      <c r="AP437" s="112"/>
      <c r="AQ437" s="113"/>
      <c r="AR437" s="112">
        <v>16</v>
      </c>
      <c r="AS437" s="118" t="s">
        <v>1609</v>
      </c>
      <c r="AT437" s="115">
        <v>123.2</v>
      </c>
      <c r="AU437" s="112">
        <v>227.76</v>
      </c>
      <c r="AV437" s="115">
        <v>25</v>
      </c>
      <c r="AW437" s="115">
        <v>5</v>
      </c>
      <c r="AX437" s="115"/>
      <c r="AY437" s="115">
        <v>19.04</v>
      </c>
      <c r="AZ437" s="124">
        <v>400</v>
      </c>
      <c r="BA437" s="115"/>
      <c r="BB437" s="125"/>
    </row>
    <row r="438" spans="1:54" s="128" customFormat="1" ht="12.75">
      <c r="A438" s="117" t="s">
        <v>3211</v>
      </c>
      <c r="B438" s="103">
        <v>52</v>
      </c>
      <c r="C438" s="126"/>
      <c r="D438" s="118" t="s">
        <v>687</v>
      </c>
      <c r="E438" s="118" t="s">
        <v>1543</v>
      </c>
      <c r="F438" s="118">
        <v>61004047925</v>
      </c>
      <c r="G438" s="113"/>
      <c r="H438" s="112">
        <v>19</v>
      </c>
      <c r="I438" s="112">
        <v>8</v>
      </c>
      <c r="J438" s="112">
        <v>1987</v>
      </c>
      <c r="K438" s="112">
        <v>25</v>
      </c>
      <c r="L438" s="118" t="s">
        <v>3213</v>
      </c>
      <c r="M438" s="113"/>
      <c r="N438" s="113"/>
      <c r="O438" s="113"/>
      <c r="P438" s="113"/>
      <c r="Q438" s="112">
        <v>38</v>
      </c>
      <c r="R438" s="113"/>
      <c r="S438" s="108" t="s">
        <v>94</v>
      </c>
      <c r="T438" s="113"/>
      <c r="U438" s="127"/>
      <c r="V438" s="113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2">
        <v>15</v>
      </c>
      <c r="AG438" s="112">
        <v>2</v>
      </c>
      <c r="AH438" s="112">
        <v>2012</v>
      </c>
      <c r="AI438" s="113"/>
      <c r="AJ438" s="113"/>
      <c r="AK438" s="113"/>
      <c r="AL438" s="113"/>
      <c r="AM438" s="113"/>
      <c r="AN438" s="112"/>
      <c r="AO438" s="112"/>
      <c r="AP438" s="112"/>
      <c r="AQ438" s="113"/>
      <c r="AR438" s="112">
        <v>15</v>
      </c>
      <c r="AS438" s="118" t="s">
        <v>1609</v>
      </c>
      <c r="AT438" s="113">
        <v>115.5</v>
      </c>
      <c r="AU438" s="112">
        <v>201.22999999999996</v>
      </c>
      <c r="AV438" s="113">
        <v>20.420000000000002</v>
      </c>
      <c r="AW438" s="113">
        <v>20</v>
      </c>
      <c r="AX438" s="113"/>
      <c r="AY438" s="113">
        <v>17.849999999999998</v>
      </c>
      <c r="AZ438" s="113">
        <v>375</v>
      </c>
      <c r="BA438" s="113"/>
      <c r="BB438" s="113"/>
    </row>
    <row r="439" spans="1:54" s="128" customFormat="1" ht="12.75">
      <c r="A439" s="117" t="s">
        <v>3211</v>
      </c>
      <c r="B439" s="103">
        <v>53</v>
      </c>
      <c r="C439" s="126"/>
      <c r="D439" s="118" t="s">
        <v>1322</v>
      </c>
      <c r="E439" s="118" t="s">
        <v>1575</v>
      </c>
      <c r="F439" s="118">
        <v>61104077436</v>
      </c>
      <c r="G439" s="113"/>
      <c r="H439" s="112">
        <v>16</v>
      </c>
      <c r="I439" s="112">
        <v>2</v>
      </c>
      <c r="J439" s="112">
        <v>1991</v>
      </c>
      <c r="K439" s="112">
        <v>21</v>
      </c>
      <c r="L439" s="118" t="s">
        <v>3214</v>
      </c>
      <c r="M439" s="113"/>
      <c r="N439" s="113"/>
      <c r="O439" s="113"/>
      <c r="P439" s="113"/>
      <c r="Q439" s="112">
        <v>39</v>
      </c>
      <c r="R439" s="113"/>
      <c r="S439" s="108" t="s">
        <v>58</v>
      </c>
      <c r="T439" s="113"/>
      <c r="U439" s="127"/>
      <c r="V439" s="113"/>
      <c r="W439" s="113"/>
      <c r="X439" s="113"/>
      <c r="Y439" s="113"/>
      <c r="Z439" s="113"/>
      <c r="AA439" s="113"/>
      <c r="AB439" s="113"/>
      <c r="AC439" s="113"/>
      <c r="AD439" s="113"/>
      <c r="AE439" s="113"/>
      <c r="AF439" s="112">
        <v>16</v>
      </c>
      <c r="AG439" s="112">
        <v>2</v>
      </c>
      <c r="AH439" s="112">
        <v>2012</v>
      </c>
      <c r="AI439" s="113"/>
      <c r="AJ439" s="113"/>
      <c r="AK439" s="113"/>
      <c r="AL439" s="113"/>
      <c r="AM439" s="113"/>
      <c r="AN439" s="112"/>
      <c r="AO439" s="112"/>
      <c r="AP439" s="112"/>
      <c r="AQ439" s="113"/>
      <c r="AR439" s="112">
        <v>14</v>
      </c>
      <c r="AS439" s="118" t="s">
        <v>1609</v>
      </c>
      <c r="AT439" s="113">
        <v>107.8</v>
      </c>
      <c r="AU439" s="112">
        <v>178.40999999999997</v>
      </c>
      <c r="AV439" s="113">
        <v>20.13</v>
      </c>
      <c r="AW439" s="113">
        <v>27</v>
      </c>
      <c r="AX439" s="113"/>
      <c r="AY439" s="113">
        <v>16.66</v>
      </c>
      <c r="AZ439" s="113">
        <v>350</v>
      </c>
      <c r="BA439" s="113"/>
      <c r="BB439" s="113"/>
    </row>
    <row r="440" spans="1:54" s="128" customFormat="1" ht="12.75">
      <c r="A440" s="117" t="s">
        <v>3211</v>
      </c>
      <c r="B440" s="103">
        <v>54</v>
      </c>
      <c r="C440" s="126"/>
      <c r="D440" s="118" t="s">
        <v>3249</v>
      </c>
      <c r="E440" s="118" t="s">
        <v>3250</v>
      </c>
      <c r="F440" s="118">
        <v>61001045816</v>
      </c>
      <c r="G440" s="113"/>
      <c r="H440" s="112">
        <v>10</v>
      </c>
      <c r="I440" s="112">
        <v>12</v>
      </c>
      <c r="J440" s="112">
        <v>1937</v>
      </c>
      <c r="K440" s="112">
        <v>75</v>
      </c>
      <c r="L440" s="118" t="s">
        <v>3214</v>
      </c>
      <c r="M440" s="113"/>
      <c r="N440" s="113"/>
      <c r="O440" s="113"/>
      <c r="P440" s="113"/>
      <c r="Q440" s="112">
        <v>40</v>
      </c>
      <c r="R440" s="113"/>
      <c r="S440" s="108" t="s">
        <v>58</v>
      </c>
      <c r="T440" s="113"/>
      <c r="U440" s="127"/>
      <c r="V440" s="113"/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2">
        <v>20</v>
      </c>
      <c r="AG440" s="112">
        <v>2</v>
      </c>
      <c r="AH440" s="112">
        <v>2012</v>
      </c>
      <c r="AI440" s="113"/>
      <c r="AJ440" s="113"/>
      <c r="AK440" s="113"/>
      <c r="AL440" s="113"/>
      <c r="AM440" s="113"/>
      <c r="AN440" s="112">
        <v>27</v>
      </c>
      <c r="AO440" s="112">
        <v>2</v>
      </c>
      <c r="AP440" s="112">
        <v>2012</v>
      </c>
      <c r="AQ440" s="113"/>
      <c r="AR440" s="112">
        <v>10</v>
      </c>
      <c r="AS440" s="118" t="s">
        <v>1609</v>
      </c>
      <c r="AT440" s="113">
        <v>77</v>
      </c>
      <c r="AU440" s="112">
        <v>148.51999999999998</v>
      </c>
      <c r="AV440" s="113">
        <v>12.58</v>
      </c>
      <c r="AW440" s="113"/>
      <c r="AX440" s="113"/>
      <c r="AY440" s="113">
        <v>11.899999999999999</v>
      </c>
      <c r="AZ440" s="113">
        <v>250</v>
      </c>
      <c r="BA440" s="113"/>
      <c r="BB440" s="113"/>
    </row>
    <row r="441" spans="1:54" s="128" customFormat="1" ht="12.75">
      <c r="A441" s="117" t="s">
        <v>3211</v>
      </c>
      <c r="B441" s="103">
        <v>55</v>
      </c>
      <c r="C441" s="126"/>
      <c r="D441" s="118" t="s">
        <v>1193</v>
      </c>
      <c r="E441" s="118" t="s">
        <v>3251</v>
      </c>
      <c r="F441" s="118">
        <v>61001009911</v>
      </c>
      <c r="G441" s="113"/>
      <c r="H441" s="112">
        <v>15</v>
      </c>
      <c r="I441" s="112">
        <v>9</v>
      </c>
      <c r="J441" s="112">
        <v>1944</v>
      </c>
      <c r="K441" s="112">
        <v>68</v>
      </c>
      <c r="L441" s="118" t="s">
        <v>3213</v>
      </c>
      <c r="M441" s="113"/>
      <c r="N441" s="113"/>
      <c r="O441" s="113"/>
      <c r="P441" s="113"/>
      <c r="Q441" s="112">
        <v>41</v>
      </c>
      <c r="R441" s="113"/>
      <c r="S441" s="119"/>
      <c r="T441" s="113"/>
      <c r="U441" s="127"/>
      <c r="V441" s="113"/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2">
        <v>22</v>
      </c>
      <c r="AG441" s="112">
        <v>2</v>
      </c>
      <c r="AH441" s="112">
        <v>2012</v>
      </c>
      <c r="AI441" s="113"/>
      <c r="AJ441" s="113"/>
      <c r="AK441" s="113"/>
      <c r="AL441" s="113"/>
      <c r="AM441" s="113"/>
      <c r="AN441" s="113"/>
      <c r="AO441" s="113"/>
      <c r="AP441" s="113"/>
      <c r="AQ441" s="113"/>
      <c r="AR441" s="112">
        <v>6</v>
      </c>
      <c r="AS441" s="118" t="s">
        <v>1608</v>
      </c>
      <c r="AT441" s="113">
        <v>46.2</v>
      </c>
      <c r="AU441" s="112">
        <v>67.180000000000007</v>
      </c>
      <c r="AV441" s="113">
        <v>29.48</v>
      </c>
      <c r="AW441" s="113"/>
      <c r="AX441" s="113"/>
      <c r="AY441" s="113">
        <v>7.14</v>
      </c>
      <c r="AZ441" s="113">
        <v>150</v>
      </c>
      <c r="BA441" s="113"/>
      <c r="BB441" s="113"/>
    </row>
    <row r="442" spans="1:54" s="128" customFormat="1" ht="12.75">
      <c r="A442" s="117" t="s">
        <v>3211</v>
      </c>
      <c r="B442" s="103">
        <v>56</v>
      </c>
      <c r="C442" s="126"/>
      <c r="D442" s="118" t="s">
        <v>286</v>
      </c>
      <c r="E442" s="118" t="s">
        <v>3252</v>
      </c>
      <c r="F442" s="118">
        <v>61009004664</v>
      </c>
      <c r="G442" s="113"/>
      <c r="H442" s="112">
        <v>20</v>
      </c>
      <c r="I442" s="112">
        <v>9</v>
      </c>
      <c r="J442" s="112">
        <v>1972</v>
      </c>
      <c r="K442" s="112">
        <v>40</v>
      </c>
      <c r="L442" s="118" t="s">
        <v>3213</v>
      </c>
      <c r="M442" s="113"/>
      <c r="N442" s="113"/>
      <c r="O442" s="113"/>
      <c r="P442" s="113"/>
      <c r="Q442" s="112">
        <v>42</v>
      </c>
      <c r="R442" s="113"/>
      <c r="S442" s="108" t="s">
        <v>94</v>
      </c>
      <c r="T442" s="113"/>
      <c r="U442" s="127"/>
      <c r="V442" s="113"/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2">
        <v>23</v>
      </c>
      <c r="AG442" s="112">
        <v>2</v>
      </c>
      <c r="AH442" s="112">
        <v>2012</v>
      </c>
      <c r="AI442" s="113"/>
      <c r="AJ442" s="113"/>
      <c r="AK442" s="113"/>
      <c r="AL442" s="113"/>
      <c r="AM442" s="113"/>
      <c r="AN442" s="113"/>
      <c r="AO442" s="113"/>
      <c r="AP442" s="113"/>
      <c r="AQ442" s="113"/>
      <c r="AR442" s="112">
        <v>7</v>
      </c>
      <c r="AS442" s="118" t="s">
        <v>1609</v>
      </c>
      <c r="AT442" s="113">
        <v>53.9</v>
      </c>
      <c r="AU442" s="112">
        <v>97.419999999999987</v>
      </c>
      <c r="AV442" s="113">
        <v>10.35</v>
      </c>
      <c r="AW442" s="113">
        <v>5</v>
      </c>
      <c r="AX442" s="113"/>
      <c r="AY442" s="113">
        <v>8.33</v>
      </c>
      <c r="AZ442" s="113">
        <v>175</v>
      </c>
      <c r="BA442" s="113"/>
      <c r="BB442" s="113"/>
    </row>
    <row r="443" spans="1:54" s="128" customFormat="1" ht="12.75">
      <c r="A443" s="117" t="s">
        <v>3211</v>
      </c>
      <c r="B443" s="103">
        <v>57</v>
      </c>
      <c r="C443" s="126"/>
      <c r="D443" s="118" t="s">
        <v>3253</v>
      </c>
      <c r="E443" s="118" t="s">
        <v>120</v>
      </c>
      <c r="F443" s="118">
        <v>61004050514</v>
      </c>
      <c r="G443" s="113"/>
      <c r="H443" s="112">
        <v>6</v>
      </c>
      <c r="I443" s="112">
        <v>8</v>
      </c>
      <c r="J443" s="112">
        <v>1985</v>
      </c>
      <c r="K443" s="112">
        <v>27</v>
      </c>
      <c r="L443" s="118" t="s">
        <v>3214</v>
      </c>
      <c r="M443" s="113"/>
      <c r="N443" s="113"/>
      <c r="O443" s="113"/>
      <c r="P443" s="113"/>
      <c r="Q443" s="112">
        <v>43</v>
      </c>
      <c r="R443" s="113"/>
      <c r="S443" s="108" t="s">
        <v>94</v>
      </c>
      <c r="T443" s="113"/>
      <c r="U443" s="127"/>
      <c r="V443" s="113"/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2">
        <v>24</v>
      </c>
      <c r="AG443" s="112">
        <v>2</v>
      </c>
      <c r="AH443" s="112">
        <v>2012</v>
      </c>
      <c r="AI443" s="113"/>
      <c r="AJ443" s="113"/>
      <c r="AK443" s="113"/>
      <c r="AL443" s="113"/>
      <c r="AM443" s="113"/>
      <c r="AN443" s="113"/>
      <c r="AO443" s="113"/>
      <c r="AP443" s="113"/>
      <c r="AQ443" s="113"/>
      <c r="AR443" s="112">
        <v>6</v>
      </c>
      <c r="AS443" s="118" t="s">
        <v>1609</v>
      </c>
      <c r="AT443" s="113">
        <v>46.2</v>
      </c>
      <c r="AU443" s="112">
        <v>79.030000000000015</v>
      </c>
      <c r="AV443" s="113">
        <v>17.63</v>
      </c>
      <c r="AW443" s="113"/>
      <c r="AX443" s="113"/>
      <c r="AY443" s="113">
        <v>7.14</v>
      </c>
      <c r="AZ443" s="113">
        <v>150</v>
      </c>
      <c r="BA443" s="113"/>
      <c r="BB443" s="113"/>
    </row>
    <row r="444" spans="1:54" s="128" customFormat="1" ht="12.75">
      <c r="A444" s="117" t="s">
        <v>3211</v>
      </c>
      <c r="B444" s="103">
        <v>58</v>
      </c>
      <c r="C444" s="126"/>
      <c r="D444" s="118" t="s">
        <v>2162</v>
      </c>
      <c r="E444" s="118" t="s">
        <v>3254</v>
      </c>
      <c r="F444" s="118">
        <v>26001020754</v>
      </c>
      <c r="G444" s="113"/>
      <c r="H444" s="112">
        <v>5</v>
      </c>
      <c r="I444" s="112">
        <v>10</v>
      </c>
      <c r="J444" s="112">
        <v>1960</v>
      </c>
      <c r="K444" s="112">
        <v>52</v>
      </c>
      <c r="L444" s="118" t="s">
        <v>3214</v>
      </c>
      <c r="M444" s="113"/>
      <c r="N444" s="113"/>
      <c r="O444" s="113"/>
      <c r="P444" s="113"/>
      <c r="Q444" s="112">
        <v>44</v>
      </c>
      <c r="R444" s="113"/>
      <c r="S444" s="108" t="s">
        <v>58</v>
      </c>
      <c r="T444" s="113"/>
      <c r="U444" s="127"/>
      <c r="V444" s="113"/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2">
        <v>24</v>
      </c>
      <c r="AG444" s="112">
        <v>2</v>
      </c>
      <c r="AH444" s="112">
        <v>2012</v>
      </c>
      <c r="AI444" s="113"/>
      <c r="AJ444" s="113"/>
      <c r="AK444" s="113"/>
      <c r="AL444" s="113"/>
      <c r="AM444" s="113"/>
      <c r="AN444" s="113"/>
      <c r="AO444" s="113"/>
      <c r="AP444" s="113"/>
      <c r="AQ444" s="113"/>
      <c r="AR444" s="112">
        <v>6</v>
      </c>
      <c r="AS444" s="118" t="s">
        <v>1609</v>
      </c>
      <c r="AT444" s="113">
        <v>46.2</v>
      </c>
      <c r="AU444" s="112">
        <v>86.76</v>
      </c>
      <c r="AV444" s="113">
        <v>9.9</v>
      </c>
      <c r="AW444" s="113"/>
      <c r="AX444" s="113"/>
      <c r="AY444" s="113">
        <v>7.14</v>
      </c>
      <c r="AZ444" s="113">
        <v>150</v>
      </c>
      <c r="BA444" s="113"/>
      <c r="BB444" s="113"/>
    </row>
    <row r="445" spans="1:54" s="128" customFormat="1" ht="12.75">
      <c r="A445" s="117" t="s">
        <v>3211</v>
      </c>
      <c r="B445" s="103">
        <v>59</v>
      </c>
      <c r="C445" s="126"/>
      <c r="D445" s="118" t="s">
        <v>193</v>
      </c>
      <c r="E445" s="118" t="s">
        <v>275</v>
      </c>
      <c r="F445" s="118">
        <v>61004042833</v>
      </c>
      <c r="G445" s="113"/>
      <c r="H445" s="112">
        <v>15</v>
      </c>
      <c r="I445" s="112">
        <v>8</v>
      </c>
      <c r="J445" s="112">
        <v>1980</v>
      </c>
      <c r="K445" s="112">
        <v>32</v>
      </c>
      <c r="L445" s="118" t="s">
        <v>3214</v>
      </c>
      <c r="M445" s="113"/>
      <c r="N445" s="113"/>
      <c r="O445" s="113"/>
      <c r="P445" s="113"/>
      <c r="Q445" s="112">
        <v>45</v>
      </c>
      <c r="R445" s="113"/>
      <c r="S445" s="108" t="s">
        <v>94</v>
      </c>
      <c r="T445" s="113"/>
      <c r="U445" s="127"/>
      <c r="V445" s="113"/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2">
        <v>28</v>
      </c>
      <c r="AG445" s="112">
        <v>2</v>
      </c>
      <c r="AH445" s="112">
        <v>2012</v>
      </c>
      <c r="AI445" s="113"/>
      <c r="AJ445" s="113"/>
      <c r="AK445" s="113"/>
      <c r="AL445" s="113"/>
      <c r="AM445" s="113"/>
      <c r="AN445" s="113"/>
      <c r="AO445" s="113"/>
      <c r="AP445" s="113"/>
      <c r="AQ445" s="113"/>
      <c r="AR445" s="112">
        <v>2</v>
      </c>
      <c r="AS445" s="118" t="s">
        <v>1609</v>
      </c>
      <c r="AT445" s="113">
        <v>15.4</v>
      </c>
      <c r="AU445" s="112">
        <v>29.699999999999996</v>
      </c>
      <c r="AV445" s="113">
        <v>2.52</v>
      </c>
      <c r="AW445" s="113"/>
      <c r="AX445" s="113"/>
      <c r="AY445" s="113">
        <v>2.38</v>
      </c>
      <c r="AZ445" s="113">
        <v>50</v>
      </c>
      <c r="BA445" s="113"/>
      <c r="BB445" s="113"/>
    </row>
    <row r="446" spans="1:54" s="128" customFormat="1" ht="12.75">
      <c r="A446" s="117" t="s">
        <v>3211</v>
      </c>
      <c r="B446" s="103">
        <v>60</v>
      </c>
      <c r="C446" s="126"/>
      <c r="D446" s="118" t="s">
        <v>200</v>
      </c>
      <c r="E446" s="118" t="s">
        <v>1420</v>
      </c>
      <c r="F446" s="118">
        <v>33001070582</v>
      </c>
      <c r="G446" s="113"/>
      <c r="H446" s="112">
        <v>22</v>
      </c>
      <c r="I446" s="112">
        <v>5</v>
      </c>
      <c r="J446" s="112">
        <v>1980</v>
      </c>
      <c r="K446" s="112">
        <v>32</v>
      </c>
      <c r="L446" s="118" t="s">
        <v>3213</v>
      </c>
      <c r="M446" s="113"/>
      <c r="N446" s="113"/>
      <c r="O446" s="113"/>
      <c r="P446" s="113"/>
      <c r="Q446" s="112">
        <v>46</v>
      </c>
      <c r="R446" s="113"/>
      <c r="S446" s="108" t="s">
        <v>58</v>
      </c>
      <c r="T446" s="113"/>
      <c r="U446" s="127"/>
      <c r="V446" s="113"/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2">
        <v>28</v>
      </c>
      <c r="AG446" s="112">
        <v>2</v>
      </c>
      <c r="AH446" s="112">
        <v>2012</v>
      </c>
      <c r="AI446" s="113"/>
      <c r="AJ446" s="113"/>
      <c r="AK446" s="113"/>
      <c r="AL446" s="113"/>
      <c r="AM446" s="113"/>
      <c r="AN446" s="113"/>
      <c r="AO446" s="113"/>
      <c r="AP446" s="113"/>
      <c r="AQ446" s="113"/>
      <c r="AR446" s="112">
        <v>2</v>
      </c>
      <c r="AS446" s="118" t="s">
        <v>1609</v>
      </c>
      <c r="AT446" s="113">
        <v>15.4</v>
      </c>
      <c r="AU446" s="112">
        <v>14.699999999999994</v>
      </c>
      <c r="AV446" s="113">
        <v>2.52</v>
      </c>
      <c r="AW446" s="113">
        <v>15</v>
      </c>
      <c r="AX446" s="113"/>
      <c r="AY446" s="113">
        <v>2.38</v>
      </c>
      <c r="AZ446" s="113">
        <v>50</v>
      </c>
      <c r="BA446" s="113"/>
      <c r="BB446" s="113"/>
    </row>
    <row r="447" spans="1:54" s="128" customFormat="1" ht="12.75">
      <c r="A447" s="117" t="s">
        <v>3211</v>
      </c>
      <c r="B447" s="103">
        <v>61</v>
      </c>
      <c r="C447" s="126"/>
      <c r="D447" s="118" t="s">
        <v>453</v>
      </c>
      <c r="E447" s="118" t="s">
        <v>3255</v>
      </c>
      <c r="F447" s="118">
        <v>61004051134</v>
      </c>
      <c r="G447" s="113"/>
      <c r="H447" s="112">
        <v>11</v>
      </c>
      <c r="I447" s="112">
        <v>12</v>
      </c>
      <c r="J447" s="112">
        <v>1988</v>
      </c>
      <c r="K447" s="112">
        <v>24</v>
      </c>
      <c r="L447" s="118" t="s">
        <v>3213</v>
      </c>
      <c r="M447" s="113"/>
      <c r="N447" s="113"/>
      <c r="O447" s="113"/>
      <c r="P447" s="113"/>
      <c r="Q447" s="112">
        <v>47</v>
      </c>
      <c r="R447" s="113"/>
      <c r="S447" s="108" t="s">
        <v>58</v>
      </c>
      <c r="T447" s="113"/>
      <c r="U447" s="127"/>
      <c r="V447" s="113"/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2">
        <v>28</v>
      </c>
      <c r="AG447" s="112">
        <v>2</v>
      </c>
      <c r="AH447" s="112">
        <v>2012</v>
      </c>
      <c r="AI447" s="113"/>
      <c r="AJ447" s="113"/>
      <c r="AK447" s="113"/>
      <c r="AL447" s="113"/>
      <c r="AM447" s="113"/>
      <c r="AN447" s="113"/>
      <c r="AO447" s="113"/>
      <c r="AP447" s="113"/>
      <c r="AQ447" s="113"/>
      <c r="AR447" s="112">
        <v>2</v>
      </c>
      <c r="AS447" s="118" t="s">
        <v>1609</v>
      </c>
      <c r="AT447" s="113">
        <v>15.4</v>
      </c>
      <c r="AU447" s="112">
        <v>29.699999999999996</v>
      </c>
      <c r="AV447" s="113">
        <v>2.52</v>
      </c>
      <c r="AW447" s="113"/>
      <c r="AX447" s="113"/>
      <c r="AY447" s="113">
        <v>2.38</v>
      </c>
      <c r="AZ447" s="113">
        <v>50</v>
      </c>
      <c r="BA447" s="113"/>
      <c r="BB447" s="113"/>
    </row>
    <row r="448" spans="1:54" s="128" customFormat="1" ht="12.75">
      <c r="A448" s="117" t="s">
        <v>3211</v>
      </c>
      <c r="B448" s="103">
        <v>62</v>
      </c>
      <c r="C448" s="126"/>
      <c r="D448" s="118" t="s">
        <v>200</v>
      </c>
      <c r="E448" s="118" t="s">
        <v>371</v>
      </c>
      <c r="F448" s="118">
        <v>61001010919</v>
      </c>
      <c r="G448" s="113"/>
      <c r="H448" s="112">
        <v>10</v>
      </c>
      <c r="I448" s="112">
        <v>4</v>
      </c>
      <c r="J448" s="112">
        <v>1970</v>
      </c>
      <c r="K448" s="112">
        <v>42</v>
      </c>
      <c r="L448" s="118" t="s">
        <v>3213</v>
      </c>
      <c r="M448" s="113"/>
      <c r="N448" s="113"/>
      <c r="O448" s="113"/>
      <c r="P448" s="113"/>
      <c r="Q448" s="112">
        <v>48</v>
      </c>
      <c r="R448" s="113"/>
      <c r="S448" s="108" t="s">
        <v>94</v>
      </c>
      <c r="T448" s="113"/>
      <c r="U448" s="127"/>
      <c r="V448" s="113"/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2">
        <v>28</v>
      </c>
      <c r="AG448" s="112">
        <v>2</v>
      </c>
      <c r="AH448" s="112">
        <v>2012</v>
      </c>
      <c r="AI448" s="113"/>
      <c r="AJ448" s="113"/>
      <c r="AK448" s="113"/>
      <c r="AL448" s="113"/>
      <c r="AM448" s="113"/>
      <c r="AN448" s="113"/>
      <c r="AO448" s="113"/>
      <c r="AP448" s="113"/>
      <c r="AQ448" s="113"/>
      <c r="AR448" s="112">
        <v>2</v>
      </c>
      <c r="AS448" s="118" t="s">
        <v>1609</v>
      </c>
      <c r="AT448" s="113">
        <v>15.4</v>
      </c>
      <c r="AU448" s="112">
        <v>23.65</v>
      </c>
      <c r="AV448" s="113">
        <v>3.57</v>
      </c>
      <c r="AW448" s="113">
        <v>5</v>
      </c>
      <c r="AX448" s="113"/>
      <c r="AY448" s="113">
        <v>2.38</v>
      </c>
      <c r="AZ448" s="113">
        <v>50</v>
      </c>
      <c r="BA448" s="113"/>
      <c r="BB448" s="129">
        <v>28250</v>
      </c>
    </row>
    <row r="449" spans="1:54" s="128" customFormat="1" ht="12.75">
      <c r="A449" s="130" t="s">
        <v>41</v>
      </c>
      <c r="B449" s="131">
        <v>62</v>
      </c>
      <c r="C449" s="132"/>
      <c r="D449" s="133"/>
      <c r="E449" s="133"/>
      <c r="F449" s="132"/>
      <c r="G449" s="131"/>
      <c r="H449" s="131"/>
      <c r="I449" s="131"/>
      <c r="J449" s="131"/>
      <c r="K449" s="131"/>
      <c r="L449" s="132"/>
      <c r="M449" s="131"/>
      <c r="N449" s="131"/>
      <c r="O449" s="131"/>
      <c r="P449" s="131"/>
      <c r="Q449" s="131"/>
      <c r="R449" s="131"/>
      <c r="S449" s="131"/>
      <c r="T449" s="131"/>
      <c r="U449" s="134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5">
        <f t="shared" ref="AR449:BB449" si="8">SUM(AR387:AR448)</f>
        <v>1130</v>
      </c>
      <c r="AS449" s="136"/>
      <c r="AT449" s="135">
        <v>8701.0000000000018</v>
      </c>
      <c r="AU449" s="135">
        <v>15500.870000000004</v>
      </c>
      <c r="AV449" s="135">
        <v>2092.4300000000003</v>
      </c>
      <c r="AW449" s="135">
        <v>611</v>
      </c>
      <c r="AX449" s="135">
        <f t="shared" si="8"/>
        <v>0</v>
      </c>
      <c r="AY449" s="135">
        <v>1344.7000000000003</v>
      </c>
      <c r="AZ449" s="135">
        <v>28250</v>
      </c>
      <c r="BA449" s="135">
        <f t="shared" si="8"/>
        <v>0</v>
      </c>
      <c r="BB449" s="137">
        <f t="shared" si="8"/>
        <v>28250</v>
      </c>
    </row>
    <row r="450" spans="1:54" s="62" customFormat="1" ht="15.75" customHeight="1">
      <c r="A450" s="84" t="s">
        <v>1610</v>
      </c>
      <c r="B450" s="50">
        <v>1</v>
      </c>
      <c r="C450" s="52" t="s">
        <v>1611</v>
      </c>
      <c r="D450" s="75" t="s">
        <v>348</v>
      </c>
      <c r="E450" s="75" t="s">
        <v>1543</v>
      </c>
      <c r="F450" s="75" t="s">
        <v>1612</v>
      </c>
      <c r="G450" s="87"/>
      <c r="H450" s="138">
        <v>3</v>
      </c>
      <c r="I450" s="138">
        <v>8</v>
      </c>
      <c r="J450" s="138">
        <v>1989</v>
      </c>
      <c r="K450" s="139">
        <v>22</v>
      </c>
      <c r="L450" s="140" t="s">
        <v>100</v>
      </c>
      <c r="M450" s="1"/>
      <c r="N450" s="1"/>
      <c r="O450" s="1"/>
      <c r="P450" s="53"/>
      <c r="Q450" s="141">
        <v>222</v>
      </c>
      <c r="R450" s="53"/>
      <c r="S450" s="142" t="s">
        <v>69</v>
      </c>
      <c r="T450" s="143">
        <v>11030021</v>
      </c>
      <c r="U450" s="144"/>
      <c r="V450" s="58"/>
      <c r="W450" s="66"/>
      <c r="X450" s="66"/>
      <c r="Y450" s="66"/>
      <c r="Z450" s="66"/>
      <c r="AA450" s="66"/>
      <c r="AB450" s="66"/>
      <c r="AC450" s="66"/>
      <c r="AD450" s="66"/>
      <c r="AE450" s="66"/>
      <c r="AF450" s="54">
        <v>26</v>
      </c>
      <c r="AG450" s="54">
        <v>8</v>
      </c>
      <c r="AH450" s="54">
        <v>2011</v>
      </c>
      <c r="AI450" s="145">
        <v>0.91666666666666663</v>
      </c>
      <c r="AJ450" s="146"/>
      <c r="AK450" s="147"/>
      <c r="AL450" s="148"/>
      <c r="AM450" s="149"/>
      <c r="AN450" s="138">
        <v>19</v>
      </c>
      <c r="AO450" s="138">
        <v>2</v>
      </c>
      <c r="AP450" s="148">
        <v>2012</v>
      </c>
      <c r="AQ450" s="149">
        <v>0.95833333333333337</v>
      </c>
      <c r="AR450" s="148">
        <v>19</v>
      </c>
      <c r="AS450" s="89" t="s">
        <v>1621</v>
      </c>
      <c r="AT450" s="60">
        <v>315.40000000000003</v>
      </c>
      <c r="AU450" s="60">
        <v>366.32000000000005</v>
      </c>
      <c r="AV450" s="60">
        <v>0.32</v>
      </c>
      <c r="AW450" s="60">
        <v>36</v>
      </c>
      <c r="AX450" s="60"/>
      <c r="AY450" s="60">
        <v>243.04000000000008</v>
      </c>
      <c r="AZ450" s="60">
        <v>718.04000000000008</v>
      </c>
      <c r="BA450" s="60"/>
      <c r="BB450" s="60">
        <v>475</v>
      </c>
    </row>
    <row r="451" spans="1:54" s="62" customFormat="1" ht="15.75" customHeight="1">
      <c r="A451" s="92" t="s">
        <v>1610</v>
      </c>
      <c r="B451" s="50">
        <v>2</v>
      </c>
      <c r="C451" s="52" t="s">
        <v>1613</v>
      </c>
      <c r="D451" s="75" t="s">
        <v>237</v>
      </c>
      <c r="E451" s="75" t="s">
        <v>1614</v>
      </c>
      <c r="F451" s="75" t="s">
        <v>1615</v>
      </c>
      <c r="G451" s="53"/>
      <c r="H451" s="138">
        <v>25</v>
      </c>
      <c r="I451" s="138">
        <v>6</v>
      </c>
      <c r="J451" s="138">
        <v>1978</v>
      </c>
      <c r="K451" s="139">
        <v>33</v>
      </c>
      <c r="L451" s="51" t="s">
        <v>1539</v>
      </c>
      <c r="M451" s="1"/>
      <c r="N451" s="1"/>
      <c r="O451" s="1"/>
      <c r="P451" s="53"/>
      <c r="Q451" s="141">
        <v>245</v>
      </c>
      <c r="R451" s="53"/>
      <c r="S451" s="142" t="s">
        <v>69</v>
      </c>
      <c r="T451" s="143">
        <v>11030021</v>
      </c>
      <c r="U451" s="150" t="s">
        <v>1629</v>
      </c>
      <c r="V451" s="58"/>
      <c r="W451" s="56"/>
      <c r="X451" s="56"/>
      <c r="Y451" s="56"/>
      <c r="Z451" s="56"/>
      <c r="AA451" s="56"/>
      <c r="AB451" s="56"/>
      <c r="AC451" s="56"/>
      <c r="AD451" s="56"/>
      <c r="AE451" s="56"/>
      <c r="AF451" s="54">
        <v>27</v>
      </c>
      <c r="AG451" s="54">
        <v>9</v>
      </c>
      <c r="AH451" s="54">
        <v>2011</v>
      </c>
      <c r="AI451" s="145">
        <v>0.70833333333333337</v>
      </c>
      <c r="AJ451" s="146"/>
      <c r="AK451" s="147"/>
      <c r="AL451" s="148"/>
      <c r="AM451" s="149"/>
      <c r="AN451" s="138">
        <v>29</v>
      </c>
      <c r="AO451" s="138">
        <v>2</v>
      </c>
      <c r="AP451" s="148">
        <v>2012</v>
      </c>
      <c r="AQ451" s="149">
        <v>1</v>
      </c>
      <c r="AR451" s="148">
        <v>29</v>
      </c>
      <c r="AS451" s="75" t="s">
        <v>1609</v>
      </c>
      <c r="AT451" s="60">
        <v>481.40000000000003</v>
      </c>
      <c r="AU451" s="60">
        <v>559.12</v>
      </c>
      <c r="AV451" s="60">
        <v>1.47</v>
      </c>
      <c r="AW451" s="60">
        <v>36</v>
      </c>
      <c r="AX451" s="60"/>
      <c r="AY451" s="68">
        <v>352.99</v>
      </c>
      <c r="AZ451" s="60">
        <v>1077.99</v>
      </c>
      <c r="BA451" s="60"/>
      <c r="BB451" s="60">
        <v>725</v>
      </c>
    </row>
    <row r="452" spans="1:54" s="62" customFormat="1" ht="15.75" customHeight="1">
      <c r="A452" s="92" t="s">
        <v>1610</v>
      </c>
      <c r="B452" s="50">
        <v>3</v>
      </c>
      <c r="C452" s="52" t="s">
        <v>1616</v>
      </c>
      <c r="D452" s="75" t="s">
        <v>132</v>
      </c>
      <c r="E452" s="75" t="s">
        <v>1617</v>
      </c>
      <c r="F452" s="75" t="s">
        <v>1618</v>
      </c>
      <c r="G452" s="53"/>
      <c r="H452" s="138">
        <v>1</v>
      </c>
      <c r="I452" s="138">
        <v>2</v>
      </c>
      <c r="J452" s="138">
        <v>1958</v>
      </c>
      <c r="K452" s="139">
        <v>53</v>
      </c>
      <c r="L452" s="140" t="s">
        <v>1539</v>
      </c>
      <c r="M452" s="1"/>
      <c r="N452" s="1"/>
      <c r="O452" s="1"/>
      <c r="P452" s="53"/>
      <c r="Q452" s="141">
        <v>259</v>
      </c>
      <c r="R452" s="53"/>
      <c r="S452" s="142" t="s">
        <v>69</v>
      </c>
      <c r="T452" s="143">
        <v>11030021</v>
      </c>
      <c r="U452" s="144"/>
      <c r="V452" s="58"/>
      <c r="W452" s="56"/>
      <c r="X452" s="56"/>
      <c r="Y452" s="56"/>
      <c r="Z452" s="56"/>
      <c r="AA452" s="56"/>
      <c r="AB452" s="56"/>
      <c r="AC452" s="56"/>
      <c r="AD452" s="56"/>
      <c r="AE452" s="56"/>
      <c r="AF452" s="54">
        <v>14</v>
      </c>
      <c r="AG452" s="54">
        <v>10</v>
      </c>
      <c r="AH452" s="54">
        <v>2011</v>
      </c>
      <c r="AI452" s="145">
        <v>0.5625</v>
      </c>
      <c r="AJ452" s="146"/>
      <c r="AK452" s="147"/>
      <c r="AL452" s="148"/>
      <c r="AM452" s="149"/>
      <c r="AN452" s="138">
        <v>29</v>
      </c>
      <c r="AO452" s="138">
        <v>2</v>
      </c>
      <c r="AP452" s="148">
        <v>2012</v>
      </c>
      <c r="AQ452" s="149">
        <v>1</v>
      </c>
      <c r="AR452" s="148">
        <v>29</v>
      </c>
      <c r="AS452" s="75" t="s">
        <v>1609</v>
      </c>
      <c r="AT452" s="60">
        <v>481.40000000000003</v>
      </c>
      <c r="AU452" s="60">
        <v>559.12</v>
      </c>
      <c r="AV452" s="60">
        <v>0.32</v>
      </c>
      <c r="AW452" s="60">
        <v>16</v>
      </c>
      <c r="AX452" s="60"/>
      <c r="AY452" s="68">
        <v>331.83999999999992</v>
      </c>
      <c r="AZ452" s="60">
        <v>1056.8399999999999</v>
      </c>
      <c r="BA452" s="60"/>
      <c r="BB452" s="60">
        <v>725</v>
      </c>
    </row>
    <row r="453" spans="1:54" s="62" customFormat="1" ht="15.75" customHeight="1">
      <c r="A453" s="92" t="s">
        <v>1610</v>
      </c>
      <c r="B453" s="50">
        <v>4</v>
      </c>
      <c r="C453" s="52" t="s">
        <v>3256</v>
      </c>
      <c r="D453" s="75" t="s">
        <v>3257</v>
      </c>
      <c r="E453" s="75" t="s">
        <v>3258</v>
      </c>
      <c r="F453" s="75" t="s">
        <v>3259</v>
      </c>
      <c r="G453" s="53"/>
      <c r="H453" s="138">
        <v>16</v>
      </c>
      <c r="I453" s="138">
        <v>6</v>
      </c>
      <c r="J453" s="138">
        <v>1955</v>
      </c>
      <c r="K453" s="139">
        <v>56</v>
      </c>
      <c r="L453" s="140" t="s">
        <v>1539</v>
      </c>
      <c r="M453" s="1"/>
      <c r="N453" s="1"/>
      <c r="O453" s="1"/>
      <c r="P453" s="53"/>
      <c r="Q453" s="151">
        <v>15</v>
      </c>
      <c r="R453" s="53"/>
      <c r="S453" s="142" t="s">
        <v>69</v>
      </c>
      <c r="T453" s="143">
        <v>11030021</v>
      </c>
      <c r="U453" s="144"/>
      <c r="V453" s="58" t="s">
        <v>3260</v>
      </c>
      <c r="W453" s="56"/>
      <c r="X453" s="56"/>
      <c r="Y453" s="56"/>
      <c r="Z453" s="56"/>
      <c r="AA453" s="56"/>
      <c r="AB453" s="56"/>
      <c r="AC453" s="56"/>
      <c r="AD453" s="56"/>
      <c r="AE453" s="56"/>
      <c r="AF453" s="54">
        <v>24</v>
      </c>
      <c r="AG453" s="54">
        <v>1</v>
      </c>
      <c r="AH453" s="54">
        <v>2012</v>
      </c>
      <c r="AI453" s="145">
        <v>0.54166666666666663</v>
      </c>
      <c r="AJ453" s="152"/>
      <c r="AK453" s="52"/>
      <c r="AL453" s="54"/>
      <c r="AM453" s="149"/>
      <c r="AN453" s="138">
        <v>7</v>
      </c>
      <c r="AO453" s="138">
        <v>2</v>
      </c>
      <c r="AP453" s="148">
        <v>2012</v>
      </c>
      <c r="AQ453" s="149">
        <v>0.66666666666666663</v>
      </c>
      <c r="AR453" s="148">
        <v>7</v>
      </c>
      <c r="AS453" s="89" t="s">
        <v>1621</v>
      </c>
      <c r="AT453" s="60">
        <v>116.20000000000002</v>
      </c>
      <c r="AU453" s="60">
        <v>134.96</v>
      </c>
      <c r="AV453" s="60">
        <v>0</v>
      </c>
      <c r="AW453" s="60">
        <v>0</v>
      </c>
      <c r="AX453" s="60"/>
      <c r="AY453" s="68">
        <v>76.160000000000025</v>
      </c>
      <c r="AZ453" s="60">
        <v>251.16000000000003</v>
      </c>
      <c r="BA453" s="60"/>
      <c r="BB453" s="60">
        <v>175</v>
      </c>
    </row>
    <row r="454" spans="1:54" s="62" customFormat="1" ht="15.75" customHeight="1">
      <c r="A454" s="92" t="s">
        <v>1610</v>
      </c>
      <c r="B454" s="50">
        <v>5</v>
      </c>
      <c r="C454" s="52" t="s">
        <v>3261</v>
      </c>
      <c r="D454" s="75" t="s">
        <v>55</v>
      </c>
      <c r="E454" s="75" t="s">
        <v>3262</v>
      </c>
      <c r="F454" s="75" t="s">
        <v>3263</v>
      </c>
      <c r="G454" s="53"/>
      <c r="H454" s="138">
        <v>6</v>
      </c>
      <c r="I454" s="138">
        <v>9</v>
      </c>
      <c r="J454" s="138">
        <v>1987</v>
      </c>
      <c r="K454" s="139">
        <v>24</v>
      </c>
      <c r="L454" s="140" t="s">
        <v>1539</v>
      </c>
      <c r="M454" s="1"/>
      <c r="N454" s="1"/>
      <c r="O454" s="1"/>
      <c r="P454" s="53"/>
      <c r="Q454" s="151">
        <v>31</v>
      </c>
      <c r="R454" s="53"/>
      <c r="S454" s="142" t="s">
        <v>69</v>
      </c>
      <c r="T454" s="143">
        <v>11030021</v>
      </c>
      <c r="U454" s="144"/>
      <c r="V454" s="58" t="s">
        <v>493</v>
      </c>
      <c r="W454" s="56"/>
      <c r="X454" s="56"/>
      <c r="Y454" s="56"/>
      <c r="Z454" s="56"/>
      <c r="AA454" s="56"/>
      <c r="AB454" s="56"/>
      <c r="AC454" s="56"/>
      <c r="AD454" s="56"/>
      <c r="AE454" s="56"/>
      <c r="AF454" s="54">
        <v>20</v>
      </c>
      <c r="AG454" s="54">
        <v>2</v>
      </c>
      <c r="AH454" s="54">
        <v>2012</v>
      </c>
      <c r="AI454" s="145">
        <v>0.58333333333333337</v>
      </c>
      <c r="AJ454" s="54">
        <v>20</v>
      </c>
      <c r="AK454" s="54">
        <v>2</v>
      </c>
      <c r="AL454" s="54">
        <v>2012</v>
      </c>
      <c r="AM454" s="145">
        <v>0.66597222222222219</v>
      </c>
      <c r="AN454" s="138">
        <v>29</v>
      </c>
      <c r="AO454" s="138">
        <v>2</v>
      </c>
      <c r="AP454" s="148">
        <v>2012</v>
      </c>
      <c r="AQ454" s="149">
        <v>1</v>
      </c>
      <c r="AR454" s="148">
        <v>10</v>
      </c>
      <c r="AS454" s="153" t="s">
        <v>1609</v>
      </c>
      <c r="AT454" s="60">
        <v>166</v>
      </c>
      <c r="AU454" s="60">
        <v>192.8</v>
      </c>
      <c r="AV454" s="60">
        <v>8.9600000000000009</v>
      </c>
      <c r="AW454" s="60">
        <v>30</v>
      </c>
      <c r="AX454" s="60"/>
      <c r="AY454" s="68">
        <v>147.76</v>
      </c>
      <c r="AZ454" s="60">
        <v>397.76</v>
      </c>
      <c r="BA454" s="60"/>
      <c r="BB454" s="60">
        <v>250</v>
      </c>
    </row>
    <row r="455" spans="1:54" s="62" customFormat="1" ht="15.75" customHeight="1">
      <c r="A455" s="92" t="s">
        <v>1610</v>
      </c>
      <c r="B455" s="50">
        <v>6</v>
      </c>
      <c r="C455" s="52" t="s">
        <v>1622</v>
      </c>
      <c r="D455" s="75" t="s">
        <v>356</v>
      </c>
      <c r="E455" s="75" t="s">
        <v>1623</v>
      </c>
      <c r="F455" s="75" t="s">
        <v>1624</v>
      </c>
      <c r="G455" s="53"/>
      <c r="H455" s="59">
        <v>18</v>
      </c>
      <c r="I455" s="138">
        <v>8</v>
      </c>
      <c r="J455" s="138">
        <v>1959</v>
      </c>
      <c r="K455" s="139">
        <v>52</v>
      </c>
      <c r="L455" s="140" t="s">
        <v>1539</v>
      </c>
      <c r="M455" s="1"/>
      <c r="N455" s="1"/>
      <c r="O455" s="1"/>
      <c r="P455" s="53"/>
      <c r="Q455" s="141">
        <v>203</v>
      </c>
      <c r="R455" s="53"/>
      <c r="S455" s="142" t="s">
        <v>69</v>
      </c>
      <c r="T455" s="143">
        <v>11030021</v>
      </c>
      <c r="U455" s="144"/>
      <c r="V455" s="154" t="s">
        <v>90</v>
      </c>
      <c r="W455" s="56"/>
      <c r="X455" s="56"/>
      <c r="Y455" s="56"/>
      <c r="Z455" s="56"/>
      <c r="AA455" s="56"/>
      <c r="AB455" s="56"/>
      <c r="AC455" s="56"/>
      <c r="AD455" s="56"/>
      <c r="AE455" s="56"/>
      <c r="AF455" s="54">
        <v>1</v>
      </c>
      <c r="AG455" s="54">
        <v>8</v>
      </c>
      <c r="AH455" s="54">
        <v>2011</v>
      </c>
      <c r="AI455" s="145">
        <v>0.83333333333333337</v>
      </c>
      <c r="AJ455" s="146"/>
      <c r="AK455" s="147"/>
      <c r="AL455" s="148"/>
      <c r="AM455" s="149"/>
      <c r="AN455" s="138">
        <v>29</v>
      </c>
      <c r="AO455" s="138">
        <v>2</v>
      </c>
      <c r="AP455" s="148">
        <v>2012</v>
      </c>
      <c r="AQ455" s="149">
        <v>1</v>
      </c>
      <c r="AR455" s="148">
        <v>29</v>
      </c>
      <c r="AS455" s="75" t="s">
        <v>1609</v>
      </c>
      <c r="AT455" s="60">
        <v>481.40000000000003</v>
      </c>
      <c r="AU455" s="60">
        <v>559.12</v>
      </c>
      <c r="AV455" s="60">
        <v>0.32</v>
      </c>
      <c r="AW455" s="60">
        <v>10</v>
      </c>
      <c r="AX455" s="60"/>
      <c r="AY455" s="68">
        <v>325.83999999999992</v>
      </c>
      <c r="AZ455" s="60">
        <v>1050.8399999999999</v>
      </c>
      <c r="BA455" s="60"/>
      <c r="BB455" s="60">
        <v>725</v>
      </c>
    </row>
    <row r="456" spans="1:54" s="62" customFormat="1" ht="15.75" customHeight="1">
      <c r="A456" s="92" t="s">
        <v>1610</v>
      </c>
      <c r="B456" s="50">
        <v>7</v>
      </c>
      <c r="C456" s="52" t="s">
        <v>1625</v>
      </c>
      <c r="D456" s="75" t="s">
        <v>1626</v>
      </c>
      <c r="E456" s="75" t="s">
        <v>1627</v>
      </c>
      <c r="F456" s="75" t="s">
        <v>1628</v>
      </c>
      <c r="G456" s="53"/>
      <c r="H456" s="138">
        <v>30</v>
      </c>
      <c r="I456" s="138">
        <v>3</v>
      </c>
      <c r="J456" s="138">
        <v>1979</v>
      </c>
      <c r="K456" s="139">
        <v>32</v>
      </c>
      <c r="L456" s="140" t="s">
        <v>1539</v>
      </c>
      <c r="M456" s="1"/>
      <c r="N456" s="1"/>
      <c r="O456" s="1"/>
      <c r="P456" s="53"/>
      <c r="Q456" s="151">
        <v>298</v>
      </c>
      <c r="R456" s="53"/>
      <c r="S456" s="142" t="s">
        <v>69</v>
      </c>
      <c r="T456" s="143">
        <v>11030021</v>
      </c>
      <c r="U456" s="144"/>
      <c r="V456" s="58"/>
      <c r="W456" s="56"/>
      <c r="X456" s="56"/>
      <c r="Y456" s="56"/>
      <c r="Z456" s="56"/>
      <c r="AA456" s="56"/>
      <c r="AB456" s="56"/>
      <c r="AC456" s="56"/>
      <c r="AD456" s="56"/>
      <c r="AE456" s="56"/>
      <c r="AF456" s="54">
        <v>14</v>
      </c>
      <c r="AG456" s="54">
        <v>12</v>
      </c>
      <c r="AH456" s="54">
        <v>2011</v>
      </c>
      <c r="AI456" s="145">
        <v>0.79166666666666663</v>
      </c>
      <c r="AJ456" s="146"/>
      <c r="AK456" s="147"/>
      <c r="AL456" s="148"/>
      <c r="AM456" s="149"/>
      <c r="AN456" s="138">
        <v>14</v>
      </c>
      <c r="AO456" s="138">
        <v>2</v>
      </c>
      <c r="AP456" s="148">
        <v>2012</v>
      </c>
      <c r="AQ456" s="149">
        <v>0.83333333333333337</v>
      </c>
      <c r="AR456" s="148">
        <v>14</v>
      </c>
      <c r="AS456" s="89" t="s">
        <v>1621</v>
      </c>
      <c r="AT456" s="60">
        <v>232.40000000000003</v>
      </c>
      <c r="AU456" s="60">
        <v>269.92</v>
      </c>
      <c r="AV456" s="60">
        <v>3.68</v>
      </c>
      <c r="AW456" s="60">
        <v>16</v>
      </c>
      <c r="AX456" s="60"/>
      <c r="AY456" s="68">
        <v>172</v>
      </c>
      <c r="AZ456" s="60">
        <v>522</v>
      </c>
      <c r="BA456" s="60"/>
      <c r="BB456" s="60">
        <v>350</v>
      </c>
    </row>
    <row r="457" spans="1:54" s="62" customFormat="1" ht="15.75" customHeight="1">
      <c r="A457" s="92" t="s">
        <v>1610</v>
      </c>
      <c r="B457" s="50">
        <v>8</v>
      </c>
      <c r="C457" s="52" t="s">
        <v>3264</v>
      </c>
      <c r="D457" s="75" t="s">
        <v>3265</v>
      </c>
      <c r="E457" s="75" t="s">
        <v>3266</v>
      </c>
      <c r="F457" s="75" t="s">
        <v>3267</v>
      </c>
      <c r="G457" s="53"/>
      <c r="H457" s="138">
        <v>18</v>
      </c>
      <c r="I457" s="138">
        <v>8</v>
      </c>
      <c r="J457" s="138">
        <v>1955</v>
      </c>
      <c r="K457" s="139">
        <v>56</v>
      </c>
      <c r="L457" s="140" t="s">
        <v>1539</v>
      </c>
      <c r="M457" s="1"/>
      <c r="N457" s="1"/>
      <c r="O457" s="1"/>
      <c r="P457" s="53"/>
      <c r="Q457" s="151">
        <v>37</v>
      </c>
      <c r="R457" s="53"/>
      <c r="S457" s="142" t="s">
        <v>69</v>
      </c>
      <c r="T457" s="143">
        <v>11030021</v>
      </c>
      <c r="U457" s="144"/>
      <c r="V457" s="58"/>
      <c r="W457" s="56"/>
      <c r="X457" s="56"/>
      <c r="Y457" s="56"/>
      <c r="Z457" s="56"/>
      <c r="AA457" s="56"/>
      <c r="AB457" s="56"/>
      <c r="AC457" s="56"/>
      <c r="AD457" s="56"/>
      <c r="AE457" s="56"/>
      <c r="AF457" s="54">
        <v>28</v>
      </c>
      <c r="AG457" s="54">
        <v>2</v>
      </c>
      <c r="AH457" s="54">
        <v>2012</v>
      </c>
      <c r="AI457" s="145">
        <v>0.80555555555555547</v>
      </c>
      <c r="AJ457" s="155">
        <v>28</v>
      </c>
      <c r="AK457" s="54">
        <v>2</v>
      </c>
      <c r="AL457" s="54">
        <v>2012</v>
      </c>
      <c r="AM457" s="149">
        <v>0.99236111111111114</v>
      </c>
      <c r="AN457" s="138">
        <v>29</v>
      </c>
      <c r="AO457" s="138">
        <v>2</v>
      </c>
      <c r="AP457" s="148">
        <v>2012</v>
      </c>
      <c r="AQ457" s="149">
        <v>1</v>
      </c>
      <c r="AR457" s="148">
        <v>2</v>
      </c>
      <c r="AS457" s="153" t="s">
        <v>1609</v>
      </c>
      <c r="AT457" s="60">
        <v>33.200000000000003</v>
      </c>
      <c r="AU457" s="60">
        <v>38.56</v>
      </c>
      <c r="AV457" s="60">
        <v>0.32</v>
      </c>
      <c r="AW457" s="60">
        <v>40</v>
      </c>
      <c r="AX457" s="60"/>
      <c r="AY457" s="68">
        <v>62.08</v>
      </c>
      <c r="AZ457" s="60">
        <v>112.08</v>
      </c>
      <c r="BA457" s="60"/>
      <c r="BB457" s="60">
        <v>50</v>
      </c>
    </row>
    <row r="458" spans="1:54" s="62" customFormat="1" ht="15.75" customHeight="1">
      <c r="A458" s="92" t="s">
        <v>1610</v>
      </c>
      <c r="B458" s="50">
        <v>9</v>
      </c>
      <c r="C458" s="52" t="s">
        <v>1630</v>
      </c>
      <c r="D458" s="75" t="s">
        <v>485</v>
      </c>
      <c r="E458" s="75" t="s">
        <v>238</v>
      </c>
      <c r="F458" s="75" t="s">
        <v>1631</v>
      </c>
      <c r="G458" s="53"/>
      <c r="H458" s="138">
        <v>12</v>
      </c>
      <c r="I458" s="138">
        <v>10</v>
      </c>
      <c r="J458" s="138">
        <v>1955</v>
      </c>
      <c r="K458" s="139">
        <v>56</v>
      </c>
      <c r="L458" s="140" t="s">
        <v>1539</v>
      </c>
      <c r="M458" s="1"/>
      <c r="N458" s="1"/>
      <c r="O458" s="1"/>
      <c r="P458" s="53"/>
      <c r="Q458" s="141">
        <v>273</v>
      </c>
      <c r="R458" s="53"/>
      <c r="S458" s="142" t="s">
        <v>69</v>
      </c>
      <c r="T458" s="143">
        <v>11030021</v>
      </c>
      <c r="U458" s="144"/>
      <c r="V458" s="154" t="s">
        <v>3268</v>
      </c>
      <c r="W458" s="56"/>
      <c r="X458" s="56"/>
      <c r="Y458" s="56"/>
      <c r="Z458" s="56"/>
      <c r="AA458" s="56"/>
      <c r="AB458" s="56"/>
      <c r="AC458" s="56"/>
      <c r="AD458" s="56"/>
      <c r="AE458" s="56"/>
      <c r="AF458" s="54">
        <v>4</v>
      </c>
      <c r="AG458" s="54">
        <v>11</v>
      </c>
      <c r="AH458" s="54">
        <v>2011</v>
      </c>
      <c r="AI458" s="145">
        <v>0.5</v>
      </c>
      <c r="AJ458" s="146"/>
      <c r="AK458" s="147"/>
      <c r="AL458" s="148"/>
      <c r="AM458" s="149"/>
      <c r="AN458" s="138">
        <v>29</v>
      </c>
      <c r="AO458" s="138">
        <v>2</v>
      </c>
      <c r="AP458" s="148">
        <v>2012</v>
      </c>
      <c r="AQ458" s="149">
        <v>1</v>
      </c>
      <c r="AR458" s="148">
        <v>29</v>
      </c>
      <c r="AS458" s="75" t="s">
        <v>1609</v>
      </c>
      <c r="AT458" s="60">
        <v>481.40000000000003</v>
      </c>
      <c r="AU458" s="60">
        <v>559.12</v>
      </c>
      <c r="AV458" s="60">
        <v>1.5</v>
      </c>
      <c r="AW458" s="60">
        <v>0</v>
      </c>
      <c r="AX458" s="60"/>
      <c r="AY458" s="68">
        <v>317.02</v>
      </c>
      <c r="AZ458" s="60">
        <v>1042.02</v>
      </c>
      <c r="BA458" s="60"/>
      <c r="BB458" s="60">
        <v>725</v>
      </c>
    </row>
    <row r="459" spans="1:54" s="62" customFormat="1" ht="15.75" customHeight="1">
      <c r="A459" s="92" t="s">
        <v>1610</v>
      </c>
      <c r="B459" s="50">
        <v>10</v>
      </c>
      <c r="C459" s="52" t="s">
        <v>3269</v>
      </c>
      <c r="D459" s="75" t="s">
        <v>2412</v>
      </c>
      <c r="E459" s="75" t="s">
        <v>3270</v>
      </c>
      <c r="F459" s="75" t="s">
        <v>3271</v>
      </c>
      <c r="G459" s="53"/>
      <c r="H459" s="138">
        <v>31</v>
      </c>
      <c r="I459" s="138">
        <v>12</v>
      </c>
      <c r="J459" s="138">
        <v>1970</v>
      </c>
      <c r="K459" s="139">
        <v>41</v>
      </c>
      <c r="L459" s="140" t="s">
        <v>1539</v>
      </c>
      <c r="M459" s="1"/>
      <c r="N459" s="1"/>
      <c r="O459" s="1"/>
      <c r="P459" s="53"/>
      <c r="Q459" s="151">
        <v>18</v>
      </c>
      <c r="R459" s="53"/>
      <c r="S459" s="142" t="s">
        <v>69</v>
      </c>
      <c r="T459" s="143">
        <v>11030021</v>
      </c>
      <c r="U459" s="144"/>
      <c r="V459" s="58"/>
      <c r="W459" s="56"/>
      <c r="X459" s="56"/>
      <c r="Y459" s="56"/>
      <c r="Z459" s="56"/>
      <c r="AA459" s="56"/>
      <c r="AB459" s="56"/>
      <c r="AC459" s="56"/>
      <c r="AD459" s="56"/>
      <c r="AE459" s="56"/>
      <c r="AF459" s="54">
        <v>27</v>
      </c>
      <c r="AG459" s="54">
        <v>1</v>
      </c>
      <c r="AH459" s="54">
        <v>2012</v>
      </c>
      <c r="AI459" s="145">
        <v>0.54166666666666663</v>
      </c>
      <c r="AJ459" s="152"/>
      <c r="AK459" s="52"/>
      <c r="AL459" s="54"/>
      <c r="AM459" s="149"/>
      <c r="AN459" s="138">
        <v>29</v>
      </c>
      <c r="AO459" s="138">
        <v>2</v>
      </c>
      <c r="AP459" s="148">
        <v>2012</v>
      </c>
      <c r="AQ459" s="149">
        <v>1</v>
      </c>
      <c r="AR459" s="148">
        <v>29</v>
      </c>
      <c r="AS459" s="75" t="s">
        <v>1609</v>
      </c>
      <c r="AT459" s="60">
        <v>481.40000000000003</v>
      </c>
      <c r="AU459" s="60">
        <v>559.12</v>
      </c>
      <c r="AV459" s="60">
        <v>6.66</v>
      </c>
      <c r="AW459" s="60">
        <v>0</v>
      </c>
      <c r="AX459" s="60"/>
      <c r="AY459" s="68">
        <v>322.18000000000006</v>
      </c>
      <c r="AZ459" s="60">
        <v>1047.18</v>
      </c>
      <c r="BA459" s="60"/>
      <c r="BB459" s="60">
        <v>725</v>
      </c>
    </row>
    <row r="460" spans="1:54" s="62" customFormat="1" ht="15.75" customHeight="1">
      <c r="A460" s="92" t="s">
        <v>1610</v>
      </c>
      <c r="B460" s="50">
        <v>11</v>
      </c>
      <c r="C460" s="52" t="s">
        <v>3272</v>
      </c>
      <c r="D460" s="75" t="s">
        <v>3273</v>
      </c>
      <c r="E460" s="75" t="s">
        <v>3274</v>
      </c>
      <c r="F460" s="75" t="s">
        <v>3275</v>
      </c>
      <c r="G460" s="53"/>
      <c r="H460" s="138">
        <v>23</v>
      </c>
      <c r="I460" s="138">
        <v>12</v>
      </c>
      <c r="J460" s="138">
        <v>1948</v>
      </c>
      <c r="K460" s="139">
        <v>63</v>
      </c>
      <c r="L460" s="140" t="s">
        <v>1539</v>
      </c>
      <c r="M460" s="1"/>
      <c r="N460" s="1"/>
      <c r="O460" s="1"/>
      <c r="P460" s="53"/>
      <c r="Q460" s="151">
        <v>23</v>
      </c>
      <c r="R460" s="53"/>
      <c r="S460" s="142" t="s">
        <v>69</v>
      </c>
      <c r="T460" s="143">
        <v>11030021</v>
      </c>
      <c r="U460" s="144"/>
      <c r="V460" s="58"/>
      <c r="W460" s="56"/>
      <c r="X460" s="56"/>
      <c r="Y460" s="56"/>
      <c r="Z460" s="56"/>
      <c r="AA460" s="56"/>
      <c r="AB460" s="56"/>
      <c r="AC460" s="56"/>
      <c r="AD460" s="56"/>
      <c r="AE460" s="56"/>
      <c r="AF460" s="54">
        <v>3</v>
      </c>
      <c r="AG460" s="54">
        <v>2</v>
      </c>
      <c r="AH460" s="54">
        <v>2012</v>
      </c>
      <c r="AI460" s="145">
        <v>0.54166666666666663</v>
      </c>
      <c r="AJ460" s="155">
        <v>3</v>
      </c>
      <c r="AK460" s="54">
        <v>2</v>
      </c>
      <c r="AL460" s="54">
        <v>2012</v>
      </c>
      <c r="AM460" s="149">
        <v>0.55833333333333335</v>
      </c>
      <c r="AN460" s="138">
        <v>29</v>
      </c>
      <c r="AO460" s="138">
        <v>2</v>
      </c>
      <c r="AP460" s="148">
        <v>2012</v>
      </c>
      <c r="AQ460" s="149">
        <v>1</v>
      </c>
      <c r="AR460" s="148">
        <v>27</v>
      </c>
      <c r="AS460" s="153" t="s">
        <v>1609</v>
      </c>
      <c r="AT460" s="60">
        <v>448.20000000000005</v>
      </c>
      <c r="AU460" s="60">
        <v>520.56000000000006</v>
      </c>
      <c r="AV460" s="60">
        <v>0.73</v>
      </c>
      <c r="AW460" s="60">
        <v>30</v>
      </c>
      <c r="AX460" s="60"/>
      <c r="AY460" s="68">
        <v>324.49000000000012</v>
      </c>
      <c r="AZ460" s="60">
        <v>999.49000000000012</v>
      </c>
      <c r="BA460" s="60"/>
      <c r="BB460" s="60">
        <v>675</v>
      </c>
    </row>
    <row r="461" spans="1:54" s="62" customFormat="1" ht="15.75" customHeight="1">
      <c r="A461" s="92" t="s">
        <v>1610</v>
      </c>
      <c r="B461" s="50">
        <v>12</v>
      </c>
      <c r="C461" s="52" t="s">
        <v>1636</v>
      </c>
      <c r="D461" s="75" t="s">
        <v>291</v>
      </c>
      <c r="E461" s="75" t="s">
        <v>1637</v>
      </c>
      <c r="F461" s="75" t="s">
        <v>1638</v>
      </c>
      <c r="G461" s="53"/>
      <c r="H461" s="138">
        <v>11</v>
      </c>
      <c r="I461" s="138">
        <v>2</v>
      </c>
      <c r="J461" s="138">
        <v>1972</v>
      </c>
      <c r="K461" s="139">
        <v>39</v>
      </c>
      <c r="L461" s="140" t="s">
        <v>1539</v>
      </c>
      <c r="M461" s="1"/>
      <c r="N461" s="1"/>
      <c r="O461" s="1"/>
      <c r="P461" s="53"/>
      <c r="Q461" s="151">
        <v>317</v>
      </c>
      <c r="R461" s="53"/>
      <c r="S461" s="142" t="s">
        <v>69</v>
      </c>
      <c r="T461" s="143">
        <v>11030021</v>
      </c>
      <c r="U461" s="144"/>
      <c r="V461" s="58"/>
      <c r="W461" s="56"/>
      <c r="X461" s="56"/>
      <c r="Y461" s="56"/>
      <c r="Z461" s="56"/>
      <c r="AA461" s="56"/>
      <c r="AB461" s="56"/>
      <c r="AC461" s="56"/>
      <c r="AD461" s="56"/>
      <c r="AE461" s="56"/>
      <c r="AF461" s="54">
        <v>28</v>
      </c>
      <c r="AG461" s="54">
        <v>12</v>
      </c>
      <c r="AH461" s="54">
        <v>2011</v>
      </c>
      <c r="AI461" s="145">
        <v>0.5625</v>
      </c>
      <c r="AJ461" s="146"/>
      <c r="AK461" s="147"/>
      <c r="AL461" s="148"/>
      <c r="AM461" s="149"/>
      <c r="AN461" s="138">
        <v>6</v>
      </c>
      <c r="AO461" s="138">
        <v>2</v>
      </c>
      <c r="AP461" s="148">
        <v>2012</v>
      </c>
      <c r="AQ461" s="149">
        <v>0.60416666666666663</v>
      </c>
      <c r="AR461" s="148">
        <v>6</v>
      </c>
      <c r="AS461" s="75" t="s">
        <v>1716</v>
      </c>
      <c r="AT461" s="60">
        <v>99.600000000000009</v>
      </c>
      <c r="AU461" s="60">
        <v>115.68</v>
      </c>
      <c r="AV461" s="60">
        <v>23.41</v>
      </c>
      <c r="AW461" s="60">
        <v>9</v>
      </c>
      <c r="AX461" s="60"/>
      <c r="AY461" s="68">
        <v>97.690000000000026</v>
      </c>
      <c r="AZ461" s="60">
        <v>247.69000000000003</v>
      </c>
      <c r="BA461" s="60"/>
      <c r="BB461" s="60">
        <v>150</v>
      </c>
    </row>
    <row r="462" spans="1:54" s="62" customFormat="1" ht="15.75" customHeight="1">
      <c r="A462" s="92" t="s">
        <v>1610</v>
      </c>
      <c r="B462" s="50">
        <v>13</v>
      </c>
      <c r="C462" s="52" t="s">
        <v>3276</v>
      </c>
      <c r="D462" s="75" t="s">
        <v>1913</v>
      </c>
      <c r="E462" s="75" t="s">
        <v>3277</v>
      </c>
      <c r="F462" s="75" t="s">
        <v>3278</v>
      </c>
      <c r="G462" s="53"/>
      <c r="H462" s="138">
        <v>1</v>
      </c>
      <c r="I462" s="138">
        <v>1</v>
      </c>
      <c r="J462" s="138">
        <v>1961</v>
      </c>
      <c r="K462" s="139">
        <v>51</v>
      </c>
      <c r="L462" s="140" t="s">
        <v>1539</v>
      </c>
      <c r="M462" s="1"/>
      <c r="N462" s="1"/>
      <c r="O462" s="1"/>
      <c r="P462" s="53"/>
      <c r="Q462" s="151">
        <v>21</v>
      </c>
      <c r="R462" s="53"/>
      <c r="S462" s="142" t="s">
        <v>69</v>
      </c>
      <c r="T462" s="143">
        <v>11030021</v>
      </c>
      <c r="U462" s="144"/>
      <c r="V462" s="156"/>
      <c r="W462" s="56"/>
      <c r="X462" s="56"/>
      <c r="Y462" s="56"/>
      <c r="Z462" s="56"/>
      <c r="AA462" s="56"/>
      <c r="AB462" s="56"/>
      <c r="AC462" s="56"/>
      <c r="AD462" s="56"/>
      <c r="AE462" s="56"/>
      <c r="AF462" s="54">
        <v>28</v>
      </c>
      <c r="AG462" s="54">
        <v>1</v>
      </c>
      <c r="AH462" s="54">
        <v>2012</v>
      </c>
      <c r="AI462" s="145">
        <v>0.70833333333333337</v>
      </c>
      <c r="AJ462" s="146"/>
      <c r="AK462" s="147"/>
      <c r="AL462" s="148"/>
      <c r="AM462" s="149"/>
      <c r="AN462" s="138">
        <v>29</v>
      </c>
      <c r="AO462" s="138">
        <v>2</v>
      </c>
      <c r="AP462" s="148">
        <v>2012</v>
      </c>
      <c r="AQ462" s="149">
        <v>1</v>
      </c>
      <c r="AR462" s="148">
        <v>29</v>
      </c>
      <c r="AS462" s="75" t="s">
        <v>1609</v>
      </c>
      <c r="AT462" s="60">
        <v>481.40000000000003</v>
      </c>
      <c r="AU462" s="60">
        <v>559.12</v>
      </c>
      <c r="AV462" s="60">
        <v>2.57</v>
      </c>
      <c r="AW462" s="60">
        <v>0</v>
      </c>
      <c r="AX462" s="60"/>
      <c r="AY462" s="68">
        <v>318.08999999999992</v>
      </c>
      <c r="AZ462" s="60">
        <v>1043.0899999999999</v>
      </c>
      <c r="BA462" s="60"/>
      <c r="BB462" s="60">
        <v>725</v>
      </c>
    </row>
    <row r="463" spans="1:54" s="62" customFormat="1" ht="15.75" customHeight="1">
      <c r="A463" s="92" t="s">
        <v>1610</v>
      </c>
      <c r="B463" s="50">
        <v>14</v>
      </c>
      <c r="C463" s="52" t="s">
        <v>3279</v>
      </c>
      <c r="D463" s="75" t="s">
        <v>1605</v>
      </c>
      <c r="E463" s="75" t="s">
        <v>3280</v>
      </c>
      <c r="F463" s="75" t="s">
        <v>3281</v>
      </c>
      <c r="G463" s="53"/>
      <c r="H463" s="138">
        <v>21</v>
      </c>
      <c r="I463" s="138">
        <v>7</v>
      </c>
      <c r="J463" s="138">
        <v>1987</v>
      </c>
      <c r="K463" s="139">
        <v>24</v>
      </c>
      <c r="L463" s="140" t="s">
        <v>100</v>
      </c>
      <c r="M463" s="1"/>
      <c r="N463" s="1"/>
      <c r="O463" s="1"/>
      <c r="P463" s="53"/>
      <c r="Q463" s="151">
        <v>24</v>
      </c>
      <c r="R463" s="53"/>
      <c r="S463" s="142" t="s">
        <v>69</v>
      </c>
      <c r="T463" s="143">
        <v>11030021</v>
      </c>
      <c r="U463" s="144"/>
      <c r="V463" s="58"/>
      <c r="W463" s="56"/>
      <c r="X463" s="56"/>
      <c r="Y463" s="56"/>
      <c r="Z463" s="56"/>
      <c r="AA463" s="56"/>
      <c r="AB463" s="56"/>
      <c r="AC463" s="56"/>
      <c r="AD463" s="56"/>
      <c r="AE463" s="56"/>
      <c r="AF463" s="54">
        <v>6</v>
      </c>
      <c r="AG463" s="54">
        <v>2</v>
      </c>
      <c r="AH463" s="54">
        <v>2012</v>
      </c>
      <c r="AI463" s="145">
        <v>0.54166666666666663</v>
      </c>
      <c r="AJ463" s="157">
        <v>6</v>
      </c>
      <c r="AK463" s="138">
        <v>2</v>
      </c>
      <c r="AL463" s="148">
        <v>2012</v>
      </c>
      <c r="AM463" s="149">
        <v>0.62777777777777777</v>
      </c>
      <c r="AN463" s="138">
        <v>29</v>
      </c>
      <c r="AO463" s="138">
        <v>2</v>
      </c>
      <c r="AP463" s="148">
        <v>2012</v>
      </c>
      <c r="AQ463" s="149">
        <v>1</v>
      </c>
      <c r="AR463" s="148">
        <v>24</v>
      </c>
      <c r="AS463" s="153" t="s">
        <v>1609</v>
      </c>
      <c r="AT463" s="60">
        <v>398.40000000000003</v>
      </c>
      <c r="AU463" s="60">
        <v>462.72</v>
      </c>
      <c r="AV463" s="60">
        <v>7.82</v>
      </c>
      <c r="AW463" s="60">
        <v>39</v>
      </c>
      <c r="AX463" s="60"/>
      <c r="AY463" s="68">
        <v>307.94000000000017</v>
      </c>
      <c r="AZ463" s="60">
        <v>907.94000000000017</v>
      </c>
      <c r="BA463" s="60"/>
      <c r="BB463" s="60">
        <v>600</v>
      </c>
    </row>
    <row r="464" spans="1:54" s="62" customFormat="1" ht="15.75" customHeight="1">
      <c r="A464" s="92" t="s">
        <v>1610</v>
      </c>
      <c r="B464" s="50">
        <v>15</v>
      </c>
      <c r="C464" s="52" t="s">
        <v>3282</v>
      </c>
      <c r="D464" s="75" t="s">
        <v>1958</v>
      </c>
      <c r="E464" s="75" t="s">
        <v>1560</v>
      </c>
      <c r="F464" s="75" t="s">
        <v>3283</v>
      </c>
      <c r="G464" s="53"/>
      <c r="H464" s="138">
        <v>11</v>
      </c>
      <c r="I464" s="138">
        <v>12</v>
      </c>
      <c r="J464" s="138">
        <v>1959</v>
      </c>
      <c r="K464" s="139">
        <v>52</v>
      </c>
      <c r="L464" s="140" t="s">
        <v>1539</v>
      </c>
      <c r="M464" s="1"/>
      <c r="N464" s="1"/>
      <c r="O464" s="1"/>
      <c r="P464" s="53"/>
      <c r="Q464" s="151">
        <v>13</v>
      </c>
      <c r="R464" s="53"/>
      <c r="S464" s="142" t="s">
        <v>69</v>
      </c>
      <c r="T464" s="143">
        <v>11030021</v>
      </c>
      <c r="U464" s="144"/>
      <c r="V464" s="58"/>
      <c r="W464" s="56"/>
      <c r="X464" s="56"/>
      <c r="Y464" s="56"/>
      <c r="Z464" s="56"/>
      <c r="AA464" s="56"/>
      <c r="AB464" s="56"/>
      <c r="AC464" s="56"/>
      <c r="AD464" s="56"/>
      <c r="AE464" s="56"/>
      <c r="AF464" s="54">
        <v>22</v>
      </c>
      <c r="AG464" s="54">
        <v>1</v>
      </c>
      <c r="AH464" s="54">
        <v>2012</v>
      </c>
      <c r="AI464" s="145">
        <v>0.75</v>
      </c>
      <c r="AJ464" s="146"/>
      <c r="AK464" s="147"/>
      <c r="AL464" s="148"/>
      <c r="AM464" s="149"/>
      <c r="AN464" s="138">
        <v>29</v>
      </c>
      <c r="AO464" s="138">
        <v>2</v>
      </c>
      <c r="AP464" s="148">
        <v>2012</v>
      </c>
      <c r="AQ464" s="149">
        <v>1</v>
      </c>
      <c r="AR464" s="148">
        <v>29</v>
      </c>
      <c r="AS464" s="75" t="s">
        <v>1609</v>
      </c>
      <c r="AT464" s="60">
        <v>481.40000000000003</v>
      </c>
      <c r="AU464" s="60">
        <v>559.12</v>
      </c>
      <c r="AV464" s="60">
        <v>33.869999999999997</v>
      </c>
      <c r="AW464" s="60">
        <v>39</v>
      </c>
      <c r="AX464" s="60"/>
      <c r="AY464" s="68">
        <v>388.38999999999987</v>
      </c>
      <c r="AZ464" s="60">
        <v>1113.3899999999999</v>
      </c>
      <c r="BA464" s="60"/>
      <c r="BB464" s="60">
        <v>725</v>
      </c>
    </row>
    <row r="465" spans="1:54" s="62" customFormat="1" ht="15.75" customHeight="1">
      <c r="A465" s="92" t="s">
        <v>1610</v>
      </c>
      <c r="B465" s="50">
        <v>16</v>
      </c>
      <c r="C465" s="52" t="s">
        <v>1648</v>
      </c>
      <c r="D465" s="75" t="s">
        <v>55</v>
      </c>
      <c r="E465" s="75" t="s">
        <v>1649</v>
      </c>
      <c r="F465" s="75" t="s">
        <v>1650</v>
      </c>
      <c r="G465" s="53"/>
      <c r="H465" s="138">
        <v>13</v>
      </c>
      <c r="I465" s="138">
        <v>1</v>
      </c>
      <c r="J465" s="138">
        <v>1969</v>
      </c>
      <c r="K465" s="139">
        <v>42</v>
      </c>
      <c r="L465" s="51" t="s">
        <v>1539</v>
      </c>
      <c r="M465" s="1"/>
      <c r="N465" s="1"/>
      <c r="O465" s="1"/>
      <c r="P465" s="53"/>
      <c r="Q465" s="141">
        <v>244</v>
      </c>
      <c r="R465" s="53"/>
      <c r="S465" s="142" t="s">
        <v>69</v>
      </c>
      <c r="T465" s="143">
        <v>11030021</v>
      </c>
      <c r="U465" s="150" t="s">
        <v>1824</v>
      </c>
      <c r="V465" s="158"/>
      <c r="W465" s="56"/>
      <c r="X465" s="56"/>
      <c r="Y465" s="56"/>
      <c r="Z465" s="56"/>
      <c r="AA465" s="56"/>
      <c r="AB465" s="56"/>
      <c r="AC465" s="56"/>
      <c r="AD465" s="56"/>
      <c r="AE465" s="56"/>
      <c r="AF465" s="54">
        <v>21</v>
      </c>
      <c r="AG465" s="54">
        <v>9</v>
      </c>
      <c r="AH465" s="54">
        <v>2011</v>
      </c>
      <c r="AI465" s="145">
        <v>0.66666666666666663</v>
      </c>
      <c r="AJ465" s="146"/>
      <c r="AK465" s="147"/>
      <c r="AL465" s="148"/>
      <c r="AM465" s="149"/>
      <c r="AN465" s="138">
        <v>29</v>
      </c>
      <c r="AO465" s="138">
        <v>2</v>
      </c>
      <c r="AP465" s="148">
        <v>2012</v>
      </c>
      <c r="AQ465" s="149">
        <v>1</v>
      </c>
      <c r="AR465" s="148">
        <v>29</v>
      </c>
      <c r="AS465" s="75" t="s">
        <v>1609</v>
      </c>
      <c r="AT465" s="60">
        <v>481.40000000000003</v>
      </c>
      <c r="AU465" s="60">
        <v>559.12</v>
      </c>
      <c r="AV465" s="60">
        <v>0.64</v>
      </c>
      <c r="AW465" s="60">
        <v>49</v>
      </c>
      <c r="AX465" s="60"/>
      <c r="AY465" s="68">
        <v>365.16000000000008</v>
      </c>
      <c r="AZ465" s="60">
        <v>1090.1600000000001</v>
      </c>
      <c r="BA465" s="60"/>
      <c r="BB465" s="60">
        <v>725</v>
      </c>
    </row>
    <row r="466" spans="1:54" s="62" customFormat="1" ht="15.75" customHeight="1">
      <c r="A466" s="92" t="s">
        <v>1610</v>
      </c>
      <c r="B466" s="50">
        <v>17</v>
      </c>
      <c r="C466" s="52" t="s">
        <v>1654</v>
      </c>
      <c r="D466" s="75" t="s">
        <v>1655</v>
      </c>
      <c r="E466" s="75" t="s">
        <v>1656</v>
      </c>
      <c r="F466" s="75" t="s">
        <v>1657</v>
      </c>
      <c r="G466" s="53"/>
      <c r="H466" s="138">
        <v>30</v>
      </c>
      <c r="I466" s="138">
        <v>7</v>
      </c>
      <c r="J466" s="138">
        <v>1971</v>
      </c>
      <c r="K466" s="139">
        <v>40</v>
      </c>
      <c r="L466" s="140" t="s">
        <v>100</v>
      </c>
      <c r="M466" s="1"/>
      <c r="N466" s="1"/>
      <c r="O466" s="1"/>
      <c r="P466" s="53"/>
      <c r="Q466" s="141">
        <v>253</v>
      </c>
      <c r="R466" s="53"/>
      <c r="S466" s="159" t="s">
        <v>69</v>
      </c>
      <c r="T466" s="143">
        <v>11030021</v>
      </c>
      <c r="U466" s="144"/>
      <c r="V466" s="58"/>
      <c r="W466" s="56"/>
      <c r="X466" s="56"/>
      <c r="Y466" s="56"/>
      <c r="Z466" s="56"/>
      <c r="AA466" s="56"/>
      <c r="AB466" s="56"/>
      <c r="AC466" s="56"/>
      <c r="AD466" s="56"/>
      <c r="AE466" s="56"/>
      <c r="AF466" s="54">
        <v>10</v>
      </c>
      <c r="AG466" s="54">
        <v>10</v>
      </c>
      <c r="AH466" s="54">
        <v>2011</v>
      </c>
      <c r="AI466" s="145">
        <v>0.57986111111111105</v>
      </c>
      <c r="AJ466" s="146"/>
      <c r="AK466" s="147"/>
      <c r="AL466" s="148"/>
      <c r="AM466" s="149"/>
      <c r="AN466" s="138">
        <v>29</v>
      </c>
      <c r="AO466" s="138">
        <v>2</v>
      </c>
      <c r="AP466" s="148">
        <v>2012</v>
      </c>
      <c r="AQ466" s="149">
        <v>1</v>
      </c>
      <c r="AR466" s="148">
        <v>29</v>
      </c>
      <c r="AS466" s="75" t="s">
        <v>1609</v>
      </c>
      <c r="AT466" s="60">
        <v>481.40000000000003</v>
      </c>
      <c r="AU466" s="60">
        <v>559.12</v>
      </c>
      <c r="AV466" s="60">
        <v>0.32</v>
      </c>
      <c r="AW466" s="60">
        <v>16</v>
      </c>
      <c r="AX466" s="60"/>
      <c r="AY466" s="68">
        <v>331.83999999999992</v>
      </c>
      <c r="AZ466" s="60">
        <v>1056.8399999999999</v>
      </c>
      <c r="BA466" s="60"/>
      <c r="BB466" s="60">
        <v>725</v>
      </c>
    </row>
    <row r="467" spans="1:54" s="62" customFormat="1" ht="15.75" customHeight="1">
      <c r="A467" s="92" t="s">
        <v>1610</v>
      </c>
      <c r="B467" s="50">
        <v>18</v>
      </c>
      <c r="C467" s="52" t="s">
        <v>1658</v>
      </c>
      <c r="D467" s="75" t="s">
        <v>55</v>
      </c>
      <c r="E467" s="75" t="s">
        <v>1659</v>
      </c>
      <c r="F467" s="75" t="s">
        <v>1660</v>
      </c>
      <c r="G467" s="53"/>
      <c r="H467" s="138">
        <v>21</v>
      </c>
      <c r="I467" s="138">
        <v>1</v>
      </c>
      <c r="J467" s="138">
        <v>1953</v>
      </c>
      <c r="K467" s="139">
        <v>58</v>
      </c>
      <c r="L467" s="140" t="s">
        <v>1539</v>
      </c>
      <c r="M467" s="1"/>
      <c r="N467" s="1"/>
      <c r="O467" s="1"/>
      <c r="P467" s="53"/>
      <c r="Q467" s="151">
        <v>299</v>
      </c>
      <c r="R467" s="53"/>
      <c r="S467" s="142" t="s">
        <v>69</v>
      </c>
      <c r="T467" s="143">
        <v>11030021</v>
      </c>
      <c r="U467" s="144"/>
      <c r="V467" s="150"/>
      <c r="W467" s="56"/>
      <c r="X467" s="56"/>
      <c r="Y467" s="56"/>
      <c r="Z467" s="56"/>
      <c r="AA467" s="56"/>
      <c r="AB467" s="56"/>
      <c r="AC467" s="56"/>
      <c r="AD467" s="56"/>
      <c r="AE467" s="56"/>
      <c r="AF467" s="54">
        <v>15</v>
      </c>
      <c r="AG467" s="54">
        <v>12</v>
      </c>
      <c r="AH467" s="54">
        <v>2011</v>
      </c>
      <c r="AI467" s="145">
        <v>0.625</v>
      </c>
      <c r="AJ467" s="152"/>
      <c r="AK467" s="52"/>
      <c r="AL467" s="54"/>
      <c r="AM467" s="149"/>
      <c r="AN467" s="138">
        <v>5</v>
      </c>
      <c r="AO467" s="138">
        <v>2</v>
      </c>
      <c r="AP467" s="148">
        <v>2012</v>
      </c>
      <c r="AQ467" s="149">
        <v>0.75694444444444453</v>
      </c>
      <c r="AR467" s="148">
        <v>5</v>
      </c>
      <c r="AS467" s="89" t="s">
        <v>1621</v>
      </c>
      <c r="AT467" s="60">
        <v>83</v>
      </c>
      <c r="AU467" s="60">
        <v>96.4</v>
      </c>
      <c r="AV467" s="60">
        <v>0</v>
      </c>
      <c r="AW467" s="60">
        <v>0</v>
      </c>
      <c r="AX467" s="60"/>
      <c r="AY467" s="68">
        <v>54.400000000000006</v>
      </c>
      <c r="AZ467" s="60">
        <v>179.4</v>
      </c>
      <c r="BA467" s="60"/>
      <c r="BB467" s="60">
        <v>125</v>
      </c>
    </row>
    <row r="468" spans="1:54" s="62" customFormat="1" ht="15.75" customHeight="1">
      <c r="A468" s="92" t="s">
        <v>1610</v>
      </c>
      <c r="B468" s="50">
        <v>19</v>
      </c>
      <c r="C468" s="52" t="s">
        <v>1661</v>
      </c>
      <c r="D468" s="75" t="s">
        <v>1662</v>
      </c>
      <c r="E468" s="75" t="s">
        <v>1663</v>
      </c>
      <c r="F468" s="75" t="s">
        <v>1664</v>
      </c>
      <c r="G468" s="53"/>
      <c r="H468" s="138">
        <v>7</v>
      </c>
      <c r="I468" s="138">
        <v>5</v>
      </c>
      <c r="J468" s="138">
        <v>1985</v>
      </c>
      <c r="K468" s="139">
        <v>26</v>
      </c>
      <c r="L468" s="140" t="s">
        <v>1539</v>
      </c>
      <c r="M468" s="1"/>
      <c r="N468" s="1"/>
      <c r="O468" s="1"/>
      <c r="P468" s="53"/>
      <c r="Q468" s="151">
        <v>301</v>
      </c>
      <c r="R468" s="53"/>
      <c r="S468" s="142" t="s">
        <v>69</v>
      </c>
      <c r="T468" s="143">
        <v>11030021</v>
      </c>
      <c r="U468" s="150" t="s">
        <v>1629</v>
      </c>
      <c r="V468" s="150"/>
      <c r="W468" s="56"/>
      <c r="X468" s="56"/>
      <c r="Y468" s="56"/>
      <c r="Z468" s="56"/>
      <c r="AA468" s="56"/>
      <c r="AB468" s="56"/>
      <c r="AC468" s="56"/>
      <c r="AD468" s="56"/>
      <c r="AE468" s="56"/>
      <c r="AF468" s="54">
        <v>16</v>
      </c>
      <c r="AG468" s="54">
        <v>12</v>
      </c>
      <c r="AH468" s="54">
        <v>2011</v>
      </c>
      <c r="AI468" s="145">
        <v>0.75</v>
      </c>
      <c r="AJ468" s="146"/>
      <c r="AK468" s="147"/>
      <c r="AL468" s="148"/>
      <c r="AM468" s="149"/>
      <c r="AN468" s="138">
        <v>29</v>
      </c>
      <c r="AO468" s="138">
        <v>2</v>
      </c>
      <c r="AP468" s="148">
        <v>2012</v>
      </c>
      <c r="AQ468" s="149">
        <v>1</v>
      </c>
      <c r="AR468" s="148">
        <v>29</v>
      </c>
      <c r="AS468" s="75" t="s">
        <v>1609</v>
      </c>
      <c r="AT468" s="60">
        <v>481.40000000000003</v>
      </c>
      <c r="AU468" s="60">
        <v>559.12</v>
      </c>
      <c r="AV468" s="60">
        <v>1.22</v>
      </c>
      <c r="AW468" s="60">
        <v>36</v>
      </c>
      <c r="AX468" s="60"/>
      <c r="AY468" s="68">
        <v>352.74</v>
      </c>
      <c r="AZ468" s="60">
        <v>1077.74</v>
      </c>
      <c r="BA468" s="60"/>
      <c r="BB468" s="60">
        <v>725</v>
      </c>
    </row>
    <row r="469" spans="1:54" s="62" customFormat="1" ht="15.75" customHeight="1">
      <c r="A469" s="92" t="s">
        <v>1610</v>
      </c>
      <c r="B469" s="50">
        <v>20</v>
      </c>
      <c r="C469" s="52" t="s">
        <v>1665</v>
      </c>
      <c r="D469" s="75" t="s">
        <v>1666</v>
      </c>
      <c r="E469" s="75" t="s">
        <v>1667</v>
      </c>
      <c r="F469" s="75" t="s">
        <v>1668</v>
      </c>
      <c r="G469" s="53"/>
      <c r="H469" s="138">
        <v>29</v>
      </c>
      <c r="I469" s="138">
        <v>11</v>
      </c>
      <c r="J469" s="138">
        <v>1980</v>
      </c>
      <c r="K469" s="139">
        <v>31</v>
      </c>
      <c r="L469" s="140" t="s">
        <v>1539</v>
      </c>
      <c r="M469" s="1"/>
      <c r="N469" s="1"/>
      <c r="O469" s="1"/>
      <c r="P469" s="53"/>
      <c r="Q469" s="141">
        <v>282</v>
      </c>
      <c r="R469" s="53"/>
      <c r="S469" s="142" t="s">
        <v>69</v>
      </c>
      <c r="T469" s="143">
        <v>11030021</v>
      </c>
      <c r="U469" s="144"/>
      <c r="V469" s="58"/>
      <c r="W469" s="56"/>
      <c r="X469" s="56"/>
      <c r="Y469" s="56"/>
      <c r="Z469" s="56"/>
      <c r="AA469" s="56"/>
      <c r="AB469" s="56"/>
      <c r="AC469" s="56"/>
      <c r="AD469" s="56"/>
      <c r="AE469" s="56"/>
      <c r="AF469" s="54">
        <v>22</v>
      </c>
      <c r="AG469" s="54">
        <v>11</v>
      </c>
      <c r="AH469" s="54">
        <v>2011</v>
      </c>
      <c r="AI469" s="145">
        <v>0.59027777777777779</v>
      </c>
      <c r="AJ469" s="146"/>
      <c r="AK469" s="147"/>
      <c r="AL469" s="148"/>
      <c r="AM469" s="149"/>
      <c r="AN469" s="138">
        <v>29</v>
      </c>
      <c r="AO469" s="138">
        <v>2</v>
      </c>
      <c r="AP469" s="148">
        <v>2012</v>
      </c>
      <c r="AQ469" s="149">
        <v>1</v>
      </c>
      <c r="AR469" s="148">
        <v>29</v>
      </c>
      <c r="AS469" s="75" t="s">
        <v>1609</v>
      </c>
      <c r="AT469" s="60">
        <v>481.40000000000003</v>
      </c>
      <c r="AU469" s="60">
        <v>559.12</v>
      </c>
      <c r="AV469" s="60">
        <v>0.32</v>
      </c>
      <c r="AW469" s="60">
        <v>16</v>
      </c>
      <c r="AX469" s="60"/>
      <c r="AY469" s="68">
        <v>331.83999999999992</v>
      </c>
      <c r="AZ469" s="60">
        <v>1056.8399999999999</v>
      </c>
      <c r="BA469" s="60"/>
      <c r="BB469" s="60">
        <v>725</v>
      </c>
    </row>
    <row r="470" spans="1:54" s="62" customFormat="1" ht="15.75" customHeight="1">
      <c r="A470" s="92" t="s">
        <v>1610</v>
      </c>
      <c r="B470" s="50">
        <v>21</v>
      </c>
      <c r="C470" s="52" t="s">
        <v>1669</v>
      </c>
      <c r="D470" s="75" t="s">
        <v>448</v>
      </c>
      <c r="E470" s="75" t="s">
        <v>1670</v>
      </c>
      <c r="F470" s="75" t="s">
        <v>1671</v>
      </c>
      <c r="G470" s="53"/>
      <c r="H470" s="138">
        <v>9</v>
      </c>
      <c r="I470" s="138">
        <v>3</v>
      </c>
      <c r="J470" s="138">
        <v>1959</v>
      </c>
      <c r="K470" s="139">
        <v>52</v>
      </c>
      <c r="L470" s="140" t="s">
        <v>1539</v>
      </c>
      <c r="M470" s="1"/>
      <c r="N470" s="1"/>
      <c r="O470" s="1"/>
      <c r="P470" s="53"/>
      <c r="Q470" s="141">
        <v>265</v>
      </c>
      <c r="R470" s="53"/>
      <c r="S470" s="142" t="s">
        <v>69</v>
      </c>
      <c r="T470" s="143">
        <v>11030021</v>
      </c>
      <c r="U470" s="150" t="s">
        <v>1629</v>
      </c>
      <c r="V470" s="58"/>
      <c r="W470" s="56"/>
      <c r="X470" s="56"/>
      <c r="Y470" s="56"/>
      <c r="Z470" s="56"/>
      <c r="AA470" s="56"/>
      <c r="AB470" s="56"/>
      <c r="AC470" s="56"/>
      <c r="AD470" s="56"/>
      <c r="AE470" s="56"/>
      <c r="AF470" s="54">
        <v>24</v>
      </c>
      <c r="AG470" s="54">
        <v>10</v>
      </c>
      <c r="AH470" s="54">
        <v>2011</v>
      </c>
      <c r="AI470" s="145">
        <v>0.52083333333333337</v>
      </c>
      <c r="AJ470" s="146"/>
      <c r="AK470" s="147"/>
      <c r="AL470" s="148"/>
      <c r="AM470" s="149"/>
      <c r="AN470" s="138">
        <v>15</v>
      </c>
      <c r="AO470" s="138">
        <v>2</v>
      </c>
      <c r="AP470" s="148">
        <v>2012</v>
      </c>
      <c r="AQ470" s="149">
        <v>0.625</v>
      </c>
      <c r="AR470" s="148">
        <v>15</v>
      </c>
      <c r="AS470" s="89" t="s">
        <v>1621</v>
      </c>
      <c r="AT470" s="60">
        <v>249.00000000000003</v>
      </c>
      <c r="AU470" s="60">
        <v>289.20000000000005</v>
      </c>
      <c r="AV470" s="60">
        <v>36</v>
      </c>
      <c r="AW470" s="60">
        <v>0.32</v>
      </c>
      <c r="AX470" s="60"/>
      <c r="AY470" s="68">
        <v>199.5200000000001</v>
      </c>
      <c r="AZ470" s="60">
        <v>574.5200000000001</v>
      </c>
      <c r="BA470" s="60"/>
      <c r="BB470" s="60">
        <v>375</v>
      </c>
    </row>
    <row r="471" spans="1:54" s="62" customFormat="1" ht="15.75" customHeight="1">
      <c r="A471" s="92" t="s">
        <v>1610</v>
      </c>
      <c r="B471" s="50">
        <v>22</v>
      </c>
      <c r="C471" s="52" t="s">
        <v>3284</v>
      </c>
      <c r="D471" s="75" t="s">
        <v>545</v>
      </c>
      <c r="E471" s="75" t="s">
        <v>3285</v>
      </c>
      <c r="F471" s="75" t="s">
        <v>3286</v>
      </c>
      <c r="G471" s="53"/>
      <c r="H471" s="138">
        <v>17</v>
      </c>
      <c r="I471" s="138">
        <v>5</v>
      </c>
      <c r="J471" s="138">
        <v>1986</v>
      </c>
      <c r="K471" s="139">
        <v>25</v>
      </c>
      <c r="L471" s="140" t="s">
        <v>100</v>
      </c>
      <c r="M471" s="1"/>
      <c r="N471" s="1"/>
      <c r="O471" s="1"/>
      <c r="P471" s="53"/>
      <c r="Q471" s="151">
        <v>11</v>
      </c>
      <c r="R471" s="53"/>
      <c r="S471" s="142" t="s">
        <v>69</v>
      </c>
      <c r="T471" s="143">
        <v>11030021</v>
      </c>
      <c r="U471" s="144"/>
      <c r="V471" s="58"/>
      <c r="W471" s="56"/>
      <c r="X471" s="56"/>
      <c r="Y471" s="56"/>
      <c r="Z471" s="56"/>
      <c r="AA471" s="56"/>
      <c r="AB471" s="56"/>
      <c r="AC471" s="56"/>
      <c r="AD471" s="56"/>
      <c r="AE471" s="56"/>
      <c r="AF471" s="54">
        <v>22</v>
      </c>
      <c r="AG471" s="54">
        <v>1</v>
      </c>
      <c r="AH471" s="54">
        <v>2012</v>
      </c>
      <c r="AI471" s="145">
        <v>0.63888888888888895</v>
      </c>
      <c r="AJ471" s="152"/>
      <c r="AK471" s="52"/>
      <c r="AL471" s="54"/>
      <c r="AM471" s="149"/>
      <c r="AN471" s="138">
        <v>29</v>
      </c>
      <c r="AO471" s="138">
        <v>2</v>
      </c>
      <c r="AP471" s="148">
        <v>2012</v>
      </c>
      <c r="AQ471" s="149">
        <v>1</v>
      </c>
      <c r="AR471" s="148">
        <v>29</v>
      </c>
      <c r="AS471" s="75" t="s">
        <v>1609</v>
      </c>
      <c r="AT471" s="60">
        <v>481.40000000000003</v>
      </c>
      <c r="AU471" s="60">
        <v>559.12</v>
      </c>
      <c r="AV471" s="60">
        <v>8.31</v>
      </c>
      <c r="AW471" s="60">
        <v>39</v>
      </c>
      <c r="AX471" s="60"/>
      <c r="AY471" s="68">
        <v>362.82999999999993</v>
      </c>
      <c r="AZ471" s="60">
        <v>1087.83</v>
      </c>
      <c r="BA471" s="60"/>
      <c r="BB471" s="60">
        <v>725</v>
      </c>
    </row>
    <row r="472" spans="1:54" s="62" customFormat="1" ht="15.75" customHeight="1">
      <c r="A472" s="92" t="s">
        <v>1610</v>
      </c>
      <c r="B472" s="50">
        <v>23</v>
      </c>
      <c r="C472" s="52" t="s">
        <v>1676</v>
      </c>
      <c r="D472" s="75" t="s">
        <v>291</v>
      </c>
      <c r="E472" s="75" t="s">
        <v>1677</v>
      </c>
      <c r="F472" s="75" t="s">
        <v>1678</v>
      </c>
      <c r="G472" s="53"/>
      <c r="H472" s="138">
        <v>11</v>
      </c>
      <c r="I472" s="138">
        <v>2</v>
      </c>
      <c r="J472" s="138">
        <v>1951</v>
      </c>
      <c r="K472" s="139">
        <v>60</v>
      </c>
      <c r="L472" s="140" t="s">
        <v>1539</v>
      </c>
      <c r="M472" s="1"/>
      <c r="N472" s="1"/>
      <c r="O472" s="1"/>
      <c r="P472" s="53"/>
      <c r="Q472" s="141">
        <v>283</v>
      </c>
      <c r="R472" s="53"/>
      <c r="S472" s="142" t="s">
        <v>69</v>
      </c>
      <c r="T472" s="143">
        <v>11030021</v>
      </c>
      <c r="U472" s="150" t="s">
        <v>1629</v>
      </c>
      <c r="V472" s="160"/>
      <c r="W472" s="56"/>
      <c r="X472" s="56"/>
      <c r="Y472" s="56"/>
      <c r="Z472" s="56"/>
      <c r="AA472" s="56"/>
      <c r="AB472" s="56"/>
      <c r="AC472" s="56"/>
      <c r="AD472" s="56"/>
      <c r="AE472" s="56"/>
      <c r="AF472" s="54">
        <v>24</v>
      </c>
      <c r="AG472" s="54">
        <v>11</v>
      </c>
      <c r="AH472" s="54">
        <v>2011</v>
      </c>
      <c r="AI472" s="145">
        <v>0.58333333333333337</v>
      </c>
      <c r="AJ472" s="146"/>
      <c r="AK472" s="147"/>
      <c r="AL472" s="148"/>
      <c r="AM472" s="149"/>
      <c r="AN472" s="138">
        <v>29</v>
      </c>
      <c r="AO472" s="138">
        <v>2</v>
      </c>
      <c r="AP472" s="148">
        <v>2012</v>
      </c>
      <c r="AQ472" s="149">
        <v>1</v>
      </c>
      <c r="AR472" s="148">
        <v>29</v>
      </c>
      <c r="AS472" s="75" t="s">
        <v>1609</v>
      </c>
      <c r="AT472" s="60">
        <v>481.40000000000003</v>
      </c>
      <c r="AU472" s="60">
        <v>559.12</v>
      </c>
      <c r="AV472" s="60">
        <v>7.5</v>
      </c>
      <c r="AW472" s="60">
        <v>36</v>
      </c>
      <c r="AX472" s="60"/>
      <c r="AY472" s="68">
        <v>359.02</v>
      </c>
      <c r="AZ472" s="60">
        <v>1084.02</v>
      </c>
      <c r="BA472" s="60"/>
      <c r="BB472" s="60">
        <v>725</v>
      </c>
    </row>
    <row r="473" spans="1:54" s="62" customFormat="1" ht="15.75" customHeight="1">
      <c r="A473" s="92" t="s">
        <v>1610</v>
      </c>
      <c r="B473" s="50">
        <v>24</v>
      </c>
      <c r="C473" s="52" t="s">
        <v>1679</v>
      </c>
      <c r="D473" s="75" t="s">
        <v>716</v>
      </c>
      <c r="E473" s="75" t="s">
        <v>1680</v>
      </c>
      <c r="F473" s="75" t="s">
        <v>1681</v>
      </c>
      <c r="G473" s="53"/>
      <c r="H473" s="138">
        <v>6</v>
      </c>
      <c r="I473" s="138">
        <v>1</v>
      </c>
      <c r="J473" s="138">
        <v>1986</v>
      </c>
      <c r="K473" s="139">
        <v>25</v>
      </c>
      <c r="L473" s="140" t="s">
        <v>100</v>
      </c>
      <c r="M473" s="1"/>
      <c r="N473" s="1"/>
      <c r="O473" s="1"/>
      <c r="P473" s="53"/>
      <c r="Q473" s="151">
        <v>300</v>
      </c>
      <c r="R473" s="53"/>
      <c r="S473" s="142" t="s">
        <v>69</v>
      </c>
      <c r="T473" s="143">
        <v>11030021</v>
      </c>
      <c r="U473" s="144"/>
      <c r="V473" s="158"/>
      <c r="W473" s="56"/>
      <c r="X473" s="56"/>
      <c r="Y473" s="56"/>
      <c r="Z473" s="56"/>
      <c r="AA473" s="56"/>
      <c r="AB473" s="56"/>
      <c r="AC473" s="56"/>
      <c r="AD473" s="56"/>
      <c r="AE473" s="56"/>
      <c r="AF473" s="54">
        <v>16</v>
      </c>
      <c r="AG473" s="54">
        <v>12</v>
      </c>
      <c r="AH473" s="54">
        <v>2011</v>
      </c>
      <c r="AI473" s="145">
        <v>0.55208333333333337</v>
      </c>
      <c r="AJ473" s="152"/>
      <c r="AK473" s="52"/>
      <c r="AL473" s="54"/>
      <c r="AM473" s="149"/>
      <c r="AN473" s="138">
        <v>19</v>
      </c>
      <c r="AO473" s="138">
        <v>2</v>
      </c>
      <c r="AP473" s="148">
        <v>2012</v>
      </c>
      <c r="AQ473" s="149">
        <v>0.66666666666666663</v>
      </c>
      <c r="AR473" s="148">
        <v>19</v>
      </c>
      <c r="AS473" s="89" t="s">
        <v>1621</v>
      </c>
      <c r="AT473" s="60">
        <v>315.40000000000003</v>
      </c>
      <c r="AU473" s="60">
        <v>366.32000000000005</v>
      </c>
      <c r="AV473" s="60">
        <v>0.32</v>
      </c>
      <c r="AW473" s="60">
        <v>36</v>
      </c>
      <c r="AX473" s="60"/>
      <c r="AY473" s="68">
        <v>243.04000000000008</v>
      </c>
      <c r="AZ473" s="60">
        <v>718.04000000000008</v>
      </c>
      <c r="BA473" s="60"/>
      <c r="BB473" s="60">
        <v>475</v>
      </c>
    </row>
    <row r="474" spans="1:54" s="62" customFormat="1" ht="15.75" customHeight="1">
      <c r="A474" s="92" t="s">
        <v>1610</v>
      </c>
      <c r="B474" s="50">
        <v>25</v>
      </c>
      <c r="C474" s="52" t="s">
        <v>1682</v>
      </c>
      <c r="D474" s="75" t="s">
        <v>1415</v>
      </c>
      <c r="E474" s="75" t="s">
        <v>1683</v>
      </c>
      <c r="F474" s="75" t="s">
        <v>1684</v>
      </c>
      <c r="G474" s="53"/>
      <c r="H474" s="138">
        <v>18</v>
      </c>
      <c r="I474" s="138">
        <v>10</v>
      </c>
      <c r="J474" s="138">
        <v>1983</v>
      </c>
      <c r="K474" s="139">
        <v>28</v>
      </c>
      <c r="L474" s="140" t="s">
        <v>100</v>
      </c>
      <c r="M474" s="1"/>
      <c r="N474" s="1"/>
      <c r="O474" s="1"/>
      <c r="P474" s="53"/>
      <c r="Q474" s="141">
        <v>252</v>
      </c>
      <c r="R474" s="53"/>
      <c r="S474" s="142" t="s">
        <v>69</v>
      </c>
      <c r="T474" s="143">
        <v>11030021</v>
      </c>
      <c r="U474" s="144"/>
      <c r="V474" s="150"/>
      <c r="W474" s="56"/>
      <c r="X474" s="56"/>
      <c r="Y474" s="56"/>
      <c r="Z474" s="56"/>
      <c r="AA474" s="56"/>
      <c r="AB474" s="56"/>
      <c r="AC474" s="56"/>
      <c r="AD474" s="56"/>
      <c r="AE474" s="56"/>
      <c r="AF474" s="54">
        <v>7</v>
      </c>
      <c r="AG474" s="54">
        <v>10</v>
      </c>
      <c r="AH474" s="54">
        <v>2011</v>
      </c>
      <c r="AI474" s="145">
        <v>0.5</v>
      </c>
      <c r="AJ474" s="146"/>
      <c r="AK474" s="147"/>
      <c r="AL474" s="148"/>
      <c r="AM474" s="149"/>
      <c r="AN474" s="138">
        <v>2</v>
      </c>
      <c r="AO474" s="138">
        <v>2</v>
      </c>
      <c r="AP474" s="148">
        <v>2012</v>
      </c>
      <c r="AQ474" s="149">
        <v>0.63194444444444442</v>
      </c>
      <c r="AR474" s="148">
        <v>2</v>
      </c>
      <c r="AS474" s="89" t="s">
        <v>1621</v>
      </c>
      <c r="AT474" s="60">
        <v>33.200000000000003</v>
      </c>
      <c r="AU474" s="60">
        <v>38.56</v>
      </c>
      <c r="AV474" s="60">
        <v>0</v>
      </c>
      <c r="AW474" s="60">
        <v>0</v>
      </c>
      <c r="AX474" s="60"/>
      <c r="AY474" s="68">
        <v>21.760000000000005</v>
      </c>
      <c r="AZ474" s="60">
        <v>71.760000000000005</v>
      </c>
      <c r="BA474" s="60"/>
      <c r="BB474" s="60">
        <v>50</v>
      </c>
    </row>
    <row r="475" spans="1:54" s="62" customFormat="1" ht="15.75" customHeight="1">
      <c r="A475" s="92" t="s">
        <v>1610</v>
      </c>
      <c r="B475" s="50">
        <v>26</v>
      </c>
      <c r="C475" s="52" t="s">
        <v>3287</v>
      </c>
      <c r="D475" s="75" t="s">
        <v>55</v>
      </c>
      <c r="E475" s="75" t="s">
        <v>3288</v>
      </c>
      <c r="F475" s="75" t="s">
        <v>3289</v>
      </c>
      <c r="G475" s="53"/>
      <c r="H475" s="138">
        <v>20</v>
      </c>
      <c r="I475" s="138">
        <v>1</v>
      </c>
      <c r="J475" s="138">
        <v>1975</v>
      </c>
      <c r="K475" s="139">
        <v>37</v>
      </c>
      <c r="L475" s="140" t="s">
        <v>1539</v>
      </c>
      <c r="M475" s="1"/>
      <c r="N475" s="1"/>
      <c r="O475" s="1"/>
      <c r="P475" s="53"/>
      <c r="Q475" s="151">
        <v>20</v>
      </c>
      <c r="R475" s="53"/>
      <c r="S475" s="142" t="s">
        <v>69</v>
      </c>
      <c r="T475" s="143">
        <v>11030021</v>
      </c>
      <c r="U475" s="144"/>
      <c r="V475" s="150"/>
      <c r="W475" s="56"/>
      <c r="X475" s="56"/>
      <c r="Y475" s="56"/>
      <c r="Z475" s="56"/>
      <c r="AA475" s="56"/>
      <c r="AB475" s="56"/>
      <c r="AC475" s="56"/>
      <c r="AD475" s="56"/>
      <c r="AE475" s="56"/>
      <c r="AF475" s="54">
        <v>28</v>
      </c>
      <c r="AG475" s="54">
        <v>1</v>
      </c>
      <c r="AH475" s="54">
        <v>2012</v>
      </c>
      <c r="AI475" s="145">
        <v>0.58333333333333337</v>
      </c>
      <c r="AJ475" s="152"/>
      <c r="AK475" s="52"/>
      <c r="AL475" s="54"/>
      <c r="AM475" s="149"/>
      <c r="AN475" s="138">
        <v>29</v>
      </c>
      <c r="AO475" s="138">
        <v>2</v>
      </c>
      <c r="AP475" s="148">
        <v>2012</v>
      </c>
      <c r="AQ475" s="149">
        <v>1</v>
      </c>
      <c r="AR475" s="148">
        <v>29</v>
      </c>
      <c r="AS475" s="75" t="s">
        <v>1609</v>
      </c>
      <c r="AT475" s="60">
        <v>481.40000000000003</v>
      </c>
      <c r="AU475" s="60">
        <v>559.12</v>
      </c>
      <c r="AV475" s="60">
        <v>5.59</v>
      </c>
      <c r="AW475" s="60">
        <v>0</v>
      </c>
      <c r="AX475" s="60"/>
      <c r="AY475" s="68">
        <v>321.1099999999999</v>
      </c>
      <c r="AZ475" s="60">
        <v>1046.1099999999999</v>
      </c>
      <c r="BA475" s="60"/>
      <c r="BB475" s="60">
        <v>725</v>
      </c>
    </row>
    <row r="476" spans="1:54" s="62" customFormat="1" ht="15.75" customHeight="1">
      <c r="A476" s="92" t="s">
        <v>1610</v>
      </c>
      <c r="B476" s="50">
        <v>27</v>
      </c>
      <c r="C476" s="52">
        <v>2393190582</v>
      </c>
      <c r="D476" s="75" t="s">
        <v>1685</v>
      </c>
      <c r="E476" s="75" t="s">
        <v>1686</v>
      </c>
      <c r="F476" s="55">
        <v>21001009116</v>
      </c>
      <c r="G476" s="53"/>
      <c r="H476" s="138">
        <v>19</v>
      </c>
      <c r="I476" s="138">
        <v>9</v>
      </c>
      <c r="J476" s="138">
        <v>1985</v>
      </c>
      <c r="K476" s="139">
        <v>26</v>
      </c>
      <c r="L476" s="140" t="s">
        <v>1539</v>
      </c>
      <c r="M476" s="1"/>
      <c r="N476" s="1"/>
      <c r="O476" s="1"/>
      <c r="P476" s="53"/>
      <c r="Q476" s="151">
        <v>306</v>
      </c>
      <c r="R476" s="53"/>
      <c r="S476" s="142" t="s">
        <v>69</v>
      </c>
      <c r="T476" s="143">
        <v>11030021</v>
      </c>
      <c r="U476" s="150" t="s">
        <v>1629</v>
      </c>
      <c r="V476" s="150"/>
      <c r="W476" s="56"/>
      <c r="X476" s="56"/>
      <c r="Y476" s="56"/>
      <c r="Z476" s="56"/>
      <c r="AA476" s="56"/>
      <c r="AB476" s="56"/>
      <c r="AC476" s="56"/>
      <c r="AD476" s="56"/>
      <c r="AE476" s="56"/>
      <c r="AF476" s="54">
        <v>22</v>
      </c>
      <c r="AG476" s="54">
        <v>12</v>
      </c>
      <c r="AH476" s="54">
        <v>2011</v>
      </c>
      <c r="AI476" s="145">
        <v>0.70833333333333337</v>
      </c>
      <c r="AJ476" s="146"/>
      <c r="AK476" s="147"/>
      <c r="AL476" s="148"/>
      <c r="AM476" s="149"/>
      <c r="AN476" s="138">
        <v>20</v>
      </c>
      <c r="AO476" s="138">
        <v>2</v>
      </c>
      <c r="AP476" s="148">
        <v>2012</v>
      </c>
      <c r="AQ476" s="149">
        <v>0.79861111111111116</v>
      </c>
      <c r="AR476" s="148">
        <v>20</v>
      </c>
      <c r="AS476" s="89" t="s">
        <v>1621</v>
      </c>
      <c r="AT476" s="60">
        <v>332</v>
      </c>
      <c r="AU476" s="60">
        <v>385.6</v>
      </c>
      <c r="AV476" s="60">
        <v>0.32</v>
      </c>
      <c r="AW476" s="60">
        <v>36</v>
      </c>
      <c r="AX476" s="60"/>
      <c r="AY476" s="68">
        <v>253.92000000000007</v>
      </c>
      <c r="AZ476" s="60">
        <v>753.92000000000007</v>
      </c>
      <c r="BA476" s="60"/>
      <c r="BB476" s="60">
        <v>500</v>
      </c>
    </row>
    <row r="477" spans="1:54" s="62" customFormat="1" ht="15.75" customHeight="1">
      <c r="A477" s="92" t="s">
        <v>1610</v>
      </c>
      <c r="B477" s="50">
        <v>28</v>
      </c>
      <c r="C477" s="52" t="s">
        <v>3290</v>
      </c>
      <c r="D477" s="75" t="s">
        <v>295</v>
      </c>
      <c r="E477" s="75" t="s">
        <v>809</v>
      </c>
      <c r="F477" s="75" t="s">
        <v>3291</v>
      </c>
      <c r="G477" s="53"/>
      <c r="H477" s="138">
        <v>13</v>
      </c>
      <c r="I477" s="138">
        <v>4</v>
      </c>
      <c r="J477" s="138">
        <v>1970</v>
      </c>
      <c r="K477" s="139">
        <v>41</v>
      </c>
      <c r="L477" s="140" t="s">
        <v>1539</v>
      </c>
      <c r="M477" s="1"/>
      <c r="N477" s="1"/>
      <c r="O477" s="1"/>
      <c r="P477" s="53"/>
      <c r="Q477" s="151">
        <v>28</v>
      </c>
      <c r="R477" s="53"/>
      <c r="S477" s="142" t="s">
        <v>69</v>
      </c>
      <c r="T477" s="143">
        <v>11030021</v>
      </c>
      <c r="U477" s="144"/>
      <c r="V477" s="150"/>
      <c r="W477" s="56"/>
      <c r="X477" s="56"/>
      <c r="Y477" s="56"/>
      <c r="Z477" s="56"/>
      <c r="AA477" s="56"/>
      <c r="AB477" s="56"/>
      <c r="AC477" s="56"/>
      <c r="AD477" s="56"/>
      <c r="AE477" s="56"/>
      <c r="AF477" s="54">
        <v>10</v>
      </c>
      <c r="AG477" s="54">
        <v>2</v>
      </c>
      <c r="AH477" s="54">
        <v>2012</v>
      </c>
      <c r="AI477" s="145">
        <v>0.76041666666666663</v>
      </c>
      <c r="AJ477" s="155">
        <v>10</v>
      </c>
      <c r="AK477" s="54">
        <v>2</v>
      </c>
      <c r="AL477" s="54">
        <v>2012</v>
      </c>
      <c r="AM477" s="149">
        <v>0.7680555555555556</v>
      </c>
      <c r="AN477" s="138">
        <v>29</v>
      </c>
      <c r="AO477" s="138">
        <v>2</v>
      </c>
      <c r="AP477" s="148">
        <v>2012</v>
      </c>
      <c r="AQ477" s="149">
        <v>1</v>
      </c>
      <c r="AR477" s="148">
        <v>20</v>
      </c>
      <c r="AS477" s="153" t="s">
        <v>1609</v>
      </c>
      <c r="AT477" s="60">
        <v>332</v>
      </c>
      <c r="AU477" s="60">
        <v>385.6</v>
      </c>
      <c r="AV477" s="60">
        <v>0.32</v>
      </c>
      <c r="AW477" s="60">
        <v>30</v>
      </c>
      <c r="AX477" s="60"/>
      <c r="AY477" s="68">
        <v>247.92000000000007</v>
      </c>
      <c r="AZ477" s="60">
        <v>747.92000000000007</v>
      </c>
      <c r="BA477" s="60"/>
      <c r="BB477" s="60">
        <v>500</v>
      </c>
    </row>
    <row r="478" spans="1:54" s="62" customFormat="1" ht="15.75" customHeight="1">
      <c r="A478" s="92" t="s">
        <v>1610</v>
      </c>
      <c r="B478" s="50">
        <v>29</v>
      </c>
      <c r="C478" s="52" t="s">
        <v>3292</v>
      </c>
      <c r="D478" s="75" t="s">
        <v>73</v>
      </c>
      <c r="E478" s="75" t="s">
        <v>3293</v>
      </c>
      <c r="F478" s="75" t="s">
        <v>3294</v>
      </c>
      <c r="G478" s="53"/>
      <c r="H478" s="138">
        <v>13</v>
      </c>
      <c r="I478" s="138">
        <v>7</v>
      </c>
      <c r="J478" s="138">
        <v>1988</v>
      </c>
      <c r="K478" s="139">
        <v>23</v>
      </c>
      <c r="L478" s="140" t="s">
        <v>1539</v>
      </c>
      <c r="M478" s="1"/>
      <c r="N478" s="1"/>
      <c r="O478" s="1"/>
      <c r="P478" s="53"/>
      <c r="Q478" s="151">
        <v>9</v>
      </c>
      <c r="R478" s="53"/>
      <c r="S478" s="142" t="s">
        <v>69</v>
      </c>
      <c r="T478" s="143">
        <v>11030021</v>
      </c>
      <c r="U478" s="144"/>
      <c r="V478" s="150"/>
      <c r="W478" s="56"/>
      <c r="X478" s="56"/>
      <c r="Y478" s="56"/>
      <c r="Z478" s="56"/>
      <c r="AA478" s="56"/>
      <c r="AB478" s="56"/>
      <c r="AC478" s="56"/>
      <c r="AD478" s="56"/>
      <c r="AE478" s="56"/>
      <c r="AF478" s="54">
        <v>17</v>
      </c>
      <c r="AG478" s="54">
        <v>1</v>
      </c>
      <c r="AH478" s="54">
        <v>2012</v>
      </c>
      <c r="AI478" s="145">
        <v>0.61805555555555558</v>
      </c>
      <c r="AJ478" s="146"/>
      <c r="AK478" s="147"/>
      <c r="AL478" s="148"/>
      <c r="AM478" s="149"/>
      <c r="AN478" s="138">
        <v>29</v>
      </c>
      <c r="AO478" s="138">
        <v>2</v>
      </c>
      <c r="AP478" s="148">
        <v>2012</v>
      </c>
      <c r="AQ478" s="149">
        <v>1</v>
      </c>
      <c r="AR478" s="148">
        <v>29</v>
      </c>
      <c r="AS478" s="75" t="s">
        <v>1609</v>
      </c>
      <c r="AT478" s="60">
        <v>481.40000000000003</v>
      </c>
      <c r="AU478" s="60">
        <v>559.12</v>
      </c>
      <c r="AV478" s="60">
        <v>0</v>
      </c>
      <c r="AW478" s="60">
        <v>0</v>
      </c>
      <c r="AX478" s="60"/>
      <c r="AY478" s="68">
        <v>315.52</v>
      </c>
      <c r="AZ478" s="60">
        <v>1040.52</v>
      </c>
      <c r="BA478" s="60"/>
      <c r="BB478" s="60">
        <v>725</v>
      </c>
    </row>
    <row r="479" spans="1:54" s="62" customFormat="1" ht="15.75" customHeight="1">
      <c r="A479" s="92" t="s">
        <v>1610</v>
      </c>
      <c r="B479" s="50">
        <v>30</v>
      </c>
      <c r="C479" s="52" t="s">
        <v>1693</v>
      </c>
      <c r="D479" s="75" t="s">
        <v>248</v>
      </c>
      <c r="E479" s="75" t="s">
        <v>1694</v>
      </c>
      <c r="F479" s="75" t="s">
        <v>1695</v>
      </c>
      <c r="G479" s="53"/>
      <c r="H479" s="138">
        <v>15</v>
      </c>
      <c r="I479" s="138">
        <v>1</v>
      </c>
      <c r="J479" s="138">
        <v>1989</v>
      </c>
      <c r="K479" s="139">
        <v>22</v>
      </c>
      <c r="L479" s="51" t="s">
        <v>1539</v>
      </c>
      <c r="M479" s="1"/>
      <c r="N479" s="1"/>
      <c r="O479" s="1"/>
      <c r="P479" s="53"/>
      <c r="Q479" s="141">
        <v>237</v>
      </c>
      <c r="R479" s="53"/>
      <c r="S479" s="142" t="s">
        <v>69</v>
      </c>
      <c r="T479" s="143">
        <v>11030021</v>
      </c>
      <c r="U479" s="144"/>
      <c r="V479" s="150"/>
      <c r="W479" s="56"/>
      <c r="X479" s="56"/>
      <c r="Y479" s="56"/>
      <c r="Z479" s="56"/>
      <c r="AA479" s="56"/>
      <c r="AB479" s="56"/>
      <c r="AC479" s="56"/>
      <c r="AD479" s="56"/>
      <c r="AE479" s="56"/>
      <c r="AF479" s="54">
        <v>12</v>
      </c>
      <c r="AG479" s="54">
        <v>9</v>
      </c>
      <c r="AH479" s="54">
        <v>2011</v>
      </c>
      <c r="AI479" s="145">
        <v>0.625</v>
      </c>
      <c r="AJ479" s="152"/>
      <c r="AK479" s="52"/>
      <c r="AL479" s="54"/>
      <c r="AM479" s="149"/>
      <c r="AN479" s="138">
        <v>29</v>
      </c>
      <c r="AO479" s="138">
        <v>2</v>
      </c>
      <c r="AP479" s="148">
        <v>2012</v>
      </c>
      <c r="AQ479" s="149">
        <v>1</v>
      </c>
      <c r="AR479" s="148">
        <v>29</v>
      </c>
      <c r="AS479" s="75" t="s">
        <v>1609</v>
      </c>
      <c r="AT479" s="60">
        <v>481.40000000000003</v>
      </c>
      <c r="AU479" s="60">
        <v>559.12</v>
      </c>
      <c r="AV479" s="60">
        <v>0.32</v>
      </c>
      <c r="AW479" s="60">
        <v>16</v>
      </c>
      <c r="AX479" s="60"/>
      <c r="AY479" s="68">
        <v>331.83999999999992</v>
      </c>
      <c r="AZ479" s="60">
        <v>1056.8399999999999</v>
      </c>
      <c r="BA479" s="60"/>
      <c r="BB479" s="60">
        <v>725</v>
      </c>
    </row>
    <row r="480" spans="1:54" s="62" customFormat="1" ht="15.75" customHeight="1">
      <c r="A480" s="92" t="s">
        <v>1610</v>
      </c>
      <c r="B480" s="50">
        <v>31</v>
      </c>
      <c r="C480" s="52" t="s">
        <v>3295</v>
      </c>
      <c r="D480" s="75" t="s">
        <v>3296</v>
      </c>
      <c r="E480" s="75" t="s">
        <v>3297</v>
      </c>
      <c r="F480" s="75" t="s">
        <v>3298</v>
      </c>
      <c r="G480" s="53"/>
      <c r="H480" s="138">
        <v>15</v>
      </c>
      <c r="I480" s="138">
        <v>1</v>
      </c>
      <c r="J480" s="138">
        <v>1954</v>
      </c>
      <c r="K480" s="139">
        <v>58</v>
      </c>
      <c r="L480" s="140" t="s">
        <v>1539</v>
      </c>
      <c r="M480" s="1"/>
      <c r="N480" s="1"/>
      <c r="O480" s="1"/>
      <c r="P480" s="53"/>
      <c r="Q480" s="151">
        <v>16</v>
      </c>
      <c r="R480" s="53"/>
      <c r="S480" s="142" t="s">
        <v>69</v>
      </c>
      <c r="T480" s="143">
        <v>11030021</v>
      </c>
      <c r="U480" s="144"/>
      <c r="V480" s="58"/>
      <c r="W480" s="56"/>
      <c r="X480" s="56"/>
      <c r="Y480" s="56"/>
      <c r="Z480" s="56"/>
      <c r="AA480" s="56"/>
      <c r="AB480" s="56"/>
      <c r="AC480" s="56"/>
      <c r="AD480" s="56"/>
      <c r="AE480" s="56"/>
      <c r="AF480" s="54">
        <v>26</v>
      </c>
      <c r="AG480" s="54">
        <v>1</v>
      </c>
      <c r="AH480" s="54">
        <v>2012</v>
      </c>
      <c r="AI480" s="145">
        <v>0.55208333333333337</v>
      </c>
      <c r="AJ480" s="152"/>
      <c r="AK480" s="52"/>
      <c r="AL480" s="54"/>
      <c r="AM480" s="149"/>
      <c r="AN480" s="138">
        <v>29</v>
      </c>
      <c r="AO480" s="138">
        <v>2</v>
      </c>
      <c r="AP480" s="148">
        <v>2012</v>
      </c>
      <c r="AQ480" s="149">
        <v>1</v>
      </c>
      <c r="AR480" s="148">
        <v>29</v>
      </c>
      <c r="AS480" s="75" t="s">
        <v>1609</v>
      </c>
      <c r="AT480" s="60">
        <v>481.40000000000003</v>
      </c>
      <c r="AU480" s="60">
        <v>559.12</v>
      </c>
      <c r="AV480" s="60">
        <v>17.2</v>
      </c>
      <c r="AW480" s="60">
        <v>60</v>
      </c>
      <c r="AX480" s="60"/>
      <c r="AY480" s="68">
        <v>392.72</v>
      </c>
      <c r="AZ480" s="60">
        <v>1117.72</v>
      </c>
      <c r="BA480" s="60"/>
      <c r="BB480" s="60">
        <v>725</v>
      </c>
    </row>
    <row r="481" spans="1:54" s="62" customFormat="1" ht="15.75" customHeight="1">
      <c r="A481" s="92" t="s">
        <v>1610</v>
      </c>
      <c r="B481" s="50">
        <v>32</v>
      </c>
      <c r="C481" s="52" t="s">
        <v>1699</v>
      </c>
      <c r="D481" s="75" t="s">
        <v>1700</v>
      </c>
      <c r="E481" s="75" t="s">
        <v>1701</v>
      </c>
      <c r="F481" s="75" t="s">
        <v>1702</v>
      </c>
      <c r="G481" s="53"/>
      <c r="H481" s="138">
        <v>24</v>
      </c>
      <c r="I481" s="138">
        <v>5</v>
      </c>
      <c r="J481" s="138">
        <v>1967</v>
      </c>
      <c r="K481" s="139">
        <v>44</v>
      </c>
      <c r="L481" s="140" t="s">
        <v>100</v>
      </c>
      <c r="M481" s="1"/>
      <c r="N481" s="1"/>
      <c r="O481" s="1"/>
      <c r="P481" s="53"/>
      <c r="Q481" s="141">
        <v>287</v>
      </c>
      <c r="R481" s="53"/>
      <c r="S481" s="142" t="s">
        <v>69</v>
      </c>
      <c r="T481" s="143">
        <v>11030021</v>
      </c>
      <c r="U481" s="144"/>
      <c r="V481" s="58"/>
      <c r="W481" s="56"/>
      <c r="X481" s="56"/>
      <c r="Y481" s="56"/>
      <c r="Z481" s="56"/>
      <c r="AA481" s="56"/>
      <c r="AB481" s="56"/>
      <c r="AC481" s="56"/>
      <c r="AD481" s="56"/>
      <c r="AE481" s="56"/>
      <c r="AF481" s="54">
        <v>28</v>
      </c>
      <c r="AG481" s="54">
        <v>11</v>
      </c>
      <c r="AH481" s="54">
        <v>2011</v>
      </c>
      <c r="AI481" s="145">
        <v>0.70833333333333337</v>
      </c>
      <c r="AJ481" s="146"/>
      <c r="AK481" s="147"/>
      <c r="AL481" s="148"/>
      <c r="AM481" s="149"/>
      <c r="AN481" s="138">
        <v>29</v>
      </c>
      <c r="AO481" s="138">
        <v>2</v>
      </c>
      <c r="AP481" s="148">
        <v>2012</v>
      </c>
      <c r="AQ481" s="149">
        <v>1</v>
      </c>
      <c r="AR481" s="148">
        <v>29</v>
      </c>
      <c r="AS481" s="75" t="s">
        <v>1609</v>
      </c>
      <c r="AT481" s="60">
        <v>481.40000000000003</v>
      </c>
      <c r="AU481" s="60">
        <v>559.12</v>
      </c>
      <c r="AV481" s="60">
        <v>0</v>
      </c>
      <c r="AW481" s="60">
        <v>0</v>
      </c>
      <c r="AX481" s="60"/>
      <c r="AY481" s="68">
        <v>315.52</v>
      </c>
      <c r="AZ481" s="60">
        <v>1040.52</v>
      </c>
      <c r="BA481" s="60"/>
      <c r="BB481" s="60">
        <v>725</v>
      </c>
    </row>
    <row r="482" spans="1:54" s="62" customFormat="1" ht="15.75" customHeight="1">
      <c r="A482" s="92" t="s">
        <v>1610</v>
      </c>
      <c r="B482" s="50">
        <v>33</v>
      </c>
      <c r="C482" s="52" t="s">
        <v>1703</v>
      </c>
      <c r="D482" s="75" t="s">
        <v>237</v>
      </c>
      <c r="E482" s="75" t="s">
        <v>1704</v>
      </c>
      <c r="F482" s="75" t="s">
        <v>1705</v>
      </c>
      <c r="G482" s="53"/>
      <c r="H482" s="138">
        <v>23</v>
      </c>
      <c r="I482" s="138">
        <v>6</v>
      </c>
      <c r="J482" s="138">
        <v>1984</v>
      </c>
      <c r="K482" s="139">
        <v>27</v>
      </c>
      <c r="L482" s="140" t="s">
        <v>1539</v>
      </c>
      <c r="M482" s="1"/>
      <c r="N482" s="1"/>
      <c r="O482" s="1"/>
      <c r="P482" s="53"/>
      <c r="Q482" s="151">
        <v>297</v>
      </c>
      <c r="R482" s="53"/>
      <c r="S482" s="142" t="s">
        <v>69</v>
      </c>
      <c r="T482" s="143">
        <v>11030021</v>
      </c>
      <c r="U482" s="150" t="s">
        <v>1629</v>
      </c>
      <c r="V482" s="150"/>
      <c r="W482" s="56"/>
      <c r="X482" s="56"/>
      <c r="Y482" s="56"/>
      <c r="Z482" s="56"/>
      <c r="AA482" s="56"/>
      <c r="AB482" s="56"/>
      <c r="AC482" s="56"/>
      <c r="AD482" s="56"/>
      <c r="AE482" s="56"/>
      <c r="AF482" s="54">
        <v>13</v>
      </c>
      <c r="AG482" s="54">
        <v>12</v>
      </c>
      <c r="AH482" s="54">
        <v>2011</v>
      </c>
      <c r="AI482" s="145">
        <v>0.75</v>
      </c>
      <c r="AJ482" s="152"/>
      <c r="AK482" s="52"/>
      <c r="AL482" s="54"/>
      <c r="AM482" s="149"/>
      <c r="AN482" s="138">
        <v>29</v>
      </c>
      <c r="AO482" s="138">
        <v>2</v>
      </c>
      <c r="AP482" s="148">
        <v>2012</v>
      </c>
      <c r="AQ482" s="149">
        <v>1</v>
      </c>
      <c r="AR482" s="148">
        <v>29</v>
      </c>
      <c r="AS482" s="75" t="s">
        <v>1609</v>
      </c>
      <c r="AT482" s="60">
        <v>481.40000000000003</v>
      </c>
      <c r="AU482" s="60">
        <v>559.12</v>
      </c>
      <c r="AV482" s="60">
        <v>0.32</v>
      </c>
      <c r="AW482" s="60">
        <v>36</v>
      </c>
      <c r="AX482" s="60"/>
      <c r="AY482" s="68">
        <v>351.83999999999992</v>
      </c>
      <c r="AZ482" s="60">
        <v>1076.8399999999999</v>
      </c>
      <c r="BA482" s="60"/>
      <c r="BB482" s="60">
        <v>725</v>
      </c>
    </row>
    <row r="483" spans="1:54" s="62" customFormat="1" ht="15.75" customHeight="1">
      <c r="A483" s="92" t="s">
        <v>1610</v>
      </c>
      <c r="B483" s="50">
        <v>34</v>
      </c>
      <c r="C483" s="52" t="s">
        <v>1706</v>
      </c>
      <c r="D483" s="75" t="s">
        <v>1606</v>
      </c>
      <c r="E483" s="75" t="s">
        <v>1707</v>
      </c>
      <c r="F483" s="75" t="s">
        <v>1708</v>
      </c>
      <c r="G483" s="53"/>
      <c r="H483" s="138">
        <v>3</v>
      </c>
      <c r="I483" s="138">
        <v>10</v>
      </c>
      <c r="J483" s="138">
        <v>1969</v>
      </c>
      <c r="K483" s="139">
        <v>42</v>
      </c>
      <c r="L483" s="140" t="s">
        <v>1539</v>
      </c>
      <c r="M483" s="1"/>
      <c r="N483" s="1"/>
      <c r="O483" s="1"/>
      <c r="P483" s="53"/>
      <c r="Q483" s="151">
        <v>293</v>
      </c>
      <c r="R483" s="53"/>
      <c r="S483" s="142" t="s">
        <v>69</v>
      </c>
      <c r="T483" s="143">
        <v>11030021</v>
      </c>
      <c r="U483" s="144"/>
      <c r="V483" s="150"/>
      <c r="W483" s="56"/>
      <c r="X483" s="56"/>
      <c r="Y483" s="56"/>
      <c r="Z483" s="56"/>
      <c r="AA483" s="56"/>
      <c r="AB483" s="56"/>
      <c r="AC483" s="56"/>
      <c r="AD483" s="56"/>
      <c r="AE483" s="56"/>
      <c r="AF483" s="54">
        <v>5</v>
      </c>
      <c r="AG483" s="54">
        <v>12</v>
      </c>
      <c r="AH483" s="54">
        <v>2011</v>
      </c>
      <c r="AI483" s="145">
        <v>0.45833333333333331</v>
      </c>
      <c r="AJ483" s="152"/>
      <c r="AK483" s="52"/>
      <c r="AL483" s="54"/>
      <c r="AM483" s="149"/>
      <c r="AN483" s="138">
        <v>28</v>
      </c>
      <c r="AO483" s="138">
        <v>2</v>
      </c>
      <c r="AP483" s="148">
        <v>2012</v>
      </c>
      <c r="AQ483" s="149">
        <v>0.625</v>
      </c>
      <c r="AR483" s="148">
        <v>28</v>
      </c>
      <c r="AS483" s="89" t="s">
        <v>1621</v>
      </c>
      <c r="AT483" s="60">
        <v>464.80000000000007</v>
      </c>
      <c r="AU483" s="60">
        <v>539.84</v>
      </c>
      <c r="AV483" s="60">
        <v>107.58</v>
      </c>
      <c r="AW483" s="60">
        <v>195</v>
      </c>
      <c r="AX483" s="60"/>
      <c r="AY483" s="68">
        <v>607.22</v>
      </c>
      <c r="AZ483" s="60">
        <v>1307.22</v>
      </c>
      <c r="BA483" s="60"/>
      <c r="BB483" s="60">
        <v>700</v>
      </c>
    </row>
    <row r="484" spans="1:54" s="62" customFormat="1" ht="15.75" customHeight="1">
      <c r="A484" s="92" t="s">
        <v>1610</v>
      </c>
      <c r="B484" s="50">
        <v>35</v>
      </c>
      <c r="C484" s="52" t="s">
        <v>3299</v>
      </c>
      <c r="D484" s="75" t="s">
        <v>733</v>
      </c>
      <c r="E484" s="75" t="s">
        <v>3300</v>
      </c>
      <c r="F484" s="75" t="s">
        <v>3301</v>
      </c>
      <c r="G484" s="53"/>
      <c r="H484" s="138">
        <v>17</v>
      </c>
      <c r="I484" s="138">
        <v>3</v>
      </c>
      <c r="J484" s="138">
        <v>1957</v>
      </c>
      <c r="K484" s="139">
        <v>54</v>
      </c>
      <c r="L484" s="140" t="s">
        <v>1539</v>
      </c>
      <c r="M484" s="1"/>
      <c r="N484" s="1"/>
      <c r="O484" s="1"/>
      <c r="P484" s="53"/>
      <c r="Q484" s="151">
        <v>8</v>
      </c>
      <c r="R484" s="53"/>
      <c r="S484" s="142" t="s">
        <v>69</v>
      </c>
      <c r="T484" s="143">
        <v>11030021</v>
      </c>
      <c r="U484" s="144"/>
      <c r="V484" s="150"/>
      <c r="W484" s="56"/>
      <c r="X484" s="56"/>
      <c r="Y484" s="56"/>
      <c r="Z484" s="56"/>
      <c r="AA484" s="56"/>
      <c r="AB484" s="56"/>
      <c r="AC484" s="56"/>
      <c r="AD484" s="56"/>
      <c r="AE484" s="56"/>
      <c r="AF484" s="54">
        <v>17</v>
      </c>
      <c r="AG484" s="54">
        <v>1</v>
      </c>
      <c r="AH484" s="54">
        <v>2012</v>
      </c>
      <c r="AI484" s="145">
        <v>0.59722222222222221</v>
      </c>
      <c r="AJ484" s="152"/>
      <c r="AK484" s="52"/>
      <c r="AL484" s="54"/>
      <c r="AM484" s="149"/>
      <c r="AN484" s="138">
        <v>29</v>
      </c>
      <c r="AO484" s="138">
        <v>2</v>
      </c>
      <c r="AP484" s="148">
        <v>2012</v>
      </c>
      <c r="AQ484" s="149">
        <v>1</v>
      </c>
      <c r="AR484" s="148">
        <v>29</v>
      </c>
      <c r="AS484" s="75" t="s">
        <v>1609</v>
      </c>
      <c r="AT484" s="60">
        <v>481.40000000000003</v>
      </c>
      <c r="AU484" s="60">
        <v>559.12</v>
      </c>
      <c r="AV484" s="60">
        <v>0.5</v>
      </c>
      <c r="AW484" s="60">
        <v>0</v>
      </c>
      <c r="AX484" s="60"/>
      <c r="AY484" s="68">
        <v>316.02</v>
      </c>
      <c r="AZ484" s="60">
        <v>1041.02</v>
      </c>
      <c r="BA484" s="60"/>
      <c r="BB484" s="60">
        <v>725</v>
      </c>
    </row>
    <row r="485" spans="1:54" s="62" customFormat="1" ht="15.75" customHeight="1">
      <c r="A485" s="92" t="s">
        <v>1610</v>
      </c>
      <c r="B485" s="50">
        <v>36</v>
      </c>
      <c r="C485" s="52" t="s">
        <v>3302</v>
      </c>
      <c r="D485" s="75" t="s">
        <v>1803</v>
      </c>
      <c r="E485" s="75" t="s">
        <v>3303</v>
      </c>
      <c r="F485" s="75" t="s">
        <v>3304</v>
      </c>
      <c r="G485" s="53"/>
      <c r="H485" s="138">
        <v>4</v>
      </c>
      <c r="I485" s="138">
        <v>4</v>
      </c>
      <c r="J485" s="138">
        <v>1974</v>
      </c>
      <c r="K485" s="139">
        <v>37</v>
      </c>
      <c r="L485" s="140" t="s">
        <v>1539</v>
      </c>
      <c r="M485" s="1"/>
      <c r="N485" s="1"/>
      <c r="O485" s="1"/>
      <c r="P485" s="53"/>
      <c r="Q485" s="151">
        <v>2</v>
      </c>
      <c r="R485" s="53"/>
      <c r="S485" s="142" t="s">
        <v>69</v>
      </c>
      <c r="T485" s="143">
        <v>11030021</v>
      </c>
      <c r="U485" s="144"/>
      <c r="V485" s="58"/>
      <c r="W485" s="56"/>
      <c r="X485" s="56"/>
      <c r="Y485" s="56"/>
      <c r="Z485" s="56"/>
      <c r="AA485" s="56"/>
      <c r="AB485" s="56"/>
      <c r="AC485" s="56"/>
      <c r="AD485" s="56"/>
      <c r="AE485" s="56"/>
      <c r="AF485" s="54">
        <v>4</v>
      </c>
      <c r="AG485" s="54">
        <v>1</v>
      </c>
      <c r="AH485" s="54">
        <v>2012</v>
      </c>
      <c r="AI485" s="145">
        <v>0.70833333333333337</v>
      </c>
      <c r="AJ485" s="146"/>
      <c r="AK485" s="147"/>
      <c r="AL485" s="148"/>
      <c r="AM485" s="149"/>
      <c r="AN485" s="138">
        <v>29</v>
      </c>
      <c r="AO485" s="138">
        <v>2</v>
      </c>
      <c r="AP485" s="148">
        <v>2012</v>
      </c>
      <c r="AQ485" s="149">
        <v>1</v>
      </c>
      <c r="AR485" s="148">
        <v>29</v>
      </c>
      <c r="AS485" s="75" t="s">
        <v>1609</v>
      </c>
      <c r="AT485" s="60">
        <v>481.40000000000003</v>
      </c>
      <c r="AU485" s="60">
        <v>559.12</v>
      </c>
      <c r="AV485" s="60">
        <v>5.92</v>
      </c>
      <c r="AW485" s="60">
        <v>9</v>
      </c>
      <c r="AX485" s="60"/>
      <c r="AY485" s="68">
        <v>330.44000000000005</v>
      </c>
      <c r="AZ485" s="60">
        <v>1055.44</v>
      </c>
      <c r="BA485" s="60"/>
      <c r="BB485" s="60">
        <v>725</v>
      </c>
    </row>
    <row r="486" spans="1:54" s="62" customFormat="1" ht="15.75" customHeight="1">
      <c r="A486" s="92" t="s">
        <v>1610</v>
      </c>
      <c r="B486" s="50">
        <v>37</v>
      </c>
      <c r="C486" s="52" t="s">
        <v>1721</v>
      </c>
      <c r="D486" s="75" t="s">
        <v>179</v>
      </c>
      <c r="E486" s="75" t="s">
        <v>1722</v>
      </c>
      <c r="F486" s="75" t="s">
        <v>1723</v>
      </c>
      <c r="G486" s="53"/>
      <c r="H486" s="138">
        <v>4</v>
      </c>
      <c r="I486" s="138">
        <v>7</v>
      </c>
      <c r="J486" s="138">
        <v>1981</v>
      </c>
      <c r="K486" s="139">
        <v>30</v>
      </c>
      <c r="L486" s="140" t="s">
        <v>1539</v>
      </c>
      <c r="M486" s="1"/>
      <c r="N486" s="1"/>
      <c r="O486" s="1"/>
      <c r="P486" s="53"/>
      <c r="Q486" s="151">
        <v>291</v>
      </c>
      <c r="R486" s="53"/>
      <c r="S486" s="142" t="s">
        <v>69</v>
      </c>
      <c r="T486" s="143">
        <v>11030021</v>
      </c>
      <c r="U486" s="144"/>
      <c r="V486" s="150"/>
      <c r="W486" s="56"/>
      <c r="X486" s="56"/>
      <c r="Y486" s="56"/>
      <c r="Z486" s="56"/>
      <c r="AA486" s="56"/>
      <c r="AB486" s="56"/>
      <c r="AC486" s="56"/>
      <c r="AD486" s="56"/>
      <c r="AE486" s="56"/>
      <c r="AF486" s="54">
        <v>2</v>
      </c>
      <c r="AG486" s="54">
        <v>12</v>
      </c>
      <c r="AH486" s="54">
        <v>2011</v>
      </c>
      <c r="AI486" s="145">
        <v>0.63194444444444442</v>
      </c>
      <c r="AJ486" s="146"/>
      <c r="AK486" s="147"/>
      <c r="AL486" s="148"/>
      <c r="AM486" s="149"/>
      <c r="AN486" s="138">
        <v>29</v>
      </c>
      <c r="AO486" s="138">
        <v>2</v>
      </c>
      <c r="AP486" s="148">
        <v>2012</v>
      </c>
      <c r="AQ486" s="149">
        <v>1</v>
      </c>
      <c r="AR486" s="148">
        <v>26</v>
      </c>
      <c r="AS486" s="75" t="s">
        <v>1609</v>
      </c>
      <c r="AT486" s="60">
        <v>431.6</v>
      </c>
      <c r="AU486" s="60">
        <v>501.28000000000003</v>
      </c>
      <c r="AV486" s="60">
        <v>1.03</v>
      </c>
      <c r="AW486" s="60">
        <v>27</v>
      </c>
      <c r="AX486" s="60"/>
      <c r="AY486" s="68">
        <v>310.91000000000008</v>
      </c>
      <c r="AZ486" s="60">
        <v>960.91000000000008</v>
      </c>
      <c r="BA486" s="60"/>
      <c r="BB486" s="60">
        <v>650</v>
      </c>
    </row>
    <row r="487" spans="1:54" s="62" customFormat="1" ht="15.75" customHeight="1">
      <c r="A487" s="92" t="s">
        <v>1610</v>
      </c>
      <c r="B487" s="50">
        <v>38</v>
      </c>
      <c r="C487" s="52" t="s">
        <v>1724</v>
      </c>
      <c r="D487" s="75" t="s">
        <v>692</v>
      </c>
      <c r="E487" s="75" t="s">
        <v>1725</v>
      </c>
      <c r="F487" s="75" t="s">
        <v>1726</v>
      </c>
      <c r="G487" s="53"/>
      <c r="H487" s="138">
        <v>15</v>
      </c>
      <c r="I487" s="138">
        <v>7</v>
      </c>
      <c r="J487" s="138">
        <v>1957</v>
      </c>
      <c r="K487" s="139">
        <v>54</v>
      </c>
      <c r="L487" s="140" t="s">
        <v>1539</v>
      </c>
      <c r="M487" s="1"/>
      <c r="N487" s="1"/>
      <c r="O487" s="1"/>
      <c r="P487" s="53"/>
      <c r="Q487" s="151">
        <v>288</v>
      </c>
      <c r="R487" s="53"/>
      <c r="S487" s="142" t="s">
        <v>69</v>
      </c>
      <c r="T487" s="143">
        <v>11030021</v>
      </c>
      <c r="U487" s="144"/>
      <c r="V487" s="58"/>
      <c r="W487" s="56"/>
      <c r="X487" s="56"/>
      <c r="Y487" s="56"/>
      <c r="Z487" s="56"/>
      <c r="AA487" s="56"/>
      <c r="AB487" s="56"/>
      <c r="AC487" s="56"/>
      <c r="AD487" s="56"/>
      <c r="AE487" s="56"/>
      <c r="AF487" s="54">
        <v>1</v>
      </c>
      <c r="AG487" s="54">
        <v>12</v>
      </c>
      <c r="AH487" s="54">
        <v>2011</v>
      </c>
      <c r="AI487" s="145">
        <v>0.69444444444444453</v>
      </c>
      <c r="AJ487" s="146"/>
      <c r="AK487" s="147"/>
      <c r="AL487" s="148"/>
      <c r="AM487" s="149"/>
      <c r="AN487" s="138">
        <v>29</v>
      </c>
      <c r="AO487" s="138">
        <v>2</v>
      </c>
      <c r="AP487" s="148">
        <v>2012</v>
      </c>
      <c r="AQ487" s="149">
        <v>1</v>
      </c>
      <c r="AR487" s="148">
        <v>29</v>
      </c>
      <c r="AS487" s="75" t="s">
        <v>1609</v>
      </c>
      <c r="AT487" s="60">
        <v>481.40000000000003</v>
      </c>
      <c r="AU487" s="60">
        <v>559.12</v>
      </c>
      <c r="AV487" s="60">
        <v>5.09</v>
      </c>
      <c r="AW487" s="60">
        <v>16</v>
      </c>
      <c r="AX487" s="60"/>
      <c r="AY487" s="68">
        <v>336.6099999999999</v>
      </c>
      <c r="AZ487" s="60">
        <v>1061.6099999999999</v>
      </c>
      <c r="BA487" s="60"/>
      <c r="BB487" s="60">
        <v>725</v>
      </c>
    </row>
    <row r="488" spans="1:54" s="62" customFormat="1" ht="15.75" customHeight="1">
      <c r="A488" s="92" t="s">
        <v>1610</v>
      </c>
      <c r="B488" s="50">
        <v>39</v>
      </c>
      <c r="C488" s="52" t="s">
        <v>1727</v>
      </c>
      <c r="D488" s="75" t="s">
        <v>485</v>
      </c>
      <c r="E488" s="75" t="s">
        <v>1728</v>
      </c>
      <c r="F488" s="75" t="s">
        <v>1729</v>
      </c>
      <c r="G488" s="53"/>
      <c r="H488" s="138">
        <v>16</v>
      </c>
      <c r="I488" s="138">
        <v>7</v>
      </c>
      <c r="J488" s="138">
        <v>1948</v>
      </c>
      <c r="K488" s="139">
        <v>63</v>
      </c>
      <c r="L488" s="140" t="s">
        <v>1539</v>
      </c>
      <c r="M488" s="1"/>
      <c r="N488" s="1"/>
      <c r="O488" s="1"/>
      <c r="P488" s="53"/>
      <c r="Q488" s="151">
        <v>303</v>
      </c>
      <c r="R488" s="53"/>
      <c r="S488" s="142" t="s">
        <v>69</v>
      </c>
      <c r="T488" s="143">
        <v>11030021</v>
      </c>
      <c r="U488" s="150" t="s">
        <v>1629</v>
      </c>
      <c r="V488" s="150"/>
      <c r="W488" s="56"/>
      <c r="X488" s="56"/>
      <c r="Y488" s="56"/>
      <c r="Z488" s="56"/>
      <c r="AA488" s="56"/>
      <c r="AB488" s="56"/>
      <c r="AC488" s="56"/>
      <c r="AD488" s="56"/>
      <c r="AE488" s="56"/>
      <c r="AF488" s="54">
        <v>18</v>
      </c>
      <c r="AG488" s="54">
        <v>12</v>
      </c>
      <c r="AH488" s="54">
        <v>2011</v>
      </c>
      <c r="AI488" s="145">
        <v>0.77083333333333337</v>
      </c>
      <c r="AJ488" s="152"/>
      <c r="AK488" s="52"/>
      <c r="AL488" s="54"/>
      <c r="AM488" s="149"/>
      <c r="AN488" s="138">
        <v>29</v>
      </c>
      <c r="AO488" s="138">
        <v>2</v>
      </c>
      <c r="AP488" s="148">
        <v>2012</v>
      </c>
      <c r="AQ488" s="149">
        <v>1</v>
      </c>
      <c r="AR488" s="148">
        <v>29</v>
      </c>
      <c r="AS488" s="75" t="s">
        <v>1609</v>
      </c>
      <c r="AT488" s="60">
        <v>481.40000000000003</v>
      </c>
      <c r="AU488" s="60">
        <v>559.12</v>
      </c>
      <c r="AV488" s="60">
        <v>1.49</v>
      </c>
      <c r="AW488" s="60">
        <v>36</v>
      </c>
      <c r="AX488" s="60"/>
      <c r="AY488" s="68">
        <v>353.01</v>
      </c>
      <c r="AZ488" s="60">
        <v>1078.01</v>
      </c>
      <c r="BA488" s="60"/>
      <c r="BB488" s="60">
        <v>725</v>
      </c>
    </row>
    <row r="489" spans="1:54" s="62" customFormat="1" ht="15.75" customHeight="1">
      <c r="A489" s="92" t="s">
        <v>1610</v>
      </c>
      <c r="B489" s="50">
        <v>40</v>
      </c>
      <c r="C489" s="52" t="s">
        <v>1730</v>
      </c>
      <c r="D489" s="75" t="s">
        <v>73</v>
      </c>
      <c r="E489" s="75" t="s">
        <v>1731</v>
      </c>
      <c r="F489" s="75" t="s">
        <v>1732</v>
      </c>
      <c r="G489" s="53"/>
      <c r="H489" s="138">
        <v>17</v>
      </c>
      <c r="I489" s="138">
        <v>9</v>
      </c>
      <c r="J489" s="138">
        <v>1965</v>
      </c>
      <c r="K489" s="139">
        <v>46</v>
      </c>
      <c r="L489" s="140" t="s">
        <v>1539</v>
      </c>
      <c r="M489" s="1"/>
      <c r="N489" s="1"/>
      <c r="O489" s="1"/>
      <c r="P489" s="53"/>
      <c r="Q489" s="151">
        <v>307</v>
      </c>
      <c r="R489" s="53"/>
      <c r="S489" s="142" t="s">
        <v>69</v>
      </c>
      <c r="T489" s="143">
        <v>11030021</v>
      </c>
      <c r="U489" s="144"/>
      <c r="V489" s="150"/>
      <c r="W489" s="56"/>
      <c r="X489" s="56"/>
      <c r="Y489" s="56"/>
      <c r="Z489" s="56"/>
      <c r="AA489" s="56"/>
      <c r="AB489" s="56"/>
      <c r="AC489" s="56"/>
      <c r="AD489" s="56"/>
      <c r="AE489" s="56"/>
      <c r="AF489" s="54">
        <v>23</v>
      </c>
      <c r="AG489" s="54">
        <v>12</v>
      </c>
      <c r="AH489" s="54">
        <v>2011</v>
      </c>
      <c r="AI489" s="145">
        <v>0.70833333333333337</v>
      </c>
      <c r="AJ489" s="146"/>
      <c r="AK489" s="147"/>
      <c r="AL489" s="148"/>
      <c r="AM489" s="149"/>
      <c r="AN489" s="138">
        <v>29</v>
      </c>
      <c r="AO489" s="138">
        <v>2</v>
      </c>
      <c r="AP489" s="148">
        <v>2012</v>
      </c>
      <c r="AQ489" s="149">
        <v>1</v>
      </c>
      <c r="AR489" s="148">
        <v>29</v>
      </c>
      <c r="AS489" s="75" t="s">
        <v>1609</v>
      </c>
      <c r="AT489" s="60">
        <v>481.40000000000003</v>
      </c>
      <c r="AU489" s="60">
        <v>559.12</v>
      </c>
      <c r="AV489" s="60">
        <v>0</v>
      </c>
      <c r="AW489" s="60">
        <v>7</v>
      </c>
      <c r="AX489" s="60"/>
      <c r="AY489" s="68">
        <v>322.52</v>
      </c>
      <c r="AZ489" s="60">
        <v>1047.52</v>
      </c>
      <c r="BA489" s="60"/>
      <c r="BB489" s="60">
        <v>725</v>
      </c>
    </row>
    <row r="490" spans="1:54" s="62" customFormat="1" ht="15.75" customHeight="1">
      <c r="A490" s="92" t="s">
        <v>1610</v>
      </c>
      <c r="B490" s="50">
        <v>41</v>
      </c>
      <c r="C490" s="52" t="s">
        <v>1733</v>
      </c>
      <c r="D490" s="75" t="s">
        <v>610</v>
      </c>
      <c r="E490" s="75" t="s">
        <v>1734</v>
      </c>
      <c r="F490" s="75" t="s">
        <v>1735</v>
      </c>
      <c r="G490" s="53"/>
      <c r="H490" s="138">
        <v>16</v>
      </c>
      <c r="I490" s="138">
        <v>1</v>
      </c>
      <c r="J490" s="138">
        <v>1988</v>
      </c>
      <c r="K490" s="139">
        <v>23</v>
      </c>
      <c r="L490" s="140" t="s">
        <v>1539</v>
      </c>
      <c r="M490" s="1"/>
      <c r="N490" s="1"/>
      <c r="O490" s="1"/>
      <c r="P490" s="53"/>
      <c r="Q490" s="141">
        <v>254</v>
      </c>
      <c r="R490" s="53"/>
      <c r="S490" s="142" t="s">
        <v>69</v>
      </c>
      <c r="T490" s="143">
        <v>11030021</v>
      </c>
      <c r="U490" s="144"/>
      <c r="V490" s="150"/>
      <c r="W490" s="56"/>
      <c r="X490" s="56"/>
      <c r="Y490" s="56"/>
      <c r="Z490" s="56"/>
      <c r="AA490" s="56"/>
      <c r="AB490" s="56"/>
      <c r="AC490" s="56"/>
      <c r="AD490" s="56"/>
      <c r="AE490" s="56"/>
      <c r="AF490" s="54">
        <v>10</v>
      </c>
      <c r="AG490" s="54">
        <v>10</v>
      </c>
      <c r="AH490" s="54">
        <v>2011</v>
      </c>
      <c r="AI490" s="145">
        <v>0.6875</v>
      </c>
      <c r="AJ490" s="146"/>
      <c r="AK490" s="147"/>
      <c r="AL490" s="148"/>
      <c r="AM490" s="149"/>
      <c r="AN490" s="138">
        <v>29</v>
      </c>
      <c r="AO490" s="138">
        <v>2</v>
      </c>
      <c r="AP490" s="148">
        <v>2012</v>
      </c>
      <c r="AQ490" s="149">
        <v>1</v>
      </c>
      <c r="AR490" s="148">
        <v>29</v>
      </c>
      <c r="AS490" s="75" t="s">
        <v>1609</v>
      </c>
      <c r="AT490" s="60">
        <v>481.40000000000003</v>
      </c>
      <c r="AU490" s="60">
        <v>559.12</v>
      </c>
      <c r="AV490" s="60">
        <v>0.32</v>
      </c>
      <c r="AW490" s="60">
        <v>16</v>
      </c>
      <c r="AX490" s="60"/>
      <c r="AY490" s="68">
        <v>331.83999999999992</v>
      </c>
      <c r="AZ490" s="60">
        <v>1056.8399999999999</v>
      </c>
      <c r="BA490" s="60"/>
      <c r="BB490" s="60">
        <v>725</v>
      </c>
    </row>
    <row r="491" spans="1:54" s="62" customFormat="1" ht="15.75" customHeight="1">
      <c r="A491" s="92" t="s">
        <v>1610</v>
      </c>
      <c r="B491" s="50">
        <v>42</v>
      </c>
      <c r="C491" s="52" t="s">
        <v>1736</v>
      </c>
      <c r="D491" s="75" t="s">
        <v>485</v>
      </c>
      <c r="E491" s="75" t="s">
        <v>1737</v>
      </c>
      <c r="F491" s="75" t="s">
        <v>1738</v>
      </c>
      <c r="G491" s="53"/>
      <c r="H491" s="138">
        <v>1</v>
      </c>
      <c r="I491" s="138">
        <v>8</v>
      </c>
      <c r="J491" s="138">
        <v>1955</v>
      </c>
      <c r="K491" s="139">
        <v>56</v>
      </c>
      <c r="L491" s="140" t="s">
        <v>1539</v>
      </c>
      <c r="M491" s="1"/>
      <c r="N491" s="1"/>
      <c r="O491" s="1"/>
      <c r="P491" s="53"/>
      <c r="Q491" s="141">
        <v>277</v>
      </c>
      <c r="R491" s="53"/>
      <c r="S491" s="90" t="s">
        <v>69</v>
      </c>
      <c r="T491" s="143">
        <v>11030021</v>
      </c>
      <c r="U491" s="144"/>
      <c r="V491" s="150"/>
      <c r="W491" s="56"/>
      <c r="X491" s="56"/>
      <c r="Y491" s="56"/>
      <c r="Z491" s="56"/>
      <c r="AA491" s="56"/>
      <c r="AB491" s="56"/>
      <c r="AC491" s="56"/>
      <c r="AD491" s="56"/>
      <c r="AE491" s="56"/>
      <c r="AF491" s="54">
        <v>11</v>
      </c>
      <c r="AG491" s="54">
        <v>11</v>
      </c>
      <c r="AH491" s="54">
        <v>2011</v>
      </c>
      <c r="AI491" s="145">
        <v>0.63194444444444442</v>
      </c>
      <c r="AJ491" s="146"/>
      <c r="AK491" s="147"/>
      <c r="AL491" s="148"/>
      <c r="AM491" s="149"/>
      <c r="AN491" s="138">
        <v>5</v>
      </c>
      <c r="AO491" s="138">
        <v>2</v>
      </c>
      <c r="AP491" s="148">
        <v>2012</v>
      </c>
      <c r="AQ491" s="149">
        <v>0.72222222222222221</v>
      </c>
      <c r="AR491" s="148">
        <v>5</v>
      </c>
      <c r="AS491" s="89" t="s">
        <v>1621</v>
      </c>
      <c r="AT491" s="60">
        <v>83</v>
      </c>
      <c r="AU491" s="60">
        <v>96.4</v>
      </c>
      <c r="AV491" s="60">
        <v>0.44</v>
      </c>
      <c r="AW491" s="60">
        <v>9</v>
      </c>
      <c r="AX491" s="60"/>
      <c r="AY491" s="68">
        <v>63.84</v>
      </c>
      <c r="AZ491" s="60">
        <v>188.84</v>
      </c>
      <c r="BA491" s="60"/>
      <c r="BB491" s="60">
        <v>125</v>
      </c>
    </row>
    <row r="492" spans="1:54" s="62" customFormat="1" ht="15.75" customHeight="1">
      <c r="A492" s="92" t="s">
        <v>1610</v>
      </c>
      <c r="B492" s="50">
        <v>43</v>
      </c>
      <c r="C492" s="52" t="s">
        <v>1739</v>
      </c>
      <c r="D492" s="75" t="s">
        <v>1274</v>
      </c>
      <c r="E492" s="75" t="s">
        <v>986</v>
      </c>
      <c r="F492" s="75" t="s">
        <v>1740</v>
      </c>
      <c r="G492" s="53"/>
      <c r="H492" s="138">
        <v>15</v>
      </c>
      <c r="I492" s="138">
        <v>4</v>
      </c>
      <c r="J492" s="138">
        <v>1938</v>
      </c>
      <c r="K492" s="139">
        <v>73</v>
      </c>
      <c r="L492" s="140" t="s">
        <v>1539</v>
      </c>
      <c r="M492" s="1"/>
      <c r="N492" s="1"/>
      <c r="O492" s="1"/>
      <c r="P492" s="53"/>
      <c r="Q492" s="151">
        <v>296</v>
      </c>
      <c r="R492" s="53"/>
      <c r="S492" s="90" t="s">
        <v>69</v>
      </c>
      <c r="T492" s="143">
        <v>11030021</v>
      </c>
      <c r="U492" s="150" t="s">
        <v>1629</v>
      </c>
      <c r="V492" s="150"/>
      <c r="W492" s="56"/>
      <c r="X492" s="56"/>
      <c r="Y492" s="56"/>
      <c r="Z492" s="56"/>
      <c r="AA492" s="56"/>
      <c r="AB492" s="56"/>
      <c r="AC492" s="56"/>
      <c r="AD492" s="56"/>
      <c r="AE492" s="56"/>
      <c r="AF492" s="54">
        <v>12</v>
      </c>
      <c r="AG492" s="54">
        <v>12</v>
      </c>
      <c r="AH492" s="54">
        <v>2011</v>
      </c>
      <c r="AI492" s="145">
        <v>0.5</v>
      </c>
      <c r="AJ492" s="146"/>
      <c r="AK492" s="147"/>
      <c r="AL492" s="148"/>
      <c r="AM492" s="149"/>
      <c r="AN492" s="138">
        <v>29</v>
      </c>
      <c r="AO492" s="138">
        <v>2</v>
      </c>
      <c r="AP492" s="148">
        <v>2012</v>
      </c>
      <c r="AQ492" s="149">
        <v>1</v>
      </c>
      <c r="AR492" s="148">
        <v>25</v>
      </c>
      <c r="AS492" s="75" t="s">
        <v>1609</v>
      </c>
      <c r="AT492" s="60">
        <v>415.00000000000006</v>
      </c>
      <c r="AU492" s="60">
        <v>482</v>
      </c>
      <c r="AV492" s="60">
        <v>6.92</v>
      </c>
      <c r="AW492" s="60">
        <v>36</v>
      </c>
      <c r="AX492" s="60"/>
      <c r="AY492" s="68">
        <v>314.91999999999996</v>
      </c>
      <c r="AZ492" s="60">
        <v>939.92</v>
      </c>
      <c r="BA492" s="60"/>
      <c r="BB492" s="60">
        <v>625</v>
      </c>
    </row>
    <row r="493" spans="1:54" s="62" customFormat="1" ht="15.75" customHeight="1">
      <c r="A493" s="92" t="s">
        <v>1610</v>
      </c>
      <c r="B493" s="50">
        <v>44</v>
      </c>
      <c r="C493" s="52" t="s">
        <v>3305</v>
      </c>
      <c r="D493" s="75" t="s">
        <v>422</v>
      </c>
      <c r="E493" s="75" t="s">
        <v>3306</v>
      </c>
      <c r="F493" s="75" t="s">
        <v>3307</v>
      </c>
      <c r="G493" s="53"/>
      <c r="H493" s="138">
        <v>26</v>
      </c>
      <c r="I493" s="138">
        <v>2</v>
      </c>
      <c r="J493" s="138">
        <v>1979</v>
      </c>
      <c r="K493" s="139">
        <v>32</v>
      </c>
      <c r="L493" s="140" t="s">
        <v>100</v>
      </c>
      <c r="M493" s="1"/>
      <c r="N493" s="1"/>
      <c r="O493" s="1"/>
      <c r="P493" s="53"/>
      <c r="Q493" s="151">
        <v>10</v>
      </c>
      <c r="R493" s="53"/>
      <c r="S493" s="90" t="s">
        <v>69</v>
      </c>
      <c r="T493" s="143">
        <v>11030021</v>
      </c>
      <c r="U493" s="144"/>
      <c r="V493" s="58"/>
      <c r="W493" s="56"/>
      <c r="X493" s="56"/>
      <c r="Y493" s="56"/>
      <c r="Z493" s="56"/>
      <c r="AA493" s="56"/>
      <c r="AB493" s="56"/>
      <c r="AC493" s="56"/>
      <c r="AD493" s="56"/>
      <c r="AE493" s="56"/>
      <c r="AF493" s="54">
        <v>20</v>
      </c>
      <c r="AG493" s="54">
        <v>1</v>
      </c>
      <c r="AH493" s="54">
        <v>2012</v>
      </c>
      <c r="AI493" s="145">
        <v>0.5</v>
      </c>
      <c r="AJ493" s="146"/>
      <c r="AK493" s="147"/>
      <c r="AL493" s="148"/>
      <c r="AM493" s="149"/>
      <c r="AN493" s="138">
        <v>29</v>
      </c>
      <c r="AO493" s="138">
        <v>2</v>
      </c>
      <c r="AP493" s="148">
        <v>2012</v>
      </c>
      <c r="AQ493" s="149">
        <v>1</v>
      </c>
      <c r="AR493" s="148">
        <v>29</v>
      </c>
      <c r="AS493" s="75" t="s">
        <v>1609</v>
      </c>
      <c r="AT493" s="60">
        <v>481.40000000000003</v>
      </c>
      <c r="AU493" s="60">
        <v>559.12</v>
      </c>
      <c r="AV493" s="60">
        <v>0.32</v>
      </c>
      <c r="AW493" s="60">
        <v>30</v>
      </c>
      <c r="AX493" s="60"/>
      <c r="AY493" s="68">
        <v>345.83999999999992</v>
      </c>
      <c r="AZ493" s="60">
        <v>1070.8399999999999</v>
      </c>
      <c r="BA493" s="60"/>
      <c r="BB493" s="60">
        <v>725</v>
      </c>
    </row>
    <row r="494" spans="1:54" s="62" customFormat="1" ht="15.75" customHeight="1">
      <c r="A494" s="92" t="s">
        <v>1610</v>
      </c>
      <c r="B494" s="50">
        <v>45</v>
      </c>
      <c r="C494" s="147">
        <v>2874745415</v>
      </c>
      <c r="D494" s="51" t="s">
        <v>1741</v>
      </c>
      <c r="E494" s="51" t="s">
        <v>1742</v>
      </c>
      <c r="F494" s="51" t="s">
        <v>1743</v>
      </c>
      <c r="G494" s="53"/>
      <c r="H494" s="54">
        <v>23</v>
      </c>
      <c r="I494" s="54">
        <v>12</v>
      </c>
      <c r="J494" s="54">
        <v>1973</v>
      </c>
      <c r="K494" s="58">
        <v>37</v>
      </c>
      <c r="L494" s="140" t="s">
        <v>1539</v>
      </c>
      <c r="M494" s="1"/>
      <c r="N494" s="1"/>
      <c r="O494" s="1"/>
      <c r="P494" s="53"/>
      <c r="Q494" s="141">
        <v>82</v>
      </c>
      <c r="R494" s="53"/>
      <c r="S494" s="90" t="s">
        <v>69</v>
      </c>
      <c r="T494" s="143">
        <v>11030022</v>
      </c>
      <c r="U494" s="144"/>
      <c r="V494" s="150"/>
      <c r="W494" s="56"/>
      <c r="X494" s="56"/>
      <c r="Y494" s="56"/>
      <c r="Z494" s="56"/>
      <c r="AA494" s="56"/>
      <c r="AB494" s="56"/>
      <c r="AC494" s="56"/>
      <c r="AD494" s="56"/>
      <c r="AE494" s="56"/>
      <c r="AF494" s="54">
        <v>8</v>
      </c>
      <c r="AG494" s="54">
        <v>7</v>
      </c>
      <c r="AH494" s="59">
        <v>2011</v>
      </c>
      <c r="AI494" s="145">
        <v>9</v>
      </c>
      <c r="AJ494" s="146"/>
      <c r="AK494" s="147"/>
      <c r="AL494" s="148"/>
      <c r="AM494" s="149"/>
      <c r="AN494" s="138">
        <v>29</v>
      </c>
      <c r="AO494" s="138">
        <v>2</v>
      </c>
      <c r="AP494" s="148">
        <v>2012</v>
      </c>
      <c r="AQ494" s="149">
        <v>1</v>
      </c>
      <c r="AR494" s="148">
        <v>29</v>
      </c>
      <c r="AS494" s="75" t="s">
        <v>1609</v>
      </c>
      <c r="AT494" s="60">
        <v>481.40000000000003</v>
      </c>
      <c r="AU494" s="60">
        <v>559.12</v>
      </c>
      <c r="AV494" s="60">
        <v>2.94</v>
      </c>
      <c r="AW494" s="60">
        <v>103</v>
      </c>
      <c r="AX494" s="60"/>
      <c r="AY494" s="68">
        <v>276.46000000000004</v>
      </c>
      <c r="AZ494" s="60">
        <v>1146.46</v>
      </c>
      <c r="BA494" s="60"/>
      <c r="BB494" s="60">
        <v>870</v>
      </c>
    </row>
    <row r="495" spans="1:54" s="62" customFormat="1" ht="15.75" customHeight="1">
      <c r="A495" s="92" t="s">
        <v>1610</v>
      </c>
      <c r="B495" s="50">
        <v>46</v>
      </c>
      <c r="C495" s="52" t="s">
        <v>1744</v>
      </c>
      <c r="D495" s="75" t="s">
        <v>179</v>
      </c>
      <c r="E495" s="75" t="s">
        <v>1745</v>
      </c>
      <c r="F495" s="75" t="s">
        <v>1746</v>
      </c>
      <c r="G495" s="53"/>
      <c r="H495" s="138">
        <v>29</v>
      </c>
      <c r="I495" s="138">
        <v>4</v>
      </c>
      <c r="J495" s="138">
        <v>1953</v>
      </c>
      <c r="K495" s="139">
        <v>58</v>
      </c>
      <c r="L495" s="140" t="s">
        <v>1539</v>
      </c>
      <c r="M495" s="1"/>
      <c r="N495" s="1"/>
      <c r="O495" s="1"/>
      <c r="P495" s="53"/>
      <c r="Q495" s="151">
        <v>312</v>
      </c>
      <c r="R495" s="53"/>
      <c r="S495" s="90" t="s">
        <v>69</v>
      </c>
      <c r="T495" s="143">
        <v>11030022</v>
      </c>
      <c r="U495" s="144"/>
      <c r="V495" s="58"/>
      <c r="W495" s="56"/>
      <c r="X495" s="56"/>
      <c r="Y495" s="56"/>
      <c r="Z495" s="56"/>
      <c r="AA495" s="56"/>
      <c r="AB495" s="56"/>
      <c r="AC495" s="56"/>
      <c r="AD495" s="56"/>
      <c r="AE495" s="56"/>
      <c r="AF495" s="54">
        <v>26</v>
      </c>
      <c r="AG495" s="54">
        <v>12</v>
      </c>
      <c r="AH495" s="54">
        <v>2011</v>
      </c>
      <c r="AI495" s="145">
        <v>0.33333333333333331</v>
      </c>
      <c r="AJ495" s="152"/>
      <c r="AK495" s="52"/>
      <c r="AL495" s="54"/>
      <c r="AM495" s="149"/>
      <c r="AN495" s="138">
        <v>29</v>
      </c>
      <c r="AO495" s="138">
        <v>2</v>
      </c>
      <c r="AP495" s="148">
        <v>2012</v>
      </c>
      <c r="AQ495" s="149">
        <v>1</v>
      </c>
      <c r="AR495" s="148">
        <v>18</v>
      </c>
      <c r="AS495" s="75" t="s">
        <v>1609</v>
      </c>
      <c r="AT495" s="60">
        <v>298.8</v>
      </c>
      <c r="AU495" s="60">
        <v>347.04</v>
      </c>
      <c r="AV495" s="60">
        <v>2.94</v>
      </c>
      <c r="AW495" s="60">
        <v>103</v>
      </c>
      <c r="AX495" s="60"/>
      <c r="AY495" s="68">
        <v>211.78000000000009</v>
      </c>
      <c r="AZ495" s="60">
        <v>751.78000000000009</v>
      </c>
      <c r="BA495" s="60"/>
      <c r="BB495" s="60">
        <v>540</v>
      </c>
    </row>
    <row r="496" spans="1:54" s="62" customFormat="1" ht="15.75" customHeight="1">
      <c r="A496" s="92" t="s">
        <v>1610</v>
      </c>
      <c r="B496" s="50">
        <v>47</v>
      </c>
      <c r="C496" s="52" t="s">
        <v>1756</v>
      </c>
      <c r="D496" s="75" t="s">
        <v>55</v>
      </c>
      <c r="E496" s="75" t="s">
        <v>1757</v>
      </c>
      <c r="F496" s="75" t="s">
        <v>1758</v>
      </c>
      <c r="G496" s="53"/>
      <c r="H496" s="138">
        <v>30</v>
      </c>
      <c r="I496" s="138">
        <v>3</v>
      </c>
      <c r="J496" s="138">
        <v>1983</v>
      </c>
      <c r="K496" s="139">
        <v>28</v>
      </c>
      <c r="L496" s="140" t="s">
        <v>1539</v>
      </c>
      <c r="M496" s="1"/>
      <c r="N496" s="1"/>
      <c r="O496" s="1"/>
      <c r="P496" s="53"/>
      <c r="Q496" s="141">
        <v>220</v>
      </c>
      <c r="R496" s="53"/>
      <c r="S496" s="90" t="s">
        <v>69</v>
      </c>
      <c r="T496" s="143">
        <v>11030022</v>
      </c>
      <c r="U496" s="144"/>
      <c r="V496" s="150"/>
      <c r="W496" s="56"/>
      <c r="X496" s="56"/>
      <c r="Y496" s="56"/>
      <c r="Z496" s="56"/>
      <c r="AA496" s="56"/>
      <c r="AB496" s="56"/>
      <c r="AC496" s="56"/>
      <c r="AD496" s="56"/>
      <c r="AE496" s="56"/>
      <c r="AF496" s="54">
        <v>21</v>
      </c>
      <c r="AG496" s="54">
        <v>8</v>
      </c>
      <c r="AH496" s="54">
        <v>2011</v>
      </c>
      <c r="AI496" s="145">
        <v>0.6875</v>
      </c>
      <c r="AJ496" s="146"/>
      <c r="AK496" s="147"/>
      <c r="AL496" s="148"/>
      <c r="AM496" s="149"/>
      <c r="AN496" s="138">
        <v>16</v>
      </c>
      <c r="AO496" s="138">
        <v>2</v>
      </c>
      <c r="AP496" s="148">
        <v>2012</v>
      </c>
      <c r="AQ496" s="149">
        <v>0.74305555555555547</v>
      </c>
      <c r="AR496" s="148">
        <v>16</v>
      </c>
      <c r="AS496" s="75" t="s">
        <v>3308</v>
      </c>
      <c r="AT496" s="60">
        <v>265.60000000000002</v>
      </c>
      <c r="AU496" s="60">
        <v>308.48</v>
      </c>
      <c r="AV496" s="60">
        <v>2.2999999999999998</v>
      </c>
      <c r="AW496" s="60">
        <v>0</v>
      </c>
      <c r="AX496" s="60"/>
      <c r="AY496" s="68">
        <v>96.38</v>
      </c>
      <c r="AZ496" s="60">
        <v>576.38</v>
      </c>
      <c r="BA496" s="60"/>
      <c r="BB496" s="60">
        <v>480</v>
      </c>
    </row>
    <row r="497" spans="1:54" s="62" customFormat="1" ht="15.75" customHeight="1">
      <c r="A497" s="92" t="s">
        <v>1610</v>
      </c>
      <c r="B497" s="50">
        <v>48</v>
      </c>
      <c r="C497" s="147">
        <v>3830782399</v>
      </c>
      <c r="D497" s="55" t="s">
        <v>1759</v>
      </c>
      <c r="E497" s="55" t="s">
        <v>1760</v>
      </c>
      <c r="F497" s="51" t="s">
        <v>1761</v>
      </c>
      <c r="G497" s="53"/>
      <c r="H497" s="54">
        <v>15</v>
      </c>
      <c r="I497" s="54">
        <v>1</v>
      </c>
      <c r="J497" s="54">
        <v>1971</v>
      </c>
      <c r="K497" s="58">
        <v>40</v>
      </c>
      <c r="L497" s="140" t="s">
        <v>1539</v>
      </c>
      <c r="M497" s="1"/>
      <c r="N497" s="1"/>
      <c r="O497" s="1"/>
      <c r="P497" s="53"/>
      <c r="Q497" s="141">
        <v>67</v>
      </c>
      <c r="R497" s="53"/>
      <c r="S497" s="90" t="s">
        <v>69</v>
      </c>
      <c r="T497" s="143">
        <v>11030022</v>
      </c>
      <c r="U497" s="144"/>
      <c r="V497" s="58"/>
      <c r="W497" s="56"/>
      <c r="X497" s="56"/>
      <c r="Y497" s="56"/>
      <c r="Z497" s="56"/>
      <c r="AA497" s="56"/>
      <c r="AB497" s="56"/>
      <c r="AC497" s="56"/>
      <c r="AD497" s="56"/>
      <c r="AE497" s="56"/>
      <c r="AF497" s="54">
        <v>1</v>
      </c>
      <c r="AG497" s="54">
        <v>4</v>
      </c>
      <c r="AH497" s="54">
        <v>2011</v>
      </c>
      <c r="AI497" s="145">
        <v>0.79166666666666663</v>
      </c>
      <c r="AJ497" s="146"/>
      <c r="AK497" s="147"/>
      <c r="AL497" s="148"/>
      <c r="AM497" s="149"/>
      <c r="AN497" s="138">
        <v>29</v>
      </c>
      <c r="AO497" s="138">
        <v>2</v>
      </c>
      <c r="AP497" s="148">
        <v>2012</v>
      </c>
      <c r="AQ497" s="149">
        <v>1</v>
      </c>
      <c r="AR497" s="148">
        <v>29</v>
      </c>
      <c r="AS497" s="75" t="s">
        <v>1609</v>
      </c>
      <c r="AT497" s="60">
        <v>481.40000000000003</v>
      </c>
      <c r="AU497" s="60">
        <v>559.12</v>
      </c>
      <c r="AV497" s="60">
        <v>6.16</v>
      </c>
      <c r="AW497" s="60">
        <v>103</v>
      </c>
      <c r="AX497" s="60"/>
      <c r="AY497" s="68">
        <v>279.68000000000006</v>
      </c>
      <c r="AZ497" s="60">
        <v>1149.68</v>
      </c>
      <c r="BA497" s="60"/>
      <c r="BB497" s="60">
        <v>870</v>
      </c>
    </row>
    <row r="498" spans="1:54" s="62" customFormat="1" ht="15.75" customHeight="1">
      <c r="A498" s="92" t="s">
        <v>1610</v>
      </c>
      <c r="B498" s="50">
        <v>49</v>
      </c>
      <c r="C498" s="147">
        <v>3448017877</v>
      </c>
      <c r="D498" s="140" t="s">
        <v>412</v>
      </c>
      <c r="E498" s="140" t="s">
        <v>1017</v>
      </c>
      <c r="F498" s="140" t="s">
        <v>1762</v>
      </c>
      <c r="G498" s="53"/>
      <c r="H498" s="138">
        <v>10</v>
      </c>
      <c r="I498" s="138">
        <v>10</v>
      </c>
      <c r="J498" s="138">
        <v>1965</v>
      </c>
      <c r="K498" s="58">
        <v>45</v>
      </c>
      <c r="L498" s="140" t="s">
        <v>1539</v>
      </c>
      <c r="M498" s="1"/>
      <c r="N498" s="1"/>
      <c r="O498" s="1"/>
      <c r="P498" s="53"/>
      <c r="Q498" s="151">
        <v>160</v>
      </c>
      <c r="R498" s="53"/>
      <c r="S498" s="90" t="s">
        <v>69</v>
      </c>
      <c r="T498" s="143">
        <v>11030022</v>
      </c>
      <c r="U498" s="161"/>
      <c r="V498" s="150"/>
      <c r="W498" s="56"/>
      <c r="X498" s="56"/>
      <c r="Y498" s="56"/>
      <c r="Z498" s="56"/>
      <c r="AA498" s="56"/>
      <c r="AB498" s="56"/>
      <c r="AC498" s="56"/>
      <c r="AD498" s="56"/>
      <c r="AE498" s="56"/>
      <c r="AF498" s="138">
        <v>24</v>
      </c>
      <c r="AG498" s="138">
        <v>8</v>
      </c>
      <c r="AH498" s="54">
        <v>2011</v>
      </c>
      <c r="AI498" s="149">
        <v>0.375</v>
      </c>
      <c r="AJ498" s="146"/>
      <c r="AK498" s="147"/>
      <c r="AL498" s="148"/>
      <c r="AM498" s="149"/>
      <c r="AN498" s="138">
        <v>29</v>
      </c>
      <c r="AO498" s="138">
        <v>2</v>
      </c>
      <c r="AP498" s="148">
        <v>2012</v>
      </c>
      <c r="AQ498" s="149">
        <v>1</v>
      </c>
      <c r="AR498" s="148">
        <v>29</v>
      </c>
      <c r="AS498" s="75" t="s">
        <v>1609</v>
      </c>
      <c r="AT498" s="60">
        <v>481.40000000000003</v>
      </c>
      <c r="AU498" s="60">
        <v>559.12</v>
      </c>
      <c r="AV498" s="60">
        <v>10.44</v>
      </c>
      <c r="AW498" s="60">
        <v>103</v>
      </c>
      <c r="AX498" s="60"/>
      <c r="AY498" s="68">
        <v>283.96000000000004</v>
      </c>
      <c r="AZ498" s="60">
        <v>1153.96</v>
      </c>
      <c r="BA498" s="60"/>
      <c r="BB498" s="60">
        <v>870</v>
      </c>
    </row>
    <row r="499" spans="1:54" s="62" customFormat="1" ht="15.75" customHeight="1">
      <c r="A499" s="92" t="s">
        <v>1610</v>
      </c>
      <c r="B499" s="50">
        <v>50</v>
      </c>
      <c r="C499" s="52" t="s">
        <v>1763</v>
      </c>
      <c r="D499" s="75" t="s">
        <v>769</v>
      </c>
      <c r="E499" s="75" t="s">
        <v>120</v>
      </c>
      <c r="F499" s="75" t="s">
        <v>1764</v>
      </c>
      <c r="G499" s="53"/>
      <c r="H499" s="138">
        <v>21</v>
      </c>
      <c r="I499" s="138">
        <v>5</v>
      </c>
      <c r="J499" s="138">
        <v>1972</v>
      </c>
      <c r="K499" s="139">
        <v>39</v>
      </c>
      <c r="L499" s="140" t="s">
        <v>1539</v>
      </c>
      <c r="M499" s="1"/>
      <c r="N499" s="1"/>
      <c r="O499" s="1"/>
      <c r="P499" s="53"/>
      <c r="Q499" s="141">
        <v>269</v>
      </c>
      <c r="R499" s="53"/>
      <c r="S499" s="90" t="s">
        <v>69</v>
      </c>
      <c r="T499" s="143">
        <v>11030022</v>
      </c>
      <c r="U499" s="144"/>
      <c r="V499" s="150"/>
      <c r="W499" s="56"/>
      <c r="X499" s="56"/>
      <c r="Y499" s="56"/>
      <c r="Z499" s="56"/>
      <c r="AA499" s="56"/>
      <c r="AB499" s="56"/>
      <c r="AC499" s="56"/>
      <c r="AD499" s="56"/>
      <c r="AE499" s="56"/>
      <c r="AF499" s="54">
        <v>28</v>
      </c>
      <c r="AG499" s="54">
        <v>10</v>
      </c>
      <c r="AH499" s="54">
        <v>2011</v>
      </c>
      <c r="AI499" s="145">
        <v>0.75</v>
      </c>
      <c r="AJ499" s="152"/>
      <c r="AK499" s="52"/>
      <c r="AL499" s="54"/>
      <c r="AM499" s="149"/>
      <c r="AN499" s="138">
        <v>29</v>
      </c>
      <c r="AO499" s="138">
        <v>2</v>
      </c>
      <c r="AP499" s="148">
        <v>2012</v>
      </c>
      <c r="AQ499" s="149">
        <v>1</v>
      </c>
      <c r="AR499" s="148">
        <v>26</v>
      </c>
      <c r="AS499" s="75" t="s">
        <v>1609</v>
      </c>
      <c r="AT499" s="60">
        <v>431.6</v>
      </c>
      <c r="AU499" s="60">
        <v>501.28000000000003</v>
      </c>
      <c r="AV499" s="60">
        <v>2.94</v>
      </c>
      <c r="AW499" s="60">
        <v>103</v>
      </c>
      <c r="AX499" s="60"/>
      <c r="AY499" s="68">
        <v>258.82000000000016</v>
      </c>
      <c r="AZ499" s="60">
        <v>1038.8200000000002</v>
      </c>
      <c r="BA499" s="60"/>
      <c r="BB499" s="60">
        <v>780</v>
      </c>
    </row>
    <row r="500" spans="1:54" s="62" customFormat="1" ht="15.75" customHeight="1">
      <c r="A500" s="92" t="s">
        <v>1610</v>
      </c>
      <c r="B500" s="50">
        <v>51</v>
      </c>
      <c r="C500" s="52" t="s">
        <v>3309</v>
      </c>
      <c r="D500" s="75" t="s">
        <v>2678</v>
      </c>
      <c r="E500" s="75" t="s">
        <v>120</v>
      </c>
      <c r="F500" s="75" t="s">
        <v>3310</v>
      </c>
      <c r="G500" s="53"/>
      <c r="H500" s="138">
        <v>5</v>
      </c>
      <c r="I500" s="138">
        <v>8</v>
      </c>
      <c r="J500" s="138">
        <v>1962</v>
      </c>
      <c r="K500" s="139">
        <v>49</v>
      </c>
      <c r="L500" s="140" t="s">
        <v>1539</v>
      </c>
      <c r="M500" s="1"/>
      <c r="N500" s="1"/>
      <c r="O500" s="1"/>
      <c r="P500" s="53"/>
      <c r="Q500" s="151">
        <v>12</v>
      </c>
      <c r="R500" s="53"/>
      <c r="S500" s="90" t="s">
        <v>69</v>
      </c>
      <c r="T500" s="143">
        <v>11030022</v>
      </c>
      <c r="U500" s="144"/>
      <c r="V500" s="150"/>
      <c r="W500" s="56"/>
      <c r="X500" s="56"/>
      <c r="Y500" s="56"/>
      <c r="Z500" s="56"/>
      <c r="AA500" s="56"/>
      <c r="AB500" s="56"/>
      <c r="AC500" s="56"/>
      <c r="AD500" s="56"/>
      <c r="AE500" s="56"/>
      <c r="AF500" s="54">
        <v>22</v>
      </c>
      <c r="AG500" s="54">
        <v>1</v>
      </c>
      <c r="AH500" s="54">
        <v>2012</v>
      </c>
      <c r="AI500" s="145">
        <v>0.70833333333333337</v>
      </c>
      <c r="AJ500" s="146"/>
      <c r="AK500" s="147"/>
      <c r="AL500" s="148"/>
      <c r="AM500" s="149"/>
      <c r="AN500" s="138">
        <v>29</v>
      </c>
      <c r="AO500" s="138">
        <v>2</v>
      </c>
      <c r="AP500" s="148">
        <v>2012</v>
      </c>
      <c r="AQ500" s="149">
        <v>0.77083333333333337</v>
      </c>
      <c r="AR500" s="148">
        <v>29</v>
      </c>
      <c r="AS500" s="89" t="s">
        <v>1621</v>
      </c>
      <c r="AT500" s="60">
        <v>481.40000000000003</v>
      </c>
      <c r="AU500" s="60">
        <v>559.12</v>
      </c>
      <c r="AV500" s="60">
        <v>2.94</v>
      </c>
      <c r="AW500" s="60">
        <v>103</v>
      </c>
      <c r="AX500" s="60"/>
      <c r="AY500" s="68">
        <v>276.46000000000004</v>
      </c>
      <c r="AZ500" s="60">
        <v>1146.46</v>
      </c>
      <c r="BA500" s="60"/>
      <c r="BB500" s="60">
        <v>870</v>
      </c>
    </row>
    <row r="501" spans="1:54" s="62" customFormat="1" ht="15.75" customHeight="1">
      <c r="A501" s="92" t="s">
        <v>1610</v>
      </c>
      <c r="B501" s="50">
        <v>52</v>
      </c>
      <c r="C501" s="147"/>
      <c r="D501" s="55" t="s">
        <v>687</v>
      </c>
      <c r="E501" s="55" t="s">
        <v>1765</v>
      </c>
      <c r="F501" s="51" t="s">
        <v>1766</v>
      </c>
      <c r="G501" s="53"/>
      <c r="H501" s="54">
        <v>29</v>
      </c>
      <c r="I501" s="54">
        <v>9</v>
      </c>
      <c r="J501" s="54">
        <v>1960</v>
      </c>
      <c r="K501" s="58">
        <v>50</v>
      </c>
      <c r="L501" s="140" t="s">
        <v>1539</v>
      </c>
      <c r="M501" s="1"/>
      <c r="N501" s="1"/>
      <c r="O501" s="1"/>
      <c r="P501" s="53"/>
      <c r="Q501" s="141">
        <v>21</v>
      </c>
      <c r="R501" s="53"/>
      <c r="S501" s="90" t="s">
        <v>69</v>
      </c>
      <c r="T501" s="143">
        <v>11030022</v>
      </c>
      <c r="U501" s="150" t="s">
        <v>1629</v>
      </c>
      <c r="V501" s="150"/>
      <c r="W501" s="56"/>
      <c r="X501" s="56"/>
      <c r="Y501" s="56"/>
      <c r="Z501" s="56"/>
      <c r="AA501" s="56"/>
      <c r="AB501" s="56"/>
      <c r="AC501" s="56"/>
      <c r="AD501" s="56"/>
      <c r="AE501" s="56"/>
      <c r="AF501" s="54">
        <v>25</v>
      </c>
      <c r="AG501" s="54">
        <v>2</v>
      </c>
      <c r="AH501" s="54">
        <v>2011</v>
      </c>
      <c r="AI501" s="145">
        <v>0.4826388888888889</v>
      </c>
      <c r="AJ501" s="146"/>
      <c r="AK501" s="147"/>
      <c r="AL501" s="148"/>
      <c r="AM501" s="149"/>
      <c r="AN501" s="138">
        <v>29</v>
      </c>
      <c r="AO501" s="138">
        <v>2</v>
      </c>
      <c r="AP501" s="148">
        <v>2012</v>
      </c>
      <c r="AQ501" s="149">
        <v>1</v>
      </c>
      <c r="AR501" s="148">
        <v>29</v>
      </c>
      <c r="AS501" s="75" t="s">
        <v>1609</v>
      </c>
      <c r="AT501" s="60">
        <v>481.40000000000003</v>
      </c>
      <c r="AU501" s="60">
        <v>559.12</v>
      </c>
      <c r="AV501" s="60">
        <v>15.54</v>
      </c>
      <c r="AW501" s="60">
        <v>20</v>
      </c>
      <c r="AX501" s="60"/>
      <c r="AY501" s="68">
        <v>206.05999999999995</v>
      </c>
      <c r="AZ501" s="60">
        <v>1076.06</v>
      </c>
      <c r="BA501" s="60"/>
      <c r="BB501" s="60">
        <v>870</v>
      </c>
    </row>
    <row r="502" spans="1:54" s="62" customFormat="1" ht="15.75" customHeight="1">
      <c r="A502" s="92" t="s">
        <v>1610</v>
      </c>
      <c r="B502" s="50">
        <v>53</v>
      </c>
      <c r="C502" s="52" t="s">
        <v>1770</v>
      </c>
      <c r="D502" s="75" t="s">
        <v>588</v>
      </c>
      <c r="E502" s="75" t="s">
        <v>1771</v>
      </c>
      <c r="F502" s="75" t="s">
        <v>1772</v>
      </c>
      <c r="G502" s="53"/>
      <c r="H502" s="138">
        <v>9</v>
      </c>
      <c r="I502" s="138">
        <v>5</v>
      </c>
      <c r="J502" s="138">
        <v>1961</v>
      </c>
      <c r="K502" s="139">
        <v>50</v>
      </c>
      <c r="L502" s="140" t="s">
        <v>1539</v>
      </c>
      <c r="M502" s="1"/>
      <c r="N502" s="1"/>
      <c r="O502" s="1"/>
      <c r="P502" s="53"/>
      <c r="Q502" s="141">
        <v>266</v>
      </c>
      <c r="R502" s="53"/>
      <c r="S502" s="90" t="s">
        <v>69</v>
      </c>
      <c r="T502" s="143">
        <v>11030022</v>
      </c>
      <c r="U502" s="144"/>
      <c r="V502" s="150"/>
      <c r="W502" s="56"/>
      <c r="X502" s="56"/>
      <c r="Y502" s="56"/>
      <c r="Z502" s="56"/>
      <c r="AA502" s="56"/>
      <c r="AB502" s="56"/>
      <c r="AC502" s="56"/>
      <c r="AD502" s="56"/>
      <c r="AE502" s="56"/>
      <c r="AF502" s="54">
        <v>26</v>
      </c>
      <c r="AG502" s="54">
        <v>10</v>
      </c>
      <c r="AH502" s="54">
        <v>2011</v>
      </c>
      <c r="AI502" s="145">
        <v>0.60416666666666663</v>
      </c>
      <c r="AJ502" s="146"/>
      <c r="AK502" s="147"/>
      <c r="AL502" s="148"/>
      <c r="AM502" s="149"/>
      <c r="AN502" s="138">
        <v>29</v>
      </c>
      <c r="AO502" s="138">
        <v>2</v>
      </c>
      <c r="AP502" s="148">
        <v>2012</v>
      </c>
      <c r="AQ502" s="149">
        <v>1</v>
      </c>
      <c r="AR502" s="148">
        <v>29</v>
      </c>
      <c r="AS502" s="75" t="s">
        <v>1609</v>
      </c>
      <c r="AT502" s="60">
        <v>481.40000000000003</v>
      </c>
      <c r="AU502" s="60">
        <v>559.12</v>
      </c>
      <c r="AV502" s="60">
        <v>9.32</v>
      </c>
      <c r="AW502" s="60">
        <v>103</v>
      </c>
      <c r="AX502" s="60"/>
      <c r="AY502" s="68">
        <v>282.83999999999992</v>
      </c>
      <c r="AZ502" s="60">
        <v>1152.8399999999999</v>
      </c>
      <c r="BA502" s="60"/>
      <c r="BB502" s="60">
        <v>870</v>
      </c>
    </row>
    <row r="503" spans="1:54" s="62" customFormat="1" ht="15.75" customHeight="1">
      <c r="A503" s="92" t="s">
        <v>1610</v>
      </c>
      <c r="B503" s="50">
        <v>54</v>
      </c>
      <c r="C503" s="52" t="s">
        <v>1776</v>
      </c>
      <c r="D503" s="75" t="s">
        <v>407</v>
      </c>
      <c r="E503" s="75" t="s">
        <v>1777</v>
      </c>
      <c r="F503" s="75" t="s">
        <v>1778</v>
      </c>
      <c r="G503" s="53"/>
      <c r="H503" s="138">
        <v>2</v>
      </c>
      <c r="I503" s="138">
        <v>3</v>
      </c>
      <c r="J503" s="138">
        <v>1971</v>
      </c>
      <c r="K503" s="139">
        <v>40</v>
      </c>
      <c r="L503" s="140" t="s">
        <v>1539</v>
      </c>
      <c r="M503" s="1"/>
      <c r="N503" s="1"/>
      <c r="O503" s="1"/>
      <c r="P503" s="53"/>
      <c r="Q503" s="141">
        <v>224</v>
      </c>
      <c r="R503" s="53"/>
      <c r="S503" s="90" t="s">
        <v>69</v>
      </c>
      <c r="T503" s="143">
        <v>11030022</v>
      </c>
      <c r="U503" s="144"/>
      <c r="V503" s="156"/>
      <c r="W503" s="56"/>
      <c r="X503" s="56"/>
      <c r="Y503" s="56"/>
      <c r="Z503" s="56"/>
      <c r="AA503" s="56"/>
      <c r="AB503" s="56"/>
      <c r="AC503" s="56"/>
      <c r="AD503" s="56"/>
      <c r="AE503" s="56"/>
      <c r="AF503" s="54">
        <v>30</v>
      </c>
      <c r="AG503" s="54">
        <v>8</v>
      </c>
      <c r="AH503" s="54">
        <v>2011</v>
      </c>
      <c r="AI503" s="145">
        <v>0.79166666666666663</v>
      </c>
      <c r="AJ503" s="146"/>
      <c r="AK503" s="147"/>
      <c r="AL503" s="148"/>
      <c r="AM503" s="149"/>
      <c r="AN503" s="138">
        <v>29</v>
      </c>
      <c r="AO503" s="138">
        <v>2</v>
      </c>
      <c r="AP503" s="148">
        <v>2012</v>
      </c>
      <c r="AQ503" s="149">
        <v>1</v>
      </c>
      <c r="AR503" s="148">
        <v>29</v>
      </c>
      <c r="AS503" s="75" t="s">
        <v>1609</v>
      </c>
      <c r="AT503" s="60">
        <v>481.40000000000003</v>
      </c>
      <c r="AU503" s="60">
        <v>559.12</v>
      </c>
      <c r="AV503" s="60">
        <v>2.94</v>
      </c>
      <c r="AW503" s="60">
        <v>103</v>
      </c>
      <c r="AX503" s="60"/>
      <c r="AY503" s="68">
        <v>276.46000000000004</v>
      </c>
      <c r="AZ503" s="60">
        <v>1146.46</v>
      </c>
      <c r="BA503" s="60"/>
      <c r="BB503" s="60">
        <v>870</v>
      </c>
    </row>
    <row r="504" spans="1:54" s="62" customFormat="1" ht="15.75" customHeight="1">
      <c r="A504" s="92" t="s">
        <v>1610</v>
      </c>
      <c r="B504" s="50">
        <v>55</v>
      </c>
      <c r="C504" s="52" t="s">
        <v>3311</v>
      </c>
      <c r="D504" s="75" t="s">
        <v>55</v>
      </c>
      <c r="E504" s="75" t="s">
        <v>1782</v>
      </c>
      <c r="F504" s="75" t="s">
        <v>1783</v>
      </c>
      <c r="G504" s="53"/>
      <c r="H504" s="138">
        <v>5</v>
      </c>
      <c r="I504" s="138">
        <v>8</v>
      </c>
      <c r="J504" s="138">
        <v>1981</v>
      </c>
      <c r="K504" s="139">
        <v>30</v>
      </c>
      <c r="L504" s="140" t="s">
        <v>1539</v>
      </c>
      <c r="M504" s="1"/>
      <c r="N504" s="1"/>
      <c r="O504" s="1"/>
      <c r="P504" s="53"/>
      <c r="Q504" s="151">
        <v>26</v>
      </c>
      <c r="R504" s="53"/>
      <c r="S504" s="90" t="s">
        <v>69</v>
      </c>
      <c r="T504" s="143">
        <v>11030022</v>
      </c>
      <c r="U504" s="144"/>
      <c r="V504" s="150"/>
      <c r="W504" s="56"/>
      <c r="X504" s="56"/>
      <c r="Y504" s="56"/>
      <c r="Z504" s="56"/>
      <c r="AA504" s="56"/>
      <c r="AB504" s="56"/>
      <c r="AC504" s="56"/>
      <c r="AD504" s="56"/>
      <c r="AE504" s="56"/>
      <c r="AF504" s="54">
        <v>7</v>
      </c>
      <c r="AG504" s="54">
        <v>2</v>
      </c>
      <c r="AH504" s="54">
        <v>2012</v>
      </c>
      <c r="AI504" s="145">
        <v>0.70833333333333337</v>
      </c>
      <c r="AJ504" s="155">
        <v>7</v>
      </c>
      <c r="AK504" s="54">
        <v>2</v>
      </c>
      <c r="AL504" s="54">
        <v>2012</v>
      </c>
      <c r="AM504" s="149">
        <v>0.73055555555555562</v>
      </c>
      <c r="AN504" s="138">
        <v>29</v>
      </c>
      <c r="AO504" s="138">
        <v>2</v>
      </c>
      <c r="AP504" s="148">
        <v>2012</v>
      </c>
      <c r="AQ504" s="149">
        <v>1</v>
      </c>
      <c r="AR504" s="148">
        <v>23</v>
      </c>
      <c r="AS504" s="153" t="s">
        <v>1609</v>
      </c>
      <c r="AT504" s="60">
        <v>381.8</v>
      </c>
      <c r="AU504" s="60">
        <v>443.44000000000005</v>
      </c>
      <c r="AV504" s="60">
        <v>7.24</v>
      </c>
      <c r="AW504" s="60">
        <v>10</v>
      </c>
      <c r="AX504" s="60"/>
      <c r="AY504" s="68">
        <v>152.48000000000002</v>
      </c>
      <c r="AZ504" s="60">
        <v>842.48</v>
      </c>
      <c r="BA504" s="60"/>
      <c r="BB504" s="60">
        <v>690</v>
      </c>
    </row>
    <row r="505" spans="1:54" s="62" customFormat="1" ht="15.75" customHeight="1">
      <c r="A505" s="92" t="s">
        <v>1610</v>
      </c>
      <c r="B505" s="50">
        <v>56</v>
      </c>
      <c r="C505" s="52" t="s">
        <v>3312</v>
      </c>
      <c r="D505" s="75" t="s">
        <v>103</v>
      </c>
      <c r="E505" s="75" t="s">
        <v>1646</v>
      </c>
      <c r="F505" s="75" t="s">
        <v>3313</v>
      </c>
      <c r="G505" s="53"/>
      <c r="H505" s="138">
        <v>21</v>
      </c>
      <c r="I505" s="138">
        <v>9</v>
      </c>
      <c r="J505" s="138">
        <v>1962</v>
      </c>
      <c r="K505" s="139">
        <v>49</v>
      </c>
      <c r="L505" s="140" t="s">
        <v>1539</v>
      </c>
      <c r="M505" s="1"/>
      <c r="N505" s="1"/>
      <c r="O505" s="1"/>
      <c r="P505" s="53"/>
      <c r="Q505" s="151">
        <v>6</v>
      </c>
      <c r="R505" s="53"/>
      <c r="S505" s="90" t="s">
        <v>69</v>
      </c>
      <c r="T505" s="143">
        <v>11030022</v>
      </c>
      <c r="U505" s="144"/>
      <c r="V505" s="150"/>
      <c r="W505" s="56"/>
      <c r="X505" s="56"/>
      <c r="Y505" s="56"/>
      <c r="Z505" s="56"/>
      <c r="AA505" s="56"/>
      <c r="AB505" s="56"/>
      <c r="AC505" s="56"/>
      <c r="AD505" s="56"/>
      <c r="AE505" s="56"/>
      <c r="AF505" s="54">
        <v>5</v>
      </c>
      <c r="AG505" s="54">
        <v>1</v>
      </c>
      <c r="AH505" s="54">
        <v>2012</v>
      </c>
      <c r="AI505" s="145">
        <v>0.79166666666666663</v>
      </c>
      <c r="AJ505" s="146"/>
      <c r="AK505" s="147"/>
      <c r="AL505" s="148"/>
      <c r="AM505" s="149"/>
      <c r="AN505" s="138">
        <v>29</v>
      </c>
      <c r="AO505" s="138">
        <v>2</v>
      </c>
      <c r="AP505" s="148">
        <v>2012</v>
      </c>
      <c r="AQ505" s="149">
        <v>1</v>
      </c>
      <c r="AR505" s="148">
        <v>29</v>
      </c>
      <c r="AS505" s="75" t="s">
        <v>1609</v>
      </c>
      <c r="AT505" s="60">
        <v>481.40000000000003</v>
      </c>
      <c r="AU505" s="60">
        <v>559.12</v>
      </c>
      <c r="AV505" s="60">
        <v>2.94</v>
      </c>
      <c r="AW505" s="60">
        <v>103</v>
      </c>
      <c r="AX505" s="60"/>
      <c r="AY505" s="68">
        <v>276.46000000000004</v>
      </c>
      <c r="AZ505" s="60">
        <v>1146.46</v>
      </c>
      <c r="BA505" s="60"/>
      <c r="BB505" s="60">
        <v>870</v>
      </c>
    </row>
    <row r="506" spans="1:54" s="62" customFormat="1" ht="15.75" customHeight="1">
      <c r="A506" s="92" t="s">
        <v>1610</v>
      </c>
      <c r="B506" s="50">
        <v>57</v>
      </c>
      <c r="C506" s="52" t="s">
        <v>3314</v>
      </c>
      <c r="D506" s="75" t="s">
        <v>1586</v>
      </c>
      <c r="E506" s="75" t="s">
        <v>3123</v>
      </c>
      <c r="F506" s="75" t="s">
        <v>3124</v>
      </c>
      <c r="G506" s="53"/>
      <c r="H506" s="138">
        <v>24</v>
      </c>
      <c r="I506" s="138">
        <v>9</v>
      </c>
      <c r="J506" s="138">
        <v>1981</v>
      </c>
      <c r="K506" s="139">
        <v>30</v>
      </c>
      <c r="L506" s="140" t="s">
        <v>1539</v>
      </c>
      <c r="M506" s="1"/>
      <c r="N506" s="1"/>
      <c r="O506" s="1"/>
      <c r="P506" s="53"/>
      <c r="Q506" s="151">
        <v>29</v>
      </c>
      <c r="R506" s="53"/>
      <c r="S506" s="90" t="s">
        <v>69</v>
      </c>
      <c r="T506" s="143">
        <v>11030022</v>
      </c>
      <c r="U506" s="144"/>
      <c r="V506" s="150"/>
      <c r="W506" s="56"/>
      <c r="X506" s="56"/>
      <c r="Y506" s="56"/>
      <c r="Z506" s="56"/>
      <c r="AA506" s="56"/>
      <c r="AB506" s="56"/>
      <c r="AC506" s="56"/>
      <c r="AD506" s="56"/>
      <c r="AE506" s="56"/>
      <c r="AF506" s="54">
        <v>10</v>
      </c>
      <c r="AG506" s="54">
        <v>2</v>
      </c>
      <c r="AH506" s="54">
        <v>2012</v>
      </c>
      <c r="AI506" s="145">
        <v>0.75</v>
      </c>
      <c r="AJ506" s="155">
        <v>10</v>
      </c>
      <c r="AK506" s="54">
        <v>2</v>
      </c>
      <c r="AL506" s="54">
        <v>2012</v>
      </c>
      <c r="AM506" s="149">
        <v>0.76458333333333339</v>
      </c>
      <c r="AN506" s="138">
        <v>16</v>
      </c>
      <c r="AO506" s="138">
        <v>2</v>
      </c>
      <c r="AP506" s="148">
        <v>2012</v>
      </c>
      <c r="AQ506" s="149">
        <v>0.875</v>
      </c>
      <c r="AR506" s="148">
        <v>7</v>
      </c>
      <c r="AS506" s="153" t="s">
        <v>3308</v>
      </c>
      <c r="AT506" s="60">
        <v>116.20000000000002</v>
      </c>
      <c r="AU506" s="60">
        <v>134.96</v>
      </c>
      <c r="AV506" s="60">
        <v>0.64</v>
      </c>
      <c r="AW506" s="60">
        <v>113</v>
      </c>
      <c r="AX506" s="60"/>
      <c r="AY506" s="68">
        <v>154.80000000000001</v>
      </c>
      <c r="AZ506" s="60">
        <v>364.8</v>
      </c>
      <c r="BA506" s="60"/>
      <c r="BB506" s="60">
        <v>210</v>
      </c>
    </row>
    <row r="507" spans="1:54" s="62" customFormat="1" ht="15.75" customHeight="1">
      <c r="A507" s="92" t="s">
        <v>1610</v>
      </c>
      <c r="B507" s="50">
        <v>58</v>
      </c>
      <c r="C507" s="52" t="s">
        <v>3315</v>
      </c>
      <c r="D507" s="75" t="s">
        <v>634</v>
      </c>
      <c r="E507" s="75" t="s">
        <v>1792</v>
      </c>
      <c r="F507" s="75" t="s">
        <v>1793</v>
      </c>
      <c r="G507" s="53"/>
      <c r="H507" s="138">
        <v>4</v>
      </c>
      <c r="I507" s="138">
        <v>7</v>
      </c>
      <c r="J507" s="138">
        <v>1976</v>
      </c>
      <c r="K507" s="139">
        <v>35</v>
      </c>
      <c r="L507" s="140" t="s">
        <v>100</v>
      </c>
      <c r="M507" s="1"/>
      <c r="N507" s="1"/>
      <c r="O507" s="1"/>
      <c r="P507" s="53"/>
      <c r="Q507" s="151">
        <v>35</v>
      </c>
      <c r="R507" s="53"/>
      <c r="S507" s="90" t="s">
        <v>69</v>
      </c>
      <c r="T507" s="143">
        <v>11030022</v>
      </c>
      <c r="U507" s="144"/>
      <c r="V507" s="150"/>
      <c r="W507" s="56"/>
      <c r="X507" s="56"/>
      <c r="Y507" s="56"/>
      <c r="Z507" s="56"/>
      <c r="AA507" s="56"/>
      <c r="AB507" s="56"/>
      <c r="AC507" s="56"/>
      <c r="AD507" s="56"/>
      <c r="AE507" s="56"/>
      <c r="AF507" s="54">
        <v>27</v>
      </c>
      <c r="AG507" s="54">
        <v>2</v>
      </c>
      <c r="AH507" s="54">
        <v>2012</v>
      </c>
      <c r="AI507" s="145">
        <v>0.71527777777777779</v>
      </c>
      <c r="AJ507" s="155">
        <v>27</v>
      </c>
      <c r="AK507" s="54">
        <v>2</v>
      </c>
      <c r="AL507" s="54">
        <v>2012</v>
      </c>
      <c r="AM507" s="149">
        <v>0.93125000000000002</v>
      </c>
      <c r="AN507" s="138">
        <v>29</v>
      </c>
      <c r="AO507" s="138">
        <v>2</v>
      </c>
      <c r="AP507" s="148">
        <v>2012</v>
      </c>
      <c r="AQ507" s="149">
        <v>1</v>
      </c>
      <c r="AR507" s="148">
        <v>3</v>
      </c>
      <c r="AS507" s="153" t="s">
        <v>1609</v>
      </c>
      <c r="AT507" s="60">
        <v>49.800000000000004</v>
      </c>
      <c r="AU507" s="60">
        <v>57.84</v>
      </c>
      <c r="AV507" s="60">
        <v>8.7200000000000006</v>
      </c>
      <c r="AW507" s="60">
        <v>0</v>
      </c>
      <c r="AX507" s="60"/>
      <c r="AY507" s="68">
        <v>26.360000000000014</v>
      </c>
      <c r="AZ507" s="60">
        <v>116.36000000000001</v>
      </c>
      <c r="BA507" s="60"/>
      <c r="BB507" s="60">
        <v>90</v>
      </c>
    </row>
    <row r="508" spans="1:54" s="62" customFormat="1" ht="15.75" customHeight="1">
      <c r="A508" s="92" t="s">
        <v>1610</v>
      </c>
      <c r="B508" s="50">
        <v>59</v>
      </c>
      <c r="C508" s="147"/>
      <c r="D508" s="55" t="s">
        <v>1586</v>
      </c>
      <c r="E508" s="55" t="s">
        <v>1068</v>
      </c>
      <c r="F508" s="51" t="s">
        <v>1794</v>
      </c>
      <c r="G508" s="53"/>
      <c r="H508" s="54">
        <v>11</v>
      </c>
      <c r="I508" s="54">
        <v>3</v>
      </c>
      <c r="J508" s="54">
        <v>1972</v>
      </c>
      <c r="K508" s="58">
        <v>39</v>
      </c>
      <c r="L508" s="140" t="s">
        <v>1539</v>
      </c>
      <c r="M508" s="1"/>
      <c r="N508" s="1"/>
      <c r="O508" s="1"/>
      <c r="P508" s="53"/>
      <c r="Q508" s="141">
        <v>228</v>
      </c>
      <c r="R508" s="53"/>
      <c r="S508" s="90" t="s">
        <v>69</v>
      </c>
      <c r="T508" s="143">
        <v>11030022</v>
      </c>
      <c r="U508" s="150" t="s">
        <v>1629</v>
      </c>
      <c r="V508" s="58" t="s">
        <v>493</v>
      </c>
      <c r="W508" s="56"/>
      <c r="X508" s="56"/>
      <c r="Y508" s="56"/>
      <c r="Z508" s="56"/>
      <c r="AA508" s="56"/>
      <c r="AB508" s="56"/>
      <c r="AC508" s="56"/>
      <c r="AD508" s="56"/>
      <c r="AE508" s="56"/>
      <c r="AF508" s="54">
        <v>2</v>
      </c>
      <c r="AG508" s="54">
        <v>7</v>
      </c>
      <c r="AH508" s="54">
        <v>2009</v>
      </c>
      <c r="AI508" s="145">
        <v>0.66666666666666663</v>
      </c>
      <c r="AJ508" s="146"/>
      <c r="AK508" s="147"/>
      <c r="AL508" s="148"/>
      <c r="AM508" s="149"/>
      <c r="AN508" s="138">
        <v>29</v>
      </c>
      <c r="AO508" s="138">
        <v>2</v>
      </c>
      <c r="AP508" s="148">
        <v>2012</v>
      </c>
      <c r="AQ508" s="149">
        <v>1</v>
      </c>
      <c r="AR508" s="148">
        <v>29</v>
      </c>
      <c r="AS508" s="75" t="s">
        <v>1609</v>
      </c>
      <c r="AT508" s="60">
        <v>481.40000000000003</v>
      </c>
      <c r="AU508" s="60">
        <v>559.12</v>
      </c>
      <c r="AV508" s="60">
        <v>22.22</v>
      </c>
      <c r="AW508" s="60">
        <v>133</v>
      </c>
      <c r="AX508" s="60"/>
      <c r="AY508" s="68">
        <v>325.74</v>
      </c>
      <c r="AZ508" s="60">
        <v>1195.74</v>
      </c>
      <c r="BA508" s="60"/>
      <c r="BB508" s="60">
        <v>870</v>
      </c>
    </row>
    <row r="509" spans="1:54" s="62" customFormat="1" ht="15.75" customHeight="1">
      <c r="A509" s="92" t="s">
        <v>1610</v>
      </c>
      <c r="B509" s="50">
        <v>60</v>
      </c>
      <c r="C509" s="147">
        <v>3721493102</v>
      </c>
      <c r="D509" s="140" t="s">
        <v>1795</v>
      </c>
      <c r="E509" s="140" t="s">
        <v>1796</v>
      </c>
      <c r="F509" s="140" t="s">
        <v>1797</v>
      </c>
      <c r="G509" s="53"/>
      <c r="H509" s="138">
        <v>29</v>
      </c>
      <c r="I509" s="138">
        <v>5</v>
      </c>
      <c r="J509" s="138">
        <v>1936</v>
      </c>
      <c r="K509" s="58">
        <v>75</v>
      </c>
      <c r="L509" s="140" t="s">
        <v>1539</v>
      </c>
      <c r="M509" s="1"/>
      <c r="N509" s="1"/>
      <c r="O509" s="1"/>
      <c r="P509" s="53"/>
      <c r="Q509" s="151">
        <v>150</v>
      </c>
      <c r="R509" s="53"/>
      <c r="S509" s="90" t="s">
        <v>69</v>
      </c>
      <c r="T509" s="143">
        <v>11030022</v>
      </c>
      <c r="U509" s="144"/>
      <c r="V509" s="158"/>
      <c r="W509" s="56"/>
      <c r="X509" s="56"/>
      <c r="Y509" s="56"/>
      <c r="Z509" s="56"/>
      <c r="AA509" s="56"/>
      <c r="AB509" s="56"/>
      <c r="AC509" s="56"/>
      <c r="AD509" s="56"/>
      <c r="AE509" s="56"/>
      <c r="AF509" s="138">
        <v>18</v>
      </c>
      <c r="AG509" s="138">
        <v>6</v>
      </c>
      <c r="AH509" s="54">
        <v>2011</v>
      </c>
      <c r="AI509" s="149">
        <v>0.60416666666666663</v>
      </c>
      <c r="AJ509" s="146"/>
      <c r="AK509" s="147"/>
      <c r="AL509" s="148"/>
      <c r="AM509" s="149"/>
      <c r="AN509" s="138">
        <v>29</v>
      </c>
      <c r="AO509" s="138">
        <v>2</v>
      </c>
      <c r="AP509" s="148">
        <v>2012</v>
      </c>
      <c r="AQ509" s="149">
        <v>1</v>
      </c>
      <c r="AR509" s="148">
        <v>29</v>
      </c>
      <c r="AS509" s="75" t="s">
        <v>1609</v>
      </c>
      <c r="AT509" s="60">
        <v>481.40000000000003</v>
      </c>
      <c r="AU509" s="60">
        <v>559.12</v>
      </c>
      <c r="AV509" s="60">
        <v>29.83</v>
      </c>
      <c r="AW509" s="60">
        <v>0</v>
      </c>
      <c r="AX509" s="60"/>
      <c r="AY509" s="68">
        <v>200.34999999999991</v>
      </c>
      <c r="AZ509" s="60">
        <v>1070.3499999999999</v>
      </c>
      <c r="BA509" s="60"/>
      <c r="BB509" s="60">
        <v>870</v>
      </c>
    </row>
    <row r="510" spans="1:54" s="62" customFormat="1" ht="15.75" customHeight="1">
      <c r="A510" s="92" t="s">
        <v>1610</v>
      </c>
      <c r="B510" s="50">
        <v>61</v>
      </c>
      <c r="C510" s="52" t="s">
        <v>1798</v>
      </c>
      <c r="D510" s="75" t="s">
        <v>1799</v>
      </c>
      <c r="E510" s="75" t="s">
        <v>1800</v>
      </c>
      <c r="F510" s="75" t="s">
        <v>1801</v>
      </c>
      <c r="G510" s="53"/>
      <c r="H510" s="138">
        <v>18</v>
      </c>
      <c r="I510" s="138">
        <v>9</v>
      </c>
      <c r="J510" s="138">
        <v>1988</v>
      </c>
      <c r="K510" s="139">
        <v>23</v>
      </c>
      <c r="L510" s="140" t="s">
        <v>1539</v>
      </c>
      <c r="M510" s="1"/>
      <c r="N510" s="1"/>
      <c r="O510" s="1"/>
      <c r="P510" s="53"/>
      <c r="Q510" s="151">
        <v>308</v>
      </c>
      <c r="R510" s="53"/>
      <c r="S510" s="90" t="s">
        <v>69</v>
      </c>
      <c r="T510" s="143">
        <v>11030022</v>
      </c>
      <c r="U510" s="144"/>
      <c r="V510" s="58"/>
      <c r="W510" s="56"/>
      <c r="X510" s="56"/>
      <c r="Y510" s="56"/>
      <c r="Z510" s="56"/>
      <c r="AA510" s="56"/>
      <c r="AB510" s="56"/>
      <c r="AC510" s="56"/>
      <c r="AD510" s="56"/>
      <c r="AE510" s="56"/>
      <c r="AF510" s="54">
        <v>23</v>
      </c>
      <c r="AG510" s="54">
        <v>12</v>
      </c>
      <c r="AH510" s="54">
        <v>2011</v>
      </c>
      <c r="AI510" s="145">
        <v>0.8125</v>
      </c>
      <c r="AJ510" s="146"/>
      <c r="AK510" s="147"/>
      <c r="AL510" s="148"/>
      <c r="AM510" s="149"/>
      <c r="AN510" s="138">
        <v>13</v>
      </c>
      <c r="AO510" s="138">
        <v>2</v>
      </c>
      <c r="AP510" s="148">
        <v>2012</v>
      </c>
      <c r="AQ510" s="149">
        <v>0.83333333333333337</v>
      </c>
      <c r="AR510" s="148">
        <v>13</v>
      </c>
      <c r="AS510" s="89" t="s">
        <v>1621</v>
      </c>
      <c r="AT510" s="60">
        <v>215.8</v>
      </c>
      <c r="AU510" s="60">
        <v>250.64000000000001</v>
      </c>
      <c r="AV510" s="60">
        <v>2.94</v>
      </c>
      <c r="AW510" s="60">
        <v>103</v>
      </c>
      <c r="AX510" s="60"/>
      <c r="AY510" s="68">
        <v>182.38000000000011</v>
      </c>
      <c r="AZ510" s="60">
        <v>572.38000000000011</v>
      </c>
      <c r="BA510" s="60"/>
      <c r="BB510" s="60">
        <v>390</v>
      </c>
    </row>
    <row r="511" spans="1:54" s="62" customFormat="1" ht="15.75" customHeight="1">
      <c r="A511" s="92" t="s">
        <v>1610</v>
      </c>
      <c r="B511" s="50">
        <v>62</v>
      </c>
      <c r="C511" s="52" t="s">
        <v>1802</v>
      </c>
      <c r="D511" s="75" t="s">
        <v>1803</v>
      </c>
      <c r="E511" s="75" t="s">
        <v>1804</v>
      </c>
      <c r="F511" s="75" t="s">
        <v>1805</v>
      </c>
      <c r="G511" s="53"/>
      <c r="H511" s="138">
        <v>16</v>
      </c>
      <c r="I511" s="138">
        <v>1</v>
      </c>
      <c r="J511" s="138">
        <v>1971</v>
      </c>
      <c r="K511" s="139">
        <v>40</v>
      </c>
      <c r="L511" s="140" t="s">
        <v>1539</v>
      </c>
      <c r="M511" s="1"/>
      <c r="N511" s="1"/>
      <c r="O511" s="1"/>
      <c r="P511" s="53"/>
      <c r="Q511" s="151">
        <v>313</v>
      </c>
      <c r="R511" s="53"/>
      <c r="S511" s="90" t="s">
        <v>69</v>
      </c>
      <c r="T511" s="143">
        <v>11030022</v>
      </c>
      <c r="U511" s="144"/>
      <c r="V511" s="158"/>
      <c r="W511" s="56"/>
      <c r="X511" s="56"/>
      <c r="Y511" s="56"/>
      <c r="Z511" s="56"/>
      <c r="AA511" s="56"/>
      <c r="AB511" s="56"/>
      <c r="AC511" s="56"/>
      <c r="AD511" s="56"/>
      <c r="AE511" s="56"/>
      <c r="AF511" s="54">
        <v>26</v>
      </c>
      <c r="AG511" s="54">
        <v>12</v>
      </c>
      <c r="AH511" s="54">
        <v>2011</v>
      </c>
      <c r="AI511" s="145">
        <v>0.54166666666666663</v>
      </c>
      <c r="AJ511" s="146"/>
      <c r="AK511" s="147"/>
      <c r="AL511" s="148"/>
      <c r="AM511" s="149"/>
      <c r="AN511" s="138">
        <v>29</v>
      </c>
      <c r="AO511" s="138">
        <v>2</v>
      </c>
      <c r="AP511" s="148">
        <v>2012</v>
      </c>
      <c r="AQ511" s="149">
        <v>1</v>
      </c>
      <c r="AR511" s="148">
        <v>29</v>
      </c>
      <c r="AS511" s="75" t="s">
        <v>1609</v>
      </c>
      <c r="AT511" s="60">
        <v>481.40000000000003</v>
      </c>
      <c r="AU511" s="60">
        <v>559.12</v>
      </c>
      <c r="AV511" s="60">
        <v>16.48</v>
      </c>
      <c r="AW511" s="60">
        <v>110</v>
      </c>
      <c r="AX511" s="60"/>
      <c r="AY511" s="68">
        <v>297</v>
      </c>
      <c r="AZ511" s="60">
        <v>1167</v>
      </c>
      <c r="BA511" s="60"/>
      <c r="BB511" s="60">
        <v>870</v>
      </c>
    </row>
    <row r="512" spans="1:54" s="62" customFormat="1" ht="15.75" customHeight="1">
      <c r="A512" s="92" t="s">
        <v>1610</v>
      </c>
      <c r="B512" s="50">
        <v>63</v>
      </c>
      <c r="C512" s="52" t="s">
        <v>3316</v>
      </c>
      <c r="D512" s="75" t="s">
        <v>1322</v>
      </c>
      <c r="E512" s="75" t="s">
        <v>3317</v>
      </c>
      <c r="F512" s="75" t="s">
        <v>3318</v>
      </c>
      <c r="G512" s="53"/>
      <c r="H512" s="138">
        <v>31</v>
      </c>
      <c r="I512" s="138">
        <v>10</v>
      </c>
      <c r="J512" s="138">
        <v>1985</v>
      </c>
      <c r="K512" s="139">
        <v>26</v>
      </c>
      <c r="L512" s="140" t="s">
        <v>100</v>
      </c>
      <c r="M512" s="1"/>
      <c r="N512" s="1"/>
      <c r="O512" s="1"/>
      <c r="P512" s="53"/>
      <c r="Q512" s="151">
        <v>5</v>
      </c>
      <c r="R512" s="53"/>
      <c r="S512" s="142" t="s">
        <v>69</v>
      </c>
      <c r="T512" s="143">
        <v>11030022</v>
      </c>
      <c r="U512" s="144"/>
      <c r="V512" s="158"/>
      <c r="W512" s="56"/>
      <c r="X512" s="56"/>
      <c r="Y512" s="56"/>
      <c r="Z512" s="56"/>
      <c r="AA512" s="56"/>
      <c r="AB512" s="56"/>
      <c r="AC512" s="56"/>
      <c r="AD512" s="56"/>
      <c r="AE512" s="56"/>
      <c r="AF512" s="54">
        <v>5</v>
      </c>
      <c r="AG512" s="54">
        <v>1</v>
      </c>
      <c r="AH512" s="54">
        <v>2012</v>
      </c>
      <c r="AI512" s="145">
        <v>0.5625</v>
      </c>
      <c r="AJ512" s="146"/>
      <c r="AK512" s="147"/>
      <c r="AL512" s="148"/>
      <c r="AM512" s="149"/>
      <c r="AN512" s="138">
        <v>5</v>
      </c>
      <c r="AO512" s="138">
        <v>2</v>
      </c>
      <c r="AP512" s="148">
        <v>2012</v>
      </c>
      <c r="AQ512" s="149">
        <v>0.63541666666666663</v>
      </c>
      <c r="AR512" s="148">
        <v>5</v>
      </c>
      <c r="AS512" s="89" t="s">
        <v>1621</v>
      </c>
      <c r="AT512" s="60">
        <v>83</v>
      </c>
      <c r="AU512" s="60">
        <v>96.4</v>
      </c>
      <c r="AV512" s="60">
        <v>0</v>
      </c>
      <c r="AW512" s="60">
        <v>0</v>
      </c>
      <c r="AX512" s="60"/>
      <c r="AY512" s="68">
        <v>29.400000000000006</v>
      </c>
      <c r="AZ512" s="60">
        <v>179.4</v>
      </c>
      <c r="BA512" s="60"/>
      <c r="BB512" s="60">
        <v>150</v>
      </c>
    </row>
    <row r="513" spans="1:54" s="62" customFormat="1" ht="15.75" customHeight="1">
      <c r="A513" s="92" t="s">
        <v>1610</v>
      </c>
      <c r="B513" s="50">
        <v>64</v>
      </c>
      <c r="C513" s="52" t="s">
        <v>3319</v>
      </c>
      <c r="D513" s="75" t="s">
        <v>1322</v>
      </c>
      <c r="E513" s="75" t="s">
        <v>3317</v>
      </c>
      <c r="F513" s="75" t="s">
        <v>3318</v>
      </c>
      <c r="G513" s="53"/>
      <c r="H513" s="138">
        <v>31</v>
      </c>
      <c r="I513" s="138">
        <v>10</v>
      </c>
      <c r="J513" s="138">
        <v>1985</v>
      </c>
      <c r="K513" s="139">
        <v>26</v>
      </c>
      <c r="L513" s="140" t="s">
        <v>100</v>
      </c>
      <c r="M513" s="1"/>
      <c r="N513" s="1"/>
      <c r="O513" s="1"/>
      <c r="P513" s="53"/>
      <c r="Q513" s="151">
        <v>34</v>
      </c>
      <c r="R513" s="53"/>
      <c r="S513" s="142" t="s">
        <v>69</v>
      </c>
      <c r="T513" s="143">
        <v>11030022</v>
      </c>
      <c r="U513" s="144"/>
      <c r="V513" s="158"/>
      <c r="W513" s="56"/>
      <c r="X513" s="56"/>
      <c r="Y513" s="56"/>
      <c r="Z513" s="56"/>
      <c r="AA513" s="56"/>
      <c r="AB513" s="56"/>
      <c r="AC513" s="56"/>
      <c r="AD513" s="56"/>
      <c r="AE513" s="56"/>
      <c r="AF513" s="54">
        <v>27</v>
      </c>
      <c r="AG513" s="54">
        <v>2</v>
      </c>
      <c r="AH513" s="54">
        <v>2012</v>
      </c>
      <c r="AI513" s="145">
        <v>0.58333333333333337</v>
      </c>
      <c r="AJ513" s="157">
        <v>28</v>
      </c>
      <c r="AK513" s="138">
        <v>2</v>
      </c>
      <c r="AL513" s="148">
        <v>2012</v>
      </c>
      <c r="AM513" s="149">
        <v>0.92847222222222225</v>
      </c>
      <c r="AN513" s="138">
        <v>29</v>
      </c>
      <c r="AO513" s="138">
        <v>2</v>
      </c>
      <c r="AP513" s="148">
        <v>2012</v>
      </c>
      <c r="AQ513" s="149">
        <v>1</v>
      </c>
      <c r="AR513" s="148">
        <v>3</v>
      </c>
      <c r="AS513" s="153" t="s">
        <v>1609</v>
      </c>
      <c r="AT513" s="60">
        <v>49.800000000000004</v>
      </c>
      <c r="AU513" s="60">
        <v>57.84</v>
      </c>
      <c r="AV513" s="60">
        <v>0</v>
      </c>
      <c r="AW513" s="60">
        <v>0</v>
      </c>
      <c r="AX513" s="60"/>
      <c r="AY513" s="68">
        <v>17.640000000000015</v>
      </c>
      <c r="AZ513" s="60">
        <v>107.64000000000001</v>
      </c>
      <c r="BA513" s="60"/>
      <c r="BB513" s="60">
        <v>90</v>
      </c>
    </row>
    <row r="514" spans="1:54" s="62" customFormat="1" ht="15.75" customHeight="1">
      <c r="A514" s="92" t="s">
        <v>1610</v>
      </c>
      <c r="B514" s="50">
        <v>65</v>
      </c>
      <c r="C514" s="52" t="s">
        <v>1806</v>
      </c>
      <c r="D514" s="75" t="s">
        <v>1807</v>
      </c>
      <c r="E514" s="75" t="s">
        <v>1808</v>
      </c>
      <c r="F514" s="75" t="s">
        <v>1809</v>
      </c>
      <c r="G514" s="53"/>
      <c r="H514" s="138">
        <v>23</v>
      </c>
      <c r="I514" s="138">
        <v>8</v>
      </c>
      <c r="J514" s="138">
        <v>1976</v>
      </c>
      <c r="K514" s="139">
        <v>35</v>
      </c>
      <c r="L514" s="140" t="s">
        <v>1539</v>
      </c>
      <c r="M514" s="1"/>
      <c r="N514" s="1"/>
      <c r="O514" s="1"/>
      <c r="P514" s="53"/>
      <c r="Q514" s="141">
        <v>247</v>
      </c>
      <c r="R514" s="53"/>
      <c r="S514" s="142" t="s">
        <v>69</v>
      </c>
      <c r="T514" s="143">
        <v>11030022</v>
      </c>
      <c r="U514" s="144"/>
      <c r="V514" s="158"/>
      <c r="W514" s="56"/>
      <c r="X514" s="56"/>
      <c r="Y514" s="56"/>
      <c r="Z514" s="56"/>
      <c r="AA514" s="56"/>
      <c r="AB514" s="56"/>
      <c r="AC514" s="56"/>
      <c r="AD514" s="56"/>
      <c r="AE514" s="56"/>
      <c r="AF514" s="54">
        <v>1</v>
      </c>
      <c r="AG514" s="54">
        <v>10</v>
      </c>
      <c r="AH514" s="54">
        <v>2011</v>
      </c>
      <c r="AI514" s="145">
        <v>0.75</v>
      </c>
      <c r="AJ514" s="146"/>
      <c r="AK514" s="147"/>
      <c r="AL514" s="148"/>
      <c r="AM514" s="149"/>
      <c r="AN514" s="138">
        <v>20</v>
      </c>
      <c r="AO514" s="138">
        <v>2</v>
      </c>
      <c r="AP514" s="148">
        <v>2012</v>
      </c>
      <c r="AQ514" s="149">
        <v>0.79861111111111116</v>
      </c>
      <c r="AR514" s="148">
        <v>20</v>
      </c>
      <c r="AS514" s="75" t="s">
        <v>1716</v>
      </c>
      <c r="AT514" s="60">
        <v>332</v>
      </c>
      <c r="AU514" s="60">
        <v>385.6</v>
      </c>
      <c r="AV514" s="60">
        <v>1.78</v>
      </c>
      <c r="AW514" s="60">
        <v>103</v>
      </c>
      <c r="AX514" s="60"/>
      <c r="AY514" s="68">
        <v>222.38</v>
      </c>
      <c r="AZ514" s="60">
        <v>822.38</v>
      </c>
      <c r="BA514" s="60"/>
      <c r="BB514" s="60">
        <v>600</v>
      </c>
    </row>
    <row r="515" spans="1:54" s="62" customFormat="1" ht="15.75" customHeight="1">
      <c r="A515" s="92" t="s">
        <v>1610</v>
      </c>
      <c r="B515" s="50">
        <v>66</v>
      </c>
      <c r="C515" s="52" t="s">
        <v>3320</v>
      </c>
      <c r="D515" s="75" t="s">
        <v>3321</v>
      </c>
      <c r="E515" s="75" t="s">
        <v>3322</v>
      </c>
      <c r="F515" s="75" t="s">
        <v>3323</v>
      </c>
      <c r="G515" s="53"/>
      <c r="H515" s="138">
        <v>7</v>
      </c>
      <c r="I515" s="138">
        <v>6</v>
      </c>
      <c r="J515" s="138">
        <v>1980</v>
      </c>
      <c r="K515" s="139">
        <v>31</v>
      </c>
      <c r="L515" s="140" t="s">
        <v>1539</v>
      </c>
      <c r="M515" s="1"/>
      <c r="N515" s="1"/>
      <c r="O515" s="1"/>
      <c r="P515" s="53"/>
      <c r="Q515" s="151">
        <v>7</v>
      </c>
      <c r="R515" s="53"/>
      <c r="S515" s="142" t="s">
        <v>69</v>
      </c>
      <c r="T515" s="143">
        <v>11030022</v>
      </c>
      <c r="U515" s="144"/>
      <c r="V515" s="158" t="s">
        <v>346</v>
      </c>
      <c r="W515" s="56"/>
      <c r="X515" s="56"/>
      <c r="Y515" s="56"/>
      <c r="Z515" s="56"/>
      <c r="AA515" s="56"/>
      <c r="AB515" s="56"/>
      <c r="AC515" s="56"/>
      <c r="AD515" s="56"/>
      <c r="AE515" s="56"/>
      <c r="AF515" s="54">
        <v>17</v>
      </c>
      <c r="AG515" s="54">
        <v>1</v>
      </c>
      <c r="AH515" s="54">
        <v>2012</v>
      </c>
      <c r="AI515" s="145">
        <v>0.375</v>
      </c>
      <c r="AJ515" s="146"/>
      <c r="AK515" s="147"/>
      <c r="AL515" s="148"/>
      <c r="AM515" s="149"/>
      <c r="AN515" s="138">
        <v>29</v>
      </c>
      <c r="AO515" s="138">
        <v>2</v>
      </c>
      <c r="AP515" s="148">
        <v>2012</v>
      </c>
      <c r="AQ515" s="149">
        <v>1</v>
      </c>
      <c r="AR515" s="148">
        <v>24</v>
      </c>
      <c r="AS515" s="75" t="s">
        <v>1609</v>
      </c>
      <c r="AT515" s="60">
        <v>398.40000000000003</v>
      </c>
      <c r="AU515" s="60">
        <v>462.72</v>
      </c>
      <c r="AV515" s="60">
        <v>15.76</v>
      </c>
      <c r="AW515" s="60">
        <v>173</v>
      </c>
      <c r="AX515" s="60"/>
      <c r="AY515" s="68">
        <v>329.88000000000011</v>
      </c>
      <c r="AZ515" s="60">
        <v>1049.8800000000001</v>
      </c>
      <c r="BA515" s="60"/>
      <c r="BB515" s="60">
        <v>720</v>
      </c>
    </row>
    <row r="516" spans="1:54" s="62" customFormat="1" ht="15.75" customHeight="1">
      <c r="A516" s="92" t="s">
        <v>1610</v>
      </c>
      <c r="B516" s="50">
        <v>67</v>
      </c>
      <c r="C516" s="52" t="s">
        <v>3324</v>
      </c>
      <c r="D516" s="75" t="s">
        <v>142</v>
      </c>
      <c r="E516" s="75" t="s">
        <v>228</v>
      </c>
      <c r="F516" s="75" t="s">
        <v>3325</v>
      </c>
      <c r="G516" s="53"/>
      <c r="H516" s="138">
        <v>20</v>
      </c>
      <c r="I516" s="138">
        <v>8</v>
      </c>
      <c r="J516" s="138">
        <v>1991</v>
      </c>
      <c r="K516" s="139">
        <v>20</v>
      </c>
      <c r="L516" s="140" t="s">
        <v>100</v>
      </c>
      <c r="M516" s="1"/>
      <c r="N516" s="1"/>
      <c r="O516" s="1"/>
      <c r="P516" s="53"/>
      <c r="Q516" s="151">
        <v>17</v>
      </c>
      <c r="R516" s="53"/>
      <c r="S516" s="142" t="s">
        <v>69</v>
      </c>
      <c r="T516" s="143">
        <v>11030022</v>
      </c>
      <c r="U516" s="144"/>
      <c r="V516" s="158"/>
      <c r="W516" s="56"/>
      <c r="X516" s="56"/>
      <c r="Y516" s="56"/>
      <c r="Z516" s="56"/>
      <c r="AA516" s="56"/>
      <c r="AB516" s="56"/>
      <c r="AC516" s="56"/>
      <c r="AD516" s="56"/>
      <c r="AE516" s="56"/>
      <c r="AF516" s="54">
        <v>26</v>
      </c>
      <c r="AG516" s="54">
        <v>1</v>
      </c>
      <c r="AH516" s="54">
        <v>2012</v>
      </c>
      <c r="AI516" s="145">
        <v>0.58333333333333337</v>
      </c>
      <c r="AJ516" s="146"/>
      <c r="AK516" s="147"/>
      <c r="AL516" s="148"/>
      <c r="AM516" s="149"/>
      <c r="AN516" s="138">
        <v>29</v>
      </c>
      <c r="AO516" s="138">
        <v>2</v>
      </c>
      <c r="AP516" s="148">
        <v>2012</v>
      </c>
      <c r="AQ516" s="149">
        <v>1</v>
      </c>
      <c r="AR516" s="148">
        <v>29</v>
      </c>
      <c r="AS516" s="75" t="s">
        <v>1609</v>
      </c>
      <c r="AT516" s="60">
        <v>481.40000000000003</v>
      </c>
      <c r="AU516" s="60">
        <v>559.12</v>
      </c>
      <c r="AV516" s="60">
        <v>2.2999999999999998</v>
      </c>
      <c r="AW516" s="60">
        <v>103</v>
      </c>
      <c r="AX516" s="60"/>
      <c r="AY516" s="68">
        <v>275.81999999999994</v>
      </c>
      <c r="AZ516" s="60">
        <v>1145.82</v>
      </c>
      <c r="BA516" s="60"/>
      <c r="BB516" s="60">
        <v>870</v>
      </c>
    </row>
    <row r="517" spans="1:54" s="62" customFormat="1" ht="15.75" customHeight="1">
      <c r="A517" s="92" t="s">
        <v>1610</v>
      </c>
      <c r="B517" s="50">
        <v>68</v>
      </c>
      <c r="C517" s="52" t="s">
        <v>1810</v>
      </c>
      <c r="D517" s="75" t="s">
        <v>78</v>
      </c>
      <c r="E517" s="75" t="s">
        <v>1811</v>
      </c>
      <c r="F517" s="75" t="s">
        <v>1812</v>
      </c>
      <c r="G517" s="53"/>
      <c r="H517" s="138">
        <v>3</v>
      </c>
      <c r="I517" s="138">
        <v>10</v>
      </c>
      <c r="J517" s="138">
        <v>1981</v>
      </c>
      <c r="K517" s="139">
        <v>30</v>
      </c>
      <c r="L517" s="140" t="s">
        <v>1539</v>
      </c>
      <c r="M517" s="1"/>
      <c r="N517" s="1"/>
      <c r="O517" s="1"/>
      <c r="P517" s="53"/>
      <c r="Q517" s="141">
        <v>250</v>
      </c>
      <c r="R517" s="53"/>
      <c r="S517" s="142" t="s">
        <v>69</v>
      </c>
      <c r="T517" s="143">
        <v>11030022</v>
      </c>
      <c r="U517" s="144"/>
      <c r="V517" s="158"/>
      <c r="W517" s="56"/>
      <c r="X517" s="56"/>
      <c r="Y517" s="56"/>
      <c r="Z517" s="56"/>
      <c r="AA517" s="56"/>
      <c r="AB517" s="56"/>
      <c r="AC517" s="56"/>
      <c r="AD517" s="56"/>
      <c r="AE517" s="56"/>
      <c r="AF517" s="54">
        <v>3</v>
      </c>
      <c r="AG517" s="54">
        <v>10</v>
      </c>
      <c r="AH517" s="54">
        <v>2011</v>
      </c>
      <c r="AI517" s="145">
        <v>0.47916666666666669</v>
      </c>
      <c r="AJ517" s="146"/>
      <c r="AK517" s="147"/>
      <c r="AL517" s="148"/>
      <c r="AM517" s="149"/>
      <c r="AN517" s="138">
        <v>29</v>
      </c>
      <c r="AO517" s="138">
        <v>2</v>
      </c>
      <c r="AP517" s="148">
        <v>2012</v>
      </c>
      <c r="AQ517" s="149">
        <v>1</v>
      </c>
      <c r="AR517" s="148">
        <v>29</v>
      </c>
      <c r="AS517" s="75" t="s">
        <v>1609</v>
      </c>
      <c r="AT517" s="60">
        <v>481.40000000000003</v>
      </c>
      <c r="AU517" s="60">
        <v>559.12</v>
      </c>
      <c r="AV517" s="60">
        <v>13.23</v>
      </c>
      <c r="AW517" s="60">
        <v>103</v>
      </c>
      <c r="AX517" s="60"/>
      <c r="AY517" s="68">
        <v>286.75</v>
      </c>
      <c r="AZ517" s="60">
        <v>1156.75</v>
      </c>
      <c r="BA517" s="60"/>
      <c r="BB517" s="60">
        <v>870</v>
      </c>
    </row>
    <row r="518" spans="1:54" s="62" customFormat="1" ht="15.75" customHeight="1">
      <c r="A518" s="92" t="s">
        <v>1610</v>
      </c>
      <c r="B518" s="50">
        <v>69</v>
      </c>
      <c r="C518" s="52" t="s">
        <v>1817</v>
      </c>
      <c r="D518" s="75" t="s">
        <v>1042</v>
      </c>
      <c r="E518" s="75" t="s">
        <v>376</v>
      </c>
      <c r="F518" s="75" t="s">
        <v>1818</v>
      </c>
      <c r="G518" s="53"/>
      <c r="H518" s="138">
        <v>20</v>
      </c>
      <c r="I518" s="138">
        <v>2</v>
      </c>
      <c r="J518" s="138">
        <v>1977</v>
      </c>
      <c r="K518" s="139">
        <v>34</v>
      </c>
      <c r="L518" s="140" t="s">
        <v>1539</v>
      </c>
      <c r="M518" s="1"/>
      <c r="N518" s="1"/>
      <c r="O518" s="1"/>
      <c r="P518" s="53"/>
      <c r="Q518" s="141">
        <v>279</v>
      </c>
      <c r="R518" s="53"/>
      <c r="S518" s="142" t="s">
        <v>69</v>
      </c>
      <c r="T518" s="143">
        <v>11030022</v>
      </c>
      <c r="U518" s="144"/>
      <c r="V518" s="158"/>
      <c r="W518" s="56"/>
      <c r="X518" s="56"/>
      <c r="Y518" s="56"/>
      <c r="Z518" s="56"/>
      <c r="AA518" s="56"/>
      <c r="AB518" s="56"/>
      <c r="AC518" s="56"/>
      <c r="AD518" s="56"/>
      <c r="AE518" s="56"/>
      <c r="AF518" s="54">
        <v>18</v>
      </c>
      <c r="AG518" s="54">
        <v>11</v>
      </c>
      <c r="AH518" s="54">
        <v>2011</v>
      </c>
      <c r="AI518" s="145">
        <v>0.77083333333333337</v>
      </c>
      <c r="AJ518" s="146"/>
      <c r="AK518" s="147"/>
      <c r="AL518" s="148"/>
      <c r="AM518" s="149"/>
      <c r="AN518" s="138">
        <v>8</v>
      </c>
      <c r="AO518" s="138">
        <v>2</v>
      </c>
      <c r="AP518" s="148">
        <v>2012</v>
      </c>
      <c r="AQ518" s="149">
        <v>0.83333333333333337</v>
      </c>
      <c r="AR518" s="148">
        <v>8</v>
      </c>
      <c r="AS518" s="75" t="s">
        <v>3308</v>
      </c>
      <c r="AT518" s="60">
        <v>132.80000000000001</v>
      </c>
      <c r="AU518" s="60">
        <v>154.24</v>
      </c>
      <c r="AV518" s="60">
        <v>2.2999999999999998</v>
      </c>
      <c r="AW518" s="60">
        <v>0</v>
      </c>
      <c r="AX518" s="60"/>
      <c r="AY518" s="68">
        <v>49.340000000000032</v>
      </c>
      <c r="AZ518" s="60">
        <v>289.34000000000003</v>
      </c>
      <c r="BA518" s="60"/>
      <c r="BB518" s="60">
        <v>240</v>
      </c>
    </row>
    <row r="519" spans="1:54" s="62" customFormat="1" ht="15.75" customHeight="1">
      <c r="A519" s="92" t="s">
        <v>1610</v>
      </c>
      <c r="B519" s="50">
        <v>70</v>
      </c>
      <c r="C519" s="52"/>
      <c r="D519" s="55" t="s">
        <v>716</v>
      </c>
      <c r="E519" s="55" t="s">
        <v>1819</v>
      </c>
      <c r="F519" s="75" t="s">
        <v>1820</v>
      </c>
      <c r="G519" s="53"/>
      <c r="H519" s="54">
        <v>27</v>
      </c>
      <c r="I519" s="54">
        <v>9</v>
      </c>
      <c r="J519" s="54">
        <v>1963</v>
      </c>
      <c r="K519" s="58">
        <v>47</v>
      </c>
      <c r="L519" s="140" t="s">
        <v>100</v>
      </c>
      <c r="M519" s="1"/>
      <c r="N519" s="1"/>
      <c r="O519" s="1"/>
      <c r="P519" s="53"/>
      <c r="Q519" s="141">
        <v>57</v>
      </c>
      <c r="R519" s="53"/>
      <c r="S519" s="142" t="s">
        <v>69</v>
      </c>
      <c r="T519" s="143">
        <v>11030022</v>
      </c>
      <c r="U519" s="144"/>
      <c r="V519" s="158"/>
      <c r="W519" s="56"/>
      <c r="X519" s="56"/>
      <c r="Y519" s="56"/>
      <c r="Z519" s="56"/>
      <c r="AA519" s="56"/>
      <c r="AB519" s="56"/>
      <c r="AC519" s="56"/>
      <c r="AD519" s="56"/>
      <c r="AE519" s="56"/>
      <c r="AF519" s="54">
        <v>26</v>
      </c>
      <c r="AG519" s="54">
        <v>3</v>
      </c>
      <c r="AH519" s="54">
        <v>2011</v>
      </c>
      <c r="AI519" s="145">
        <v>0.55555555555555558</v>
      </c>
      <c r="AJ519" s="146"/>
      <c r="AK519" s="147"/>
      <c r="AL519" s="148"/>
      <c r="AM519" s="149"/>
      <c r="AN519" s="138">
        <v>29</v>
      </c>
      <c r="AO519" s="138">
        <v>2</v>
      </c>
      <c r="AP519" s="148">
        <v>2012</v>
      </c>
      <c r="AQ519" s="149">
        <v>1</v>
      </c>
      <c r="AR519" s="148">
        <v>29</v>
      </c>
      <c r="AS519" s="75" t="s">
        <v>1609</v>
      </c>
      <c r="AT519" s="60">
        <v>481.40000000000003</v>
      </c>
      <c r="AU519" s="60">
        <v>559.12</v>
      </c>
      <c r="AV519" s="60">
        <v>4.4800000000000004</v>
      </c>
      <c r="AW519" s="60">
        <v>0</v>
      </c>
      <c r="AX519" s="60"/>
      <c r="AY519" s="68">
        <v>175</v>
      </c>
      <c r="AZ519" s="60">
        <v>1045</v>
      </c>
      <c r="BA519" s="60"/>
      <c r="BB519" s="60">
        <v>870</v>
      </c>
    </row>
    <row r="520" spans="1:54" s="62" customFormat="1" ht="15.75" customHeight="1">
      <c r="A520" s="92" t="s">
        <v>1610</v>
      </c>
      <c r="B520" s="50">
        <v>71</v>
      </c>
      <c r="C520" s="147">
        <v>537753169</v>
      </c>
      <c r="D520" s="140" t="s">
        <v>1821</v>
      </c>
      <c r="E520" s="140" t="s">
        <v>1822</v>
      </c>
      <c r="F520" s="140" t="s">
        <v>1823</v>
      </c>
      <c r="G520" s="53"/>
      <c r="H520" s="138">
        <v>28</v>
      </c>
      <c r="I520" s="138">
        <v>1</v>
      </c>
      <c r="J520" s="138">
        <v>1954</v>
      </c>
      <c r="K520" s="58">
        <v>57</v>
      </c>
      <c r="L520" s="140" t="s">
        <v>1539</v>
      </c>
      <c r="M520" s="1"/>
      <c r="N520" s="1"/>
      <c r="O520" s="1"/>
      <c r="P520" s="53"/>
      <c r="Q520" s="151">
        <v>136</v>
      </c>
      <c r="R520" s="53"/>
      <c r="S520" s="142" t="s">
        <v>69</v>
      </c>
      <c r="T520" s="143">
        <v>11030022</v>
      </c>
      <c r="U520" s="144"/>
      <c r="V520" s="158"/>
      <c r="W520" s="56"/>
      <c r="X520" s="56"/>
      <c r="Y520" s="56"/>
      <c r="Z520" s="56"/>
      <c r="AA520" s="56"/>
      <c r="AB520" s="56"/>
      <c r="AC520" s="56"/>
      <c r="AD520" s="56"/>
      <c r="AE520" s="56"/>
      <c r="AF520" s="138">
        <v>3</v>
      </c>
      <c r="AG520" s="138">
        <v>6</v>
      </c>
      <c r="AH520" s="54">
        <v>2011</v>
      </c>
      <c r="AI520" s="149">
        <v>0.53472222222222221</v>
      </c>
      <c r="AJ520" s="146"/>
      <c r="AK520" s="147"/>
      <c r="AL520" s="148"/>
      <c r="AM520" s="149"/>
      <c r="AN520" s="138">
        <v>29</v>
      </c>
      <c r="AO520" s="138">
        <v>2</v>
      </c>
      <c r="AP520" s="148">
        <v>2012</v>
      </c>
      <c r="AQ520" s="149">
        <v>1</v>
      </c>
      <c r="AR520" s="148">
        <v>29</v>
      </c>
      <c r="AS520" s="75" t="s">
        <v>1609</v>
      </c>
      <c r="AT520" s="60">
        <v>481.40000000000003</v>
      </c>
      <c r="AU520" s="60">
        <v>559.12</v>
      </c>
      <c r="AV520" s="60">
        <v>139.19999999999999</v>
      </c>
      <c r="AW520" s="60">
        <v>103</v>
      </c>
      <c r="AX520" s="60"/>
      <c r="AY520" s="68">
        <v>412.72</v>
      </c>
      <c r="AZ520" s="60">
        <v>1282.72</v>
      </c>
      <c r="BA520" s="60"/>
      <c r="BB520" s="60">
        <v>870</v>
      </c>
    </row>
    <row r="521" spans="1:54" s="62" customFormat="1" ht="15.75" customHeight="1">
      <c r="A521" s="92" t="s">
        <v>1610</v>
      </c>
      <c r="B521" s="50">
        <v>72</v>
      </c>
      <c r="C521" s="52" t="s">
        <v>3326</v>
      </c>
      <c r="D521" s="75" t="s">
        <v>588</v>
      </c>
      <c r="E521" s="75" t="s">
        <v>3327</v>
      </c>
      <c r="F521" s="75" t="s">
        <v>3328</v>
      </c>
      <c r="G521" s="53"/>
      <c r="H521" s="138">
        <v>11</v>
      </c>
      <c r="I521" s="138">
        <v>9</v>
      </c>
      <c r="J521" s="138">
        <v>1965</v>
      </c>
      <c r="K521" s="139">
        <v>46</v>
      </c>
      <c r="L521" s="140" t="s">
        <v>1539</v>
      </c>
      <c r="M521" s="1"/>
      <c r="N521" s="1"/>
      <c r="O521" s="1"/>
      <c r="P521" s="53"/>
      <c r="Q521" s="151">
        <v>32</v>
      </c>
      <c r="R521" s="53"/>
      <c r="S521" s="142" t="s">
        <v>69</v>
      </c>
      <c r="T521" s="143">
        <v>11030022</v>
      </c>
      <c r="U521" s="144"/>
      <c r="V521" s="158"/>
      <c r="W521" s="56"/>
      <c r="X521" s="56"/>
      <c r="Y521" s="56"/>
      <c r="Z521" s="56"/>
      <c r="AA521" s="56"/>
      <c r="AB521" s="56"/>
      <c r="AC521" s="56"/>
      <c r="AD521" s="56"/>
      <c r="AE521" s="56"/>
      <c r="AF521" s="54">
        <v>20</v>
      </c>
      <c r="AG521" s="54">
        <v>2</v>
      </c>
      <c r="AH521" s="54">
        <v>2012</v>
      </c>
      <c r="AI521" s="145">
        <v>0.70833333333333337</v>
      </c>
      <c r="AJ521" s="157">
        <v>21</v>
      </c>
      <c r="AK521" s="138">
        <v>2</v>
      </c>
      <c r="AL521" s="148">
        <v>2012</v>
      </c>
      <c r="AM521" s="149">
        <v>0.4465277777777778</v>
      </c>
      <c r="AN521" s="138">
        <v>29</v>
      </c>
      <c r="AO521" s="138">
        <v>2</v>
      </c>
      <c r="AP521" s="148">
        <v>2012</v>
      </c>
      <c r="AQ521" s="149">
        <v>1</v>
      </c>
      <c r="AR521" s="148">
        <v>10</v>
      </c>
      <c r="AS521" s="153" t="s">
        <v>1609</v>
      </c>
      <c r="AT521" s="60">
        <v>166</v>
      </c>
      <c r="AU521" s="60">
        <v>192.8</v>
      </c>
      <c r="AV521" s="60">
        <v>5.41</v>
      </c>
      <c r="AW521" s="60">
        <v>113</v>
      </c>
      <c r="AX521" s="60"/>
      <c r="AY521" s="68">
        <v>177.21000000000004</v>
      </c>
      <c r="AZ521" s="60">
        <v>477.21000000000004</v>
      </c>
      <c r="BA521" s="60"/>
      <c r="BB521" s="60">
        <v>300</v>
      </c>
    </row>
    <row r="522" spans="1:54" s="62" customFormat="1" ht="15.75" customHeight="1">
      <c r="A522" s="92" t="s">
        <v>1610</v>
      </c>
      <c r="B522" s="50">
        <v>73</v>
      </c>
      <c r="C522" s="52" t="s">
        <v>3329</v>
      </c>
      <c r="D522" s="75" t="s">
        <v>237</v>
      </c>
      <c r="E522" s="75" t="s">
        <v>1918</v>
      </c>
      <c r="F522" s="75" t="s">
        <v>3330</v>
      </c>
      <c r="G522" s="53"/>
      <c r="H522" s="138">
        <v>12</v>
      </c>
      <c r="I522" s="138">
        <v>7</v>
      </c>
      <c r="J522" s="138">
        <v>1976</v>
      </c>
      <c r="K522" s="139">
        <v>35</v>
      </c>
      <c r="L522" s="140" t="s">
        <v>1539</v>
      </c>
      <c r="M522" s="1"/>
      <c r="N522" s="1"/>
      <c r="O522" s="1"/>
      <c r="P522" s="53"/>
      <c r="Q522" s="151">
        <v>39</v>
      </c>
      <c r="R522" s="53"/>
      <c r="S522" s="142" t="s">
        <v>69</v>
      </c>
      <c r="T522" s="143">
        <v>11030022</v>
      </c>
      <c r="U522" s="144"/>
      <c r="V522" s="158"/>
      <c r="W522" s="56"/>
      <c r="X522" s="56"/>
      <c r="Y522" s="56"/>
      <c r="Z522" s="56"/>
      <c r="AA522" s="56"/>
      <c r="AB522" s="56"/>
      <c r="AC522" s="56"/>
      <c r="AD522" s="56"/>
      <c r="AE522" s="56"/>
      <c r="AF522" s="54">
        <v>29</v>
      </c>
      <c r="AG522" s="54">
        <v>2</v>
      </c>
      <c r="AH522" s="54">
        <v>2012</v>
      </c>
      <c r="AI522" s="145">
        <v>0.89583333333333337</v>
      </c>
      <c r="AJ522" s="157">
        <v>1</v>
      </c>
      <c r="AK522" s="138">
        <v>3</v>
      </c>
      <c r="AL522" s="148">
        <v>2012</v>
      </c>
      <c r="AM522" s="149">
        <v>0.47847222222222219</v>
      </c>
      <c r="AN522" s="138">
        <v>29</v>
      </c>
      <c r="AO522" s="138">
        <v>2</v>
      </c>
      <c r="AP522" s="148">
        <v>2012</v>
      </c>
      <c r="AQ522" s="149">
        <v>1</v>
      </c>
      <c r="AR522" s="148">
        <v>1</v>
      </c>
      <c r="AS522" s="153" t="s">
        <v>1609</v>
      </c>
      <c r="AT522" s="60">
        <v>16.600000000000001</v>
      </c>
      <c r="AU522" s="60">
        <v>19.28</v>
      </c>
      <c r="AV522" s="60">
        <v>0</v>
      </c>
      <c r="AW522" s="60">
        <v>0</v>
      </c>
      <c r="AX522" s="60"/>
      <c r="AY522" s="68">
        <v>5.8800000000000026</v>
      </c>
      <c r="AZ522" s="60">
        <v>35.880000000000003</v>
      </c>
      <c r="BA522" s="60"/>
      <c r="BB522" s="60">
        <v>30</v>
      </c>
    </row>
    <row r="523" spans="1:54" s="62" customFormat="1" ht="15.75" customHeight="1">
      <c r="A523" s="92" t="s">
        <v>1610</v>
      </c>
      <c r="B523" s="50">
        <v>74</v>
      </c>
      <c r="C523" s="147"/>
      <c r="D523" s="55" t="s">
        <v>307</v>
      </c>
      <c r="E523" s="55" t="s">
        <v>1831</v>
      </c>
      <c r="F523" s="51" t="s">
        <v>1832</v>
      </c>
      <c r="G523" s="53"/>
      <c r="H523" s="54">
        <v>17</v>
      </c>
      <c r="I523" s="54">
        <v>12</v>
      </c>
      <c r="J523" s="54">
        <v>1963</v>
      </c>
      <c r="K523" s="58">
        <v>47</v>
      </c>
      <c r="L523" s="140" t="s">
        <v>1539</v>
      </c>
      <c r="M523" s="1"/>
      <c r="N523" s="1"/>
      <c r="O523" s="1"/>
      <c r="P523" s="53"/>
      <c r="Q523" s="141">
        <v>233</v>
      </c>
      <c r="R523" s="53"/>
      <c r="S523" s="142" t="s">
        <v>69</v>
      </c>
      <c r="T523" s="143">
        <v>11030022</v>
      </c>
      <c r="U523" s="144"/>
      <c r="V523" s="158"/>
      <c r="W523" s="56"/>
      <c r="X523" s="56"/>
      <c r="Y523" s="56"/>
      <c r="Z523" s="56"/>
      <c r="AA523" s="56"/>
      <c r="AB523" s="56"/>
      <c r="AC523" s="56"/>
      <c r="AD523" s="56"/>
      <c r="AE523" s="56"/>
      <c r="AF523" s="52">
        <v>27</v>
      </c>
      <c r="AG523" s="54">
        <v>7</v>
      </c>
      <c r="AH523" s="54">
        <v>2010</v>
      </c>
      <c r="AI523" s="145">
        <v>0.61458333333333337</v>
      </c>
      <c r="AJ523" s="146"/>
      <c r="AK523" s="147"/>
      <c r="AL523" s="148"/>
      <c r="AM523" s="149"/>
      <c r="AN523" s="138">
        <v>29</v>
      </c>
      <c r="AO523" s="138">
        <v>2</v>
      </c>
      <c r="AP523" s="148">
        <v>2012</v>
      </c>
      <c r="AQ523" s="149">
        <v>1</v>
      </c>
      <c r="AR523" s="148">
        <v>29</v>
      </c>
      <c r="AS523" s="75" t="s">
        <v>1609</v>
      </c>
      <c r="AT523" s="60">
        <v>481.40000000000003</v>
      </c>
      <c r="AU523" s="60">
        <v>559.12</v>
      </c>
      <c r="AV523" s="60">
        <v>2.2999999999999998</v>
      </c>
      <c r="AW523" s="60">
        <v>0</v>
      </c>
      <c r="AX523" s="60"/>
      <c r="AY523" s="68">
        <v>172.81999999999994</v>
      </c>
      <c r="AZ523" s="60">
        <v>1042.82</v>
      </c>
      <c r="BA523" s="60"/>
      <c r="BB523" s="60">
        <v>870</v>
      </c>
    </row>
    <row r="524" spans="1:54" s="62" customFormat="1" ht="15.75" customHeight="1">
      <c r="A524" s="92" t="s">
        <v>1610</v>
      </c>
      <c r="B524" s="50">
        <v>75</v>
      </c>
      <c r="C524" s="52" t="s">
        <v>1833</v>
      </c>
      <c r="D524" s="75" t="s">
        <v>1036</v>
      </c>
      <c r="E524" s="75" t="s">
        <v>1037</v>
      </c>
      <c r="F524" s="75" t="s">
        <v>1038</v>
      </c>
      <c r="G524" s="53"/>
      <c r="H524" s="138">
        <v>13</v>
      </c>
      <c r="I524" s="138">
        <v>9</v>
      </c>
      <c r="J524" s="138">
        <v>1949</v>
      </c>
      <c r="K524" s="139">
        <v>62</v>
      </c>
      <c r="L524" s="140" t="s">
        <v>100</v>
      </c>
      <c r="M524" s="1"/>
      <c r="N524" s="1"/>
      <c r="O524" s="1"/>
      <c r="P524" s="53"/>
      <c r="Q524" s="151">
        <v>311</v>
      </c>
      <c r="R524" s="53"/>
      <c r="S524" s="142" t="s">
        <v>69</v>
      </c>
      <c r="T524" s="143">
        <v>11030022</v>
      </c>
      <c r="U524" s="144"/>
      <c r="V524" s="156"/>
      <c r="W524" s="56"/>
      <c r="X524" s="56"/>
      <c r="Y524" s="56"/>
      <c r="Z524" s="56"/>
      <c r="AA524" s="56"/>
      <c r="AB524" s="56"/>
      <c r="AC524" s="56"/>
      <c r="AD524" s="56"/>
      <c r="AE524" s="56"/>
      <c r="AF524" s="54">
        <v>25</v>
      </c>
      <c r="AG524" s="54">
        <v>12</v>
      </c>
      <c r="AH524" s="54">
        <v>2011</v>
      </c>
      <c r="AI524" s="145">
        <v>0.5</v>
      </c>
      <c r="AJ524" s="146"/>
      <c r="AK524" s="147"/>
      <c r="AL524" s="148"/>
      <c r="AM524" s="149"/>
      <c r="AN524" s="138">
        <v>29</v>
      </c>
      <c r="AO524" s="138">
        <v>2</v>
      </c>
      <c r="AP524" s="148">
        <v>2012</v>
      </c>
      <c r="AQ524" s="149">
        <v>1</v>
      </c>
      <c r="AR524" s="148">
        <v>29</v>
      </c>
      <c r="AS524" s="75" t="s">
        <v>1609</v>
      </c>
      <c r="AT524" s="60">
        <v>481.40000000000003</v>
      </c>
      <c r="AU524" s="60">
        <v>559.12</v>
      </c>
      <c r="AV524" s="60">
        <v>41.5</v>
      </c>
      <c r="AW524" s="60">
        <v>103</v>
      </c>
      <c r="AX524" s="60"/>
      <c r="AY524" s="68">
        <v>315.02</v>
      </c>
      <c r="AZ524" s="60">
        <v>1185.02</v>
      </c>
      <c r="BA524" s="60"/>
      <c r="BB524" s="60">
        <v>870</v>
      </c>
    </row>
    <row r="525" spans="1:54" s="62" customFormat="1" ht="15.75" customHeight="1">
      <c r="A525" s="92" t="s">
        <v>1610</v>
      </c>
      <c r="B525" s="50">
        <v>76</v>
      </c>
      <c r="C525" s="52" t="s">
        <v>1834</v>
      </c>
      <c r="D525" s="75" t="s">
        <v>697</v>
      </c>
      <c r="E525" s="75" t="s">
        <v>1835</v>
      </c>
      <c r="F525" s="75" t="s">
        <v>1836</v>
      </c>
      <c r="G525" s="53"/>
      <c r="H525" s="138">
        <v>8</v>
      </c>
      <c r="I525" s="138">
        <v>4</v>
      </c>
      <c r="J525" s="138">
        <v>1979</v>
      </c>
      <c r="K525" s="139">
        <v>32</v>
      </c>
      <c r="L525" s="140" t="s">
        <v>100</v>
      </c>
      <c r="M525" s="1"/>
      <c r="N525" s="1"/>
      <c r="O525" s="1"/>
      <c r="P525" s="53"/>
      <c r="Q525" s="141">
        <v>272</v>
      </c>
      <c r="R525" s="53"/>
      <c r="S525" s="142" t="s">
        <v>69</v>
      </c>
      <c r="T525" s="143">
        <v>11030022</v>
      </c>
      <c r="U525" s="144"/>
      <c r="V525" s="158"/>
      <c r="W525" s="56"/>
      <c r="X525" s="56"/>
      <c r="Y525" s="56"/>
      <c r="Z525" s="56"/>
      <c r="AA525" s="56"/>
      <c r="AB525" s="56"/>
      <c r="AC525" s="56"/>
      <c r="AD525" s="56"/>
      <c r="AE525" s="56"/>
      <c r="AF525" s="54">
        <v>3</v>
      </c>
      <c r="AG525" s="54">
        <v>11</v>
      </c>
      <c r="AH525" s="54">
        <v>2011</v>
      </c>
      <c r="AI525" s="145">
        <v>0.83333333333333337</v>
      </c>
      <c r="AJ525" s="146"/>
      <c r="AK525" s="147"/>
      <c r="AL525" s="148"/>
      <c r="AM525" s="149"/>
      <c r="AN525" s="138">
        <v>1</v>
      </c>
      <c r="AO525" s="138">
        <v>2</v>
      </c>
      <c r="AP525" s="148">
        <v>2012</v>
      </c>
      <c r="AQ525" s="149">
        <v>0.88541666666666663</v>
      </c>
      <c r="AR525" s="148">
        <v>1</v>
      </c>
      <c r="AS525" s="89" t="s">
        <v>1621</v>
      </c>
      <c r="AT525" s="60">
        <v>16.600000000000001</v>
      </c>
      <c r="AU525" s="60">
        <v>19.28</v>
      </c>
      <c r="AV525" s="60">
        <v>0</v>
      </c>
      <c r="AW525" s="60">
        <v>0</v>
      </c>
      <c r="AX525" s="60"/>
      <c r="AY525" s="68">
        <v>5.8800000000000026</v>
      </c>
      <c r="AZ525" s="60">
        <v>35.880000000000003</v>
      </c>
      <c r="BA525" s="60"/>
      <c r="BB525" s="60">
        <v>30</v>
      </c>
    </row>
    <row r="526" spans="1:54" s="62" customFormat="1" ht="15.75" customHeight="1">
      <c r="A526" s="92" t="s">
        <v>1610</v>
      </c>
      <c r="B526" s="50">
        <v>77</v>
      </c>
      <c r="C526" s="52" t="s">
        <v>3331</v>
      </c>
      <c r="D526" s="75" t="s">
        <v>1881</v>
      </c>
      <c r="E526" s="75" t="s">
        <v>3332</v>
      </c>
      <c r="F526" s="75" t="s">
        <v>3333</v>
      </c>
      <c r="G526" s="53"/>
      <c r="H526" s="138">
        <v>8</v>
      </c>
      <c r="I526" s="138">
        <v>2</v>
      </c>
      <c r="J526" s="138">
        <v>1966</v>
      </c>
      <c r="K526" s="139">
        <v>45</v>
      </c>
      <c r="L526" s="140" t="s">
        <v>1539</v>
      </c>
      <c r="M526" s="1"/>
      <c r="N526" s="1"/>
      <c r="O526" s="1"/>
      <c r="P526" s="53"/>
      <c r="Q526" s="151">
        <v>14</v>
      </c>
      <c r="R526" s="53"/>
      <c r="S526" s="142" t="s">
        <v>69</v>
      </c>
      <c r="T526" s="143">
        <v>11030022</v>
      </c>
      <c r="U526" s="144"/>
      <c r="V526" s="158"/>
      <c r="W526" s="56"/>
      <c r="X526" s="56"/>
      <c r="Y526" s="56"/>
      <c r="Z526" s="56"/>
      <c r="AA526" s="56"/>
      <c r="AB526" s="56"/>
      <c r="AC526" s="56"/>
      <c r="AD526" s="56"/>
      <c r="AE526" s="56"/>
      <c r="AF526" s="54">
        <v>23</v>
      </c>
      <c r="AG526" s="54">
        <v>1</v>
      </c>
      <c r="AH526" s="54">
        <v>2012</v>
      </c>
      <c r="AI526" s="145">
        <v>0.79166666666666663</v>
      </c>
      <c r="AJ526" s="146"/>
      <c r="AK526" s="147"/>
      <c r="AL526" s="148"/>
      <c r="AM526" s="149"/>
      <c r="AN526" s="138">
        <v>29</v>
      </c>
      <c r="AO526" s="138">
        <v>2</v>
      </c>
      <c r="AP526" s="148">
        <v>2012</v>
      </c>
      <c r="AQ526" s="149">
        <v>1</v>
      </c>
      <c r="AR526" s="148">
        <v>29</v>
      </c>
      <c r="AS526" s="75" t="s">
        <v>1609</v>
      </c>
      <c r="AT526" s="60">
        <v>481.40000000000003</v>
      </c>
      <c r="AU526" s="60">
        <v>559.12</v>
      </c>
      <c r="AV526" s="60">
        <v>2.94</v>
      </c>
      <c r="AW526" s="60">
        <v>103</v>
      </c>
      <c r="AX526" s="60"/>
      <c r="AY526" s="68">
        <v>276.46000000000004</v>
      </c>
      <c r="AZ526" s="60">
        <v>1146.46</v>
      </c>
      <c r="BA526" s="60"/>
      <c r="BB526" s="60">
        <v>870</v>
      </c>
    </row>
    <row r="527" spans="1:54" s="62" customFormat="1" ht="15.75" customHeight="1">
      <c r="A527" s="92" t="s">
        <v>1610</v>
      </c>
      <c r="B527" s="50">
        <v>78</v>
      </c>
      <c r="C527" s="52" t="s">
        <v>3334</v>
      </c>
      <c r="D527" s="75" t="s">
        <v>407</v>
      </c>
      <c r="E527" s="75" t="s">
        <v>1002</v>
      </c>
      <c r="F527" s="75" t="s">
        <v>1003</v>
      </c>
      <c r="G527" s="53"/>
      <c r="H527" s="138">
        <v>23</v>
      </c>
      <c r="I527" s="138">
        <v>10</v>
      </c>
      <c r="J527" s="138">
        <v>1983</v>
      </c>
      <c r="K527" s="139">
        <v>28</v>
      </c>
      <c r="L527" s="140" t="s">
        <v>1539</v>
      </c>
      <c r="M527" s="1"/>
      <c r="N527" s="1"/>
      <c r="O527" s="1"/>
      <c r="P527" s="53"/>
      <c r="Q527" s="151">
        <v>22</v>
      </c>
      <c r="R527" s="53"/>
      <c r="S527" s="142" t="s">
        <v>69</v>
      </c>
      <c r="T527" s="143">
        <v>11030022</v>
      </c>
      <c r="U527" s="150" t="s">
        <v>1824</v>
      </c>
      <c r="V527" s="158"/>
      <c r="W527" s="56"/>
      <c r="X527" s="56"/>
      <c r="Y527" s="56"/>
      <c r="Z527" s="56"/>
      <c r="AA527" s="56"/>
      <c r="AB527" s="56"/>
      <c r="AC527" s="56"/>
      <c r="AD527" s="56"/>
      <c r="AE527" s="56"/>
      <c r="AF527" s="54">
        <v>30</v>
      </c>
      <c r="AG527" s="54">
        <v>1</v>
      </c>
      <c r="AH527" s="54">
        <v>2012</v>
      </c>
      <c r="AI527" s="145">
        <v>0.83333333333333337</v>
      </c>
      <c r="AJ527" s="146"/>
      <c r="AK527" s="147"/>
      <c r="AL527" s="148"/>
      <c r="AM527" s="149"/>
      <c r="AN527" s="138">
        <v>29</v>
      </c>
      <c r="AO527" s="138">
        <v>2</v>
      </c>
      <c r="AP527" s="148">
        <v>2012</v>
      </c>
      <c r="AQ527" s="149">
        <v>1</v>
      </c>
      <c r="AR527" s="148">
        <v>29</v>
      </c>
      <c r="AS527" s="75" t="s">
        <v>1609</v>
      </c>
      <c r="AT527" s="60">
        <v>481.40000000000003</v>
      </c>
      <c r="AU527" s="60">
        <v>559.12</v>
      </c>
      <c r="AV527" s="60">
        <v>22.59</v>
      </c>
      <c r="AW527" s="60">
        <v>115</v>
      </c>
      <c r="AX527" s="60"/>
      <c r="AY527" s="68">
        <v>308.1099999999999</v>
      </c>
      <c r="AZ527" s="60">
        <v>1178.1099999999999</v>
      </c>
      <c r="BA527" s="60"/>
      <c r="BB527" s="60">
        <v>870</v>
      </c>
    </row>
    <row r="528" spans="1:54" s="62" customFormat="1" ht="15.75" customHeight="1">
      <c r="A528" s="92" t="s">
        <v>1610</v>
      </c>
      <c r="B528" s="50">
        <v>79</v>
      </c>
      <c r="C528" s="52" t="s">
        <v>3335</v>
      </c>
      <c r="D528" s="75" t="s">
        <v>1311</v>
      </c>
      <c r="E528" s="75" t="s">
        <v>966</v>
      </c>
      <c r="F528" s="75" t="s">
        <v>1312</v>
      </c>
      <c r="G528" s="53"/>
      <c r="H528" s="138">
        <v>28</v>
      </c>
      <c r="I528" s="138">
        <v>2</v>
      </c>
      <c r="J528" s="138">
        <v>1964</v>
      </c>
      <c r="K528" s="139">
        <v>47</v>
      </c>
      <c r="L528" s="140" t="s">
        <v>1539</v>
      </c>
      <c r="M528" s="1"/>
      <c r="N528" s="1"/>
      <c r="O528" s="1"/>
      <c r="P528" s="53"/>
      <c r="Q528" s="151">
        <v>3</v>
      </c>
      <c r="R528" s="53"/>
      <c r="S528" s="142" t="s">
        <v>69</v>
      </c>
      <c r="T528" s="143">
        <v>11030022</v>
      </c>
      <c r="U528" s="144"/>
      <c r="V528" s="158"/>
      <c r="W528" s="56"/>
      <c r="X528" s="56"/>
      <c r="Y528" s="56"/>
      <c r="Z528" s="56"/>
      <c r="AA528" s="56"/>
      <c r="AB528" s="56"/>
      <c r="AC528" s="56"/>
      <c r="AD528" s="56"/>
      <c r="AE528" s="56"/>
      <c r="AF528" s="54">
        <v>4</v>
      </c>
      <c r="AG528" s="54">
        <v>1</v>
      </c>
      <c r="AH528" s="54">
        <v>2012</v>
      </c>
      <c r="AI528" s="145">
        <v>0.76041666666666663</v>
      </c>
      <c r="AJ528" s="146"/>
      <c r="AK528" s="147"/>
      <c r="AL528" s="148"/>
      <c r="AM528" s="149"/>
      <c r="AN528" s="138">
        <v>29</v>
      </c>
      <c r="AO528" s="138">
        <v>2</v>
      </c>
      <c r="AP528" s="148">
        <v>2012</v>
      </c>
      <c r="AQ528" s="149">
        <v>1</v>
      </c>
      <c r="AR528" s="148">
        <v>29</v>
      </c>
      <c r="AS528" s="75" t="s">
        <v>1609</v>
      </c>
      <c r="AT528" s="60">
        <v>481.40000000000003</v>
      </c>
      <c r="AU528" s="60">
        <v>559.12</v>
      </c>
      <c r="AV528" s="60">
        <v>2.94</v>
      </c>
      <c r="AW528" s="60">
        <v>103</v>
      </c>
      <c r="AX528" s="60"/>
      <c r="AY528" s="68">
        <v>276.46000000000004</v>
      </c>
      <c r="AZ528" s="60">
        <v>1146.46</v>
      </c>
      <c r="BA528" s="60"/>
      <c r="BB528" s="60">
        <v>870</v>
      </c>
    </row>
    <row r="529" spans="1:54" s="62" customFormat="1" ht="15.75" customHeight="1">
      <c r="A529" s="92" t="s">
        <v>1610</v>
      </c>
      <c r="B529" s="50">
        <v>80</v>
      </c>
      <c r="C529" s="52" t="s">
        <v>3336</v>
      </c>
      <c r="D529" s="75" t="s">
        <v>588</v>
      </c>
      <c r="E529" s="75" t="s">
        <v>2316</v>
      </c>
      <c r="F529" s="75" t="s">
        <v>3337</v>
      </c>
      <c r="G529" s="53"/>
      <c r="H529" s="138">
        <v>21</v>
      </c>
      <c r="I529" s="138">
        <v>6</v>
      </c>
      <c r="J529" s="138">
        <v>1961</v>
      </c>
      <c r="K529" s="139">
        <v>50</v>
      </c>
      <c r="L529" s="140" t="s">
        <v>1539</v>
      </c>
      <c r="M529" s="1"/>
      <c r="N529" s="1"/>
      <c r="O529" s="1"/>
      <c r="P529" s="53"/>
      <c r="Q529" s="151">
        <v>1</v>
      </c>
      <c r="R529" s="53"/>
      <c r="S529" s="142" t="s">
        <v>69</v>
      </c>
      <c r="T529" s="143">
        <v>11030022</v>
      </c>
      <c r="U529" s="144"/>
      <c r="V529" s="158"/>
      <c r="W529" s="56"/>
      <c r="X529" s="56"/>
      <c r="Y529" s="56"/>
      <c r="Z529" s="56"/>
      <c r="AA529" s="56"/>
      <c r="AB529" s="56"/>
      <c r="AC529" s="56"/>
      <c r="AD529" s="56"/>
      <c r="AE529" s="56"/>
      <c r="AF529" s="54">
        <v>4</v>
      </c>
      <c r="AG529" s="54">
        <v>1</v>
      </c>
      <c r="AH529" s="54">
        <v>2012</v>
      </c>
      <c r="AI529" s="145">
        <v>0.58333333333333337</v>
      </c>
      <c r="AJ529" s="146"/>
      <c r="AK529" s="147"/>
      <c r="AL529" s="148"/>
      <c r="AM529" s="149"/>
      <c r="AN529" s="138">
        <v>29</v>
      </c>
      <c r="AO529" s="138">
        <v>2</v>
      </c>
      <c r="AP529" s="148">
        <v>2012</v>
      </c>
      <c r="AQ529" s="149">
        <v>1</v>
      </c>
      <c r="AR529" s="148">
        <v>29</v>
      </c>
      <c r="AS529" s="75" t="s">
        <v>1609</v>
      </c>
      <c r="AT529" s="60">
        <v>481.40000000000003</v>
      </c>
      <c r="AU529" s="60">
        <v>559.12</v>
      </c>
      <c r="AV529" s="60">
        <v>11.67</v>
      </c>
      <c r="AW529" s="60">
        <v>103</v>
      </c>
      <c r="AX529" s="60"/>
      <c r="AY529" s="68">
        <v>285.19000000000005</v>
      </c>
      <c r="AZ529" s="60">
        <v>1155.19</v>
      </c>
      <c r="BA529" s="60"/>
      <c r="BB529" s="60">
        <v>870</v>
      </c>
    </row>
    <row r="530" spans="1:54" s="62" customFormat="1" ht="15.75" customHeight="1">
      <c r="A530" s="92" t="s">
        <v>1610</v>
      </c>
      <c r="B530" s="50">
        <v>81</v>
      </c>
      <c r="C530" s="52" t="s">
        <v>3338</v>
      </c>
      <c r="D530" s="75" t="s">
        <v>1885</v>
      </c>
      <c r="E530" s="75" t="s">
        <v>3339</v>
      </c>
      <c r="F530" s="75" t="s">
        <v>3340</v>
      </c>
      <c r="G530" s="53"/>
      <c r="H530" s="138">
        <v>10</v>
      </c>
      <c r="I530" s="138">
        <v>4</v>
      </c>
      <c r="J530" s="138">
        <v>1943</v>
      </c>
      <c r="K530" s="139">
        <v>68</v>
      </c>
      <c r="L530" s="140" t="s">
        <v>1539</v>
      </c>
      <c r="M530" s="1"/>
      <c r="N530" s="1"/>
      <c r="O530" s="1"/>
      <c r="P530" s="53"/>
      <c r="Q530" s="151">
        <v>30</v>
      </c>
      <c r="R530" s="53"/>
      <c r="S530" s="142" t="s">
        <v>69</v>
      </c>
      <c r="T530" s="143">
        <v>11030022</v>
      </c>
      <c r="U530" s="144"/>
      <c r="V530" s="58" t="s">
        <v>493</v>
      </c>
      <c r="W530" s="56"/>
      <c r="X530" s="56"/>
      <c r="Y530" s="56"/>
      <c r="Z530" s="56"/>
      <c r="AA530" s="56"/>
      <c r="AB530" s="56"/>
      <c r="AC530" s="56"/>
      <c r="AD530" s="56"/>
      <c r="AE530" s="56"/>
      <c r="AF530" s="54">
        <v>15</v>
      </c>
      <c r="AG530" s="54">
        <v>2</v>
      </c>
      <c r="AH530" s="54">
        <v>2012</v>
      </c>
      <c r="AI530" s="145">
        <v>0.79166666666666663</v>
      </c>
      <c r="AJ530" s="157">
        <v>16</v>
      </c>
      <c r="AK530" s="138">
        <v>2</v>
      </c>
      <c r="AL530" s="148">
        <v>2012</v>
      </c>
      <c r="AM530" s="149">
        <v>0.4381944444444445</v>
      </c>
      <c r="AN530" s="138">
        <v>29</v>
      </c>
      <c r="AO530" s="138">
        <v>2</v>
      </c>
      <c r="AP530" s="148">
        <v>2012</v>
      </c>
      <c r="AQ530" s="149">
        <v>1</v>
      </c>
      <c r="AR530" s="148">
        <v>15</v>
      </c>
      <c r="AS530" s="153" t="s">
        <v>1609</v>
      </c>
      <c r="AT530" s="60">
        <v>249.00000000000003</v>
      </c>
      <c r="AU530" s="60">
        <v>289.20000000000005</v>
      </c>
      <c r="AV530" s="60">
        <v>6.12</v>
      </c>
      <c r="AW530" s="60">
        <v>103</v>
      </c>
      <c r="AX530" s="60"/>
      <c r="AY530" s="68">
        <v>197.32000000000005</v>
      </c>
      <c r="AZ530" s="60">
        <v>647.32000000000005</v>
      </c>
      <c r="BA530" s="60"/>
      <c r="BB530" s="60">
        <v>450</v>
      </c>
    </row>
    <row r="531" spans="1:54" s="62" customFormat="1" ht="15.75" customHeight="1">
      <c r="A531" s="92" t="s">
        <v>1610</v>
      </c>
      <c r="B531" s="50">
        <v>82</v>
      </c>
      <c r="C531" s="52" t="s">
        <v>3341</v>
      </c>
      <c r="D531" s="75" t="s">
        <v>392</v>
      </c>
      <c r="E531" s="75" t="s">
        <v>3342</v>
      </c>
      <c r="F531" s="75" t="s">
        <v>3343</v>
      </c>
      <c r="G531" s="53"/>
      <c r="H531" s="138">
        <v>5</v>
      </c>
      <c r="I531" s="138">
        <v>11</v>
      </c>
      <c r="J531" s="138">
        <v>1980</v>
      </c>
      <c r="K531" s="139">
        <v>31</v>
      </c>
      <c r="L531" s="140" t="s">
        <v>1539</v>
      </c>
      <c r="M531" s="1"/>
      <c r="N531" s="1"/>
      <c r="O531" s="1"/>
      <c r="P531" s="53"/>
      <c r="Q531" s="151">
        <v>27</v>
      </c>
      <c r="R531" s="53"/>
      <c r="S531" s="142" t="s">
        <v>69</v>
      </c>
      <c r="T531" s="143">
        <v>11030022</v>
      </c>
      <c r="U531" s="144"/>
      <c r="V531" s="150"/>
      <c r="W531" s="56"/>
      <c r="X531" s="56"/>
      <c r="Y531" s="56"/>
      <c r="Z531" s="56"/>
      <c r="AA531" s="56"/>
      <c r="AB531" s="56"/>
      <c r="AC531" s="56"/>
      <c r="AD531" s="56"/>
      <c r="AE531" s="56"/>
      <c r="AF531" s="54">
        <v>9</v>
      </c>
      <c r="AG531" s="54">
        <v>2</v>
      </c>
      <c r="AH531" s="54">
        <v>2012</v>
      </c>
      <c r="AI531" s="145">
        <v>0.5</v>
      </c>
      <c r="AJ531" s="157">
        <v>9</v>
      </c>
      <c r="AK531" s="138">
        <v>2</v>
      </c>
      <c r="AL531" s="148">
        <v>2012</v>
      </c>
      <c r="AM531" s="149">
        <v>0.53888888888888886</v>
      </c>
      <c r="AN531" s="138">
        <v>29</v>
      </c>
      <c r="AO531" s="138">
        <v>2</v>
      </c>
      <c r="AP531" s="148">
        <v>2012</v>
      </c>
      <c r="AQ531" s="149">
        <v>1</v>
      </c>
      <c r="AR531" s="148">
        <v>21</v>
      </c>
      <c r="AS531" s="153" t="s">
        <v>1609</v>
      </c>
      <c r="AT531" s="60">
        <v>348.6</v>
      </c>
      <c r="AU531" s="60">
        <v>404.88</v>
      </c>
      <c r="AV531" s="60">
        <v>4.55</v>
      </c>
      <c r="AW531" s="60">
        <v>113</v>
      </c>
      <c r="AX531" s="60"/>
      <c r="AY531" s="68">
        <v>241.02999999999997</v>
      </c>
      <c r="AZ531" s="60">
        <v>871.03</v>
      </c>
      <c r="BA531" s="60"/>
      <c r="BB531" s="60">
        <v>630</v>
      </c>
    </row>
    <row r="532" spans="1:54" s="62" customFormat="1" ht="15.75" customHeight="1">
      <c r="A532" s="92" t="s">
        <v>1610</v>
      </c>
      <c r="B532" s="50">
        <v>83</v>
      </c>
      <c r="C532" s="52" t="s">
        <v>1844</v>
      </c>
      <c r="D532" s="75" t="s">
        <v>61</v>
      </c>
      <c r="E532" s="75" t="s">
        <v>1845</v>
      </c>
      <c r="F532" s="75" t="s">
        <v>1846</v>
      </c>
      <c r="G532" s="53"/>
      <c r="H532" s="138">
        <v>2</v>
      </c>
      <c r="I532" s="138">
        <v>5</v>
      </c>
      <c r="J532" s="138">
        <v>1952</v>
      </c>
      <c r="K532" s="139">
        <v>59</v>
      </c>
      <c r="L532" s="140" t="s">
        <v>1539</v>
      </c>
      <c r="M532" s="1"/>
      <c r="N532" s="1"/>
      <c r="O532" s="1"/>
      <c r="P532" s="53"/>
      <c r="Q532" s="141">
        <v>284</v>
      </c>
      <c r="R532" s="53"/>
      <c r="S532" s="142" t="s">
        <v>69</v>
      </c>
      <c r="T532" s="143">
        <v>11030022</v>
      </c>
      <c r="U532" s="144"/>
      <c r="V532" s="150"/>
      <c r="W532" s="56"/>
      <c r="X532" s="56"/>
      <c r="Y532" s="56"/>
      <c r="Z532" s="56"/>
      <c r="AA532" s="56"/>
      <c r="AB532" s="56"/>
      <c r="AC532" s="56"/>
      <c r="AD532" s="56"/>
      <c r="AE532" s="56"/>
      <c r="AF532" s="54">
        <v>24</v>
      </c>
      <c r="AG532" s="54">
        <v>11</v>
      </c>
      <c r="AH532" s="54">
        <v>2011</v>
      </c>
      <c r="AI532" s="145">
        <v>0.83333333333333337</v>
      </c>
      <c r="AJ532" s="146"/>
      <c r="AK532" s="147"/>
      <c r="AL532" s="148"/>
      <c r="AM532" s="149"/>
      <c r="AN532" s="138">
        <v>29</v>
      </c>
      <c r="AO532" s="138">
        <v>2</v>
      </c>
      <c r="AP532" s="148">
        <v>2012</v>
      </c>
      <c r="AQ532" s="149">
        <v>1</v>
      </c>
      <c r="AR532" s="148">
        <v>29</v>
      </c>
      <c r="AS532" s="75" t="s">
        <v>1609</v>
      </c>
      <c r="AT532" s="60">
        <v>481.40000000000003</v>
      </c>
      <c r="AU532" s="60">
        <v>559.12</v>
      </c>
      <c r="AV532" s="60">
        <v>3.64</v>
      </c>
      <c r="AW532" s="60">
        <v>103</v>
      </c>
      <c r="AX532" s="60"/>
      <c r="AY532" s="68">
        <v>277.16000000000008</v>
      </c>
      <c r="AZ532" s="60">
        <v>1147.1600000000001</v>
      </c>
      <c r="BA532" s="60"/>
      <c r="BB532" s="60">
        <v>870</v>
      </c>
    </row>
    <row r="533" spans="1:54" s="62" customFormat="1" ht="15.75" customHeight="1">
      <c r="A533" s="92" t="s">
        <v>1610</v>
      </c>
      <c r="B533" s="50">
        <v>84</v>
      </c>
      <c r="C533" s="52" t="s">
        <v>3344</v>
      </c>
      <c r="D533" s="75" t="s">
        <v>1959</v>
      </c>
      <c r="E533" s="75" t="s">
        <v>3345</v>
      </c>
      <c r="F533" s="75" t="s">
        <v>3346</v>
      </c>
      <c r="G533" s="53"/>
      <c r="H533" s="138">
        <v>11</v>
      </c>
      <c r="I533" s="138">
        <v>4</v>
      </c>
      <c r="J533" s="138">
        <v>1976</v>
      </c>
      <c r="K533" s="139">
        <v>35</v>
      </c>
      <c r="L533" s="140" t="s">
        <v>1539</v>
      </c>
      <c r="M533" s="1"/>
      <c r="N533" s="1"/>
      <c r="O533" s="1"/>
      <c r="P533" s="53"/>
      <c r="Q533" s="151">
        <v>33</v>
      </c>
      <c r="R533" s="53"/>
      <c r="S533" s="142" t="s">
        <v>69</v>
      </c>
      <c r="T533" s="143">
        <v>11030022</v>
      </c>
      <c r="U533" s="150" t="s">
        <v>1629</v>
      </c>
      <c r="V533" s="150"/>
      <c r="W533" s="56"/>
      <c r="X533" s="56"/>
      <c r="Y533" s="56"/>
      <c r="Z533" s="56"/>
      <c r="AA533" s="56"/>
      <c r="AB533" s="56"/>
      <c r="AC533" s="56"/>
      <c r="AD533" s="56"/>
      <c r="AE533" s="56"/>
      <c r="AF533" s="54">
        <v>21</v>
      </c>
      <c r="AG533" s="54">
        <v>2</v>
      </c>
      <c r="AH533" s="54">
        <v>2012</v>
      </c>
      <c r="AI533" s="145">
        <v>0.78472222222222221</v>
      </c>
      <c r="AJ533" s="157">
        <v>22</v>
      </c>
      <c r="AK533" s="138">
        <v>2</v>
      </c>
      <c r="AL533" s="148">
        <v>2012</v>
      </c>
      <c r="AM533" s="149">
        <v>0.43333333333333335</v>
      </c>
      <c r="AN533" s="138">
        <v>29</v>
      </c>
      <c r="AO533" s="138">
        <v>2</v>
      </c>
      <c r="AP533" s="148">
        <v>2012</v>
      </c>
      <c r="AQ533" s="149">
        <v>1</v>
      </c>
      <c r="AR533" s="148">
        <v>9</v>
      </c>
      <c r="AS533" s="153" t="s">
        <v>1609</v>
      </c>
      <c r="AT533" s="60">
        <v>149.4</v>
      </c>
      <c r="AU533" s="60">
        <v>173.52</v>
      </c>
      <c r="AV533" s="60">
        <v>1.92</v>
      </c>
      <c r="AW533" s="60">
        <v>123</v>
      </c>
      <c r="AX533" s="60"/>
      <c r="AY533" s="68">
        <v>177.84000000000003</v>
      </c>
      <c r="AZ533" s="60">
        <v>447.84000000000003</v>
      </c>
      <c r="BA533" s="60"/>
      <c r="BB533" s="60">
        <v>270</v>
      </c>
    </row>
    <row r="534" spans="1:54" s="62" customFormat="1" ht="15.75" customHeight="1">
      <c r="A534" s="92" t="s">
        <v>1610</v>
      </c>
      <c r="B534" s="50">
        <v>85</v>
      </c>
      <c r="C534" s="52" t="s">
        <v>3347</v>
      </c>
      <c r="D534" s="75" t="s">
        <v>1375</v>
      </c>
      <c r="E534" s="75" t="s">
        <v>1424</v>
      </c>
      <c r="F534" s="75" t="s">
        <v>3348</v>
      </c>
      <c r="G534" s="53"/>
      <c r="H534" s="138">
        <v>19</v>
      </c>
      <c r="I534" s="138">
        <v>10</v>
      </c>
      <c r="J534" s="138">
        <v>1990</v>
      </c>
      <c r="K534" s="139">
        <v>21</v>
      </c>
      <c r="L534" s="140" t="s">
        <v>1539</v>
      </c>
      <c r="M534" s="1"/>
      <c r="N534" s="1"/>
      <c r="O534" s="1"/>
      <c r="P534" s="53"/>
      <c r="Q534" s="151">
        <v>36</v>
      </c>
      <c r="R534" s="53"/>
      <c r="S534" s="142" t="s">
        <v>69</v>
      </c>
      <c r="T534" s="143">
        <v>11030022</v>
      </c>
      <c r="U534" s="144"/>
      <c r="V534" s="150"/>
      <c r="W534" s="56"/>
      <c r="X534" s="56"/>
      <c r="Y534" s="56"/>
      <c r="Z534" s="56"/>
      <c r="AA534" s="56"/>
      <c r="AB534" s="56"/>
      <c r="AC534" s="56"/>
      <c r="AD534" s="56"/>
      <c r="AE534" s="56"/>
      <c r="AF534" s="54">
        <v>27</v>
      </c>
      <c r="AG534" s="54">
        <v>2</v>
      </c>
      <c r="AH534" s="54">
        <v>2012</v>
      </c>
      <c r="AI534" s="145">
        <v>0.66666666666666663</v>
      </c>
      <c r="AJ534" s="162">
        <v>27</v>
      </c>
      <c r="AK534" s="163">
        <v>2</v>
      </c>
      <c r="AL534" s="163">
        <v>2012</v>
      </c>
      <c r="AM534" s="164">
        <v>0.92986111111111114</v>
      </c>
      <c r="AN534" s="138">
        <v>29</v>
      </c>
      <c r="AO534" s="138">
        <v>2</v>
      </c>
      <c r="AP534" s="148">
        <v>2012</v>
      </c>
      <c r="AQ534" s="149">
        <v>1</v>
      </c>
      <c r="AR534" s="148">
        <v>3</v>
      </c>
      <c r="AS534" s="153" t="s">
        <v>1609</v>
      </c>
      <c r="AT534" s="60">
        <v>49.800000000000004</v>
      </c>
      <c r="AU534" s="60">
        <v>57.84</v>
      </c>
      <c r="AV534" s="60">
        <v>1.1000000000000001</v>
      </c>
      <c r="AW534" s="60">
        <v>113</v>
      </c>
      <c r="AX534" s="60"/>
      <c r="AY534" s="68">
        <v>131.74</v>
      </c>
      <c r="AZ534" s="60">
        <v>221.74</v>
      </c>
      <c r="BA534" s="60"/>
      <c r="BB534" s="60">
        <v>90</v>
      </c>
    </row>
    <row r="535" spans="1:54" s="62" customFormat="1" ht="15.75" customHeight="1">
      <c r="A535" s="92" t="s">
        <v>1610</v>
      </c>
      <c r="B535" s="50">
        <v>86</v>
      </c>
      <c r="C535" s="52" t="s">
        <v>3349</v>
      </c>
      <c r="D535" s="75" t="s">
        <v>1626</v>
      </c>
      <c r="E535" s="75" t="s">
        <v>1848</v>
      </c>
      <c r="F535" s="75" t="s">
        <v>1849</v>
      </c>
      <c r="G535" s="53"/>
      <c r="H535" s="138">
        <v>3</v>
      </c>
      <c r="I535" s="138">
        <v>11</v>
      </c>
      <c r="J535" s="138">
        <v>1959</v>
      </c>
      <c r="K535" s="139">
        <v>52</v>
      </c>
      <c r="L535" s="140" t="s">
        <v>1539</v>
      </c>
      <c r="M535" s="1"/>
      <c r="N535" s="1"/>
      <c r="O535" s="1"/>
      <c r="P535" s="53"/>
      <c r="Q535" s="151">
        <v>19</v>
      </c>
      <c r="R535" s="53"/>
      <c r="S535" s="142" t="s">
        <v>69</v>
      </c>
      <c r="T535" s="143">
        <v>11030022</v>
      </c>
      <c r="U535" s="144"/>
      <c r="V535" s="150"/>
      <c r="W535" s="56"/>
      <c r="X535" s="56"/>
      <c r="Y535" s="56"/>
      <c r="Z535" s="56"/>
      <c r="AA535" s="56"/>
      <c r="AB535" s="56"/>
      <c r="AC535" s="56"/>
      <c r="AD535" s="56"/>
      <c r="AE535" s="56"/>
      <c r="AF535" s="54">
        <v>27</v>
      </c>
      <c r="AG535" s="54">
        <v>1</v>
      </c>
      <c r="AH535" s="54">
        <v>2012</v>
      </c>
      <c r="AI535" s="145">
        <v>0.79166666666666663</v>
      </c>
      <c r="AJ535" s="146"/>
      <c r="AK535" s="147"/>
      <c r="AL535" s="148"/>
      <c r="AM535" s="149"/>
      <c r="AN535" s="138">
        <v>29</v>
      </c>
      <c r="AO535" s="138">
        <v>2</v>
      </c>
      <c r="AP535" s="148">
        <v>2012</v>
      </c>
      <c r="AQ535" s="149">
        <v>1</v>
      </c>
      <c r="AR535" s="148">
        <v>29</v>
      </c>
      <c r="AS535" s="75" t="s">
        <v>1609</v>
      </c>
      <c r="AT535" s="60">
        <v>481.40000000000003</v>
      </c>
      <c r="AU535" s="60">
        <v>559.12</v>
      </c>
      <c r="AV535" s="60">
        <v>34.5</v>
      </c>
      <c r="AW535" s="60">
        <v>103</v>
      </c>
      <c r="AX535" s="60"/>
      <c r="AY535" s="68">
        <v>308.02</v>
      </c>
      <c r="AZ535" s="60">
        <v>1178.02</v>
      </c>
      <c r="BA535" s="60"/>
      <c r="BB535" s="60">
        <v>870</v>
      </c>
    </row>
    <row r="536" spans="1:54" s="62" customFormat="1" ht="15.75" customHeight="1">
      <c r="A536" s="92" t="s">
        <v>1610</v>
      </c>
      <c r="B536" s="50">
        <v>87</v>
      </c>
      <c r="C536" s="52" t="s">
        <v>1850</v>
      </c>
      <c r="D536" s="75" t="s">
        <v>1851</v>
      </c>
      <c r="E536" s="75" t="s">
        <v>1852</v>
      </c>
      <c r="F536" s="75" t="s">
        <v>1853</v>
      </c>
      <c r="G536" s="53"/>
      <c r="H536" s="138">
        <v>28</v>
      </c>
      <c r="I536" s="138">
        <v>4</v>
      </c>
      <c r="J536" s="138">
        <v>1939</v>
      </c>
      <c r="K536" s="139">
        <v>72</v>
      </c>
      <c r="L536" s="140" t="s">
        <v>1539</v>
      </c>
      <c r="M536" s="1"/>
      <c r="N536" s="1"/>
      <c r="O536" s="1"/>
      <c r="P536" s="53"/>
      <c r="Q536" s="151">
        <v>316</v>
      </c>
      <c r="R536" s="53"/>
      <c r="S536" s="142" t="s">
        <v>69</v>
      </c>
      <c r="T536" s="143">
        <v>11030022</v>
      </c>
      <c r="U536" s="144"/>
      <c r="V536" s="150"/>
      <c r="W536" s="56"/>
      <c r="X536" s="56"/>
      <c r="Y536" s="56"/>
      <c r="Z536" s="56"/>
      <c r="AA536" s="56"/>
      <c r="AB536" s="56"/>
      <c r="AC536" s="56"/>
      <c r="AD536" s="56"/>
      <c r="AE536" s="56"/>
      <c r="AF536" s="54">
        <v>27</v>
      </c>
      <c r="AG536" s="54">
        <v>12</v>
      </c>
      <c r="AH536" s="54">
        <v>2011</v>
      </c>
      <c r="AI536" s="145">
        <v>0.625</v>
      </c>
      <c r="AJ536" s="146"/>
      <c r="AK536" s="147"/>
      <c r="AL536" s="148"/>
      <c r="AM536" s="149"/>
      <c r="AN536" s="138">
        <v>29</v>
      </c>
      <c r="AO536" s="138">
        <v>2</v>
      </c>
      <c r="AP536" s="148">
        <v>2012</v>
      </c>
      <c r="AQ536" s="149">
        <v>1</v>
      </c>
      <c r="AR536" s="148">
        <v>29</v>
      </c>
      <c r="AS536" s="75" t="s">
        <v>1609</v>
      </c>
      <c r="AT536" s="60">
        <v>481.40000000000003</v>
      </c>
      <c r="AU536" s="60">
        <v>559.12</v>
      </c>
      <c r="AV536" s="60">
        <v>6.62</v>
      </c>
      <c r="AW536" s="60">
        <v>103</v>
      </c>
      <c r="AX536" s="60"/>
      <c r="AY536" s="68">
        <v>280.13999999999987</v>
      </c>
      <c r="AZ536" s="60">
        <v>1150.1399999999999</v>
      </c>
      <c r="BA536" s="60"/>
      <c r="BB536" s="60">
        <v>870</v>
      </c>
    </row>
    <row r="537" spans="1:54" s="62" customFormat="1" ht="15.75" customHeight="1">
      <c r="A537" s="92" t="s">
        <v>1610</v>
      </c>
      <c r="B537" s="50">
        <v>88</v>
      </c>
      <c r="C537" s="52" t="s">
        <v>1854</v>
      </c>
      <c r="D537" s="75" t="s">
        <v>1855</v>
      </c>
      <c r="E537" s="75" t="s">
        <v>1856</v>
      </c>
      <c r="F537" s="75" t="s">
        <v>1857</v>
      </c>
      <c r="G537" s="53"/>
      <c r="H537" s="138">
        <v>22</v>
      </c>
      <c r="I537" s="138">
        <v>11</v>
      </c>
      <c r="J537" s="138">
        <v>1976</v>
      </c>
      <c r="K537" s="139">
        <v>34</v>
      </c>
      <c r="L537" s="140" t="s">
        <v>1539</v>
      </c>
      <c r="M537" s="1"/>
      <c r="N537" s="1"/>
      <c r="O537" s="1"/>
      <c r="P537" s="53"/>
      <c r="Q537" s="141">
        <v>264</v>
      </c>
      <c r="R537" s="53"/>
      <c r="S537" s="142" t="s">
        <v>69</v>
      </c>
      <c r="T537" s="143">
        <v>11030022</v>
      </c>
      <c r="U537" s="144"/>
      <c r="V537" s="150"/>
      <c r="W537" s="56"/>
      <c r="X537" s="56"/>
      <c r="Y537" s="56"/>
      <c r="Z537" s="56"/>
      <c r="AA537" s="56"/>
      <c r="AB537" s="56"/>
      <c r="AC537" s="56"/>
      <c r="AD537" s="56"/>
      <c r="AE537" s="56"/>
      <c r="AF537" s="54">
        <v>23</v>
      </c>
      <c r="AG537" s="54">
        <v>10</v>
      </c>
      <c r="AH537" s="54">
        <v>2011</v>
      </c>
      <c r="AI537" s="145">
        <v>0.76041666666666663</v>
      </c>
      <c r="AJ537" s="146"/>
      <c r="AK537" s="147"/>
      <c r="AL537" s="148"/>
      <c r="AM537" s="149"/>
      <c r="AN537" s="138">
        <v>29</v>
      </c>
      <c r="AO537" s="138">
        <v>2</v>
      </c>
      <c r="AP537" s="148">
        <v>2012</v>
      </c>
      <c r="AQ537" s="149">
        <v>1</v>
      </c>
      <c r="AR537" s="148">
        <v>29</v>
      </c>
      <c r="AS537" s="75" t="s">
        <v>1609</v>
      </c>
      <c r="AT537" s="60">
        <v>481.40000000000003</v>
      </c>
      <c r="AU537" s="60">
        <v>559.12</v>
      </c>
      <c r="AV537" s="60">
        <v>2.94</v>
      </c>
      <c r="AW537" s="60">
        <v>94</v>
      </c>
      <c r="AX537" s="60"/>
      <c r="AY537" s="68">
        <v>267.46000000000004</v>
      </c>
      <c r="AZ537" s="60">
        <v>1137.46</v>
      </c>
      <c r="BA537" s="60"/>
      <c r="BB537" s="60">
        <v>870</v>
      </c>
    </row>
    <row r="538" spans="1:54" s="62" customFormat="1" ht="15.75" customHeight="1">
      <c r="A538" s="92" t="s">
        <v>1610</v>
      </c>
      <c r="B538" s="50">
        <v>89</v>
      </c>
      <c r="C538" s="52" t="s">
        <v>1858</v>
      </c>
      <c r="D538" s="75" t="s">
        <v>55</v>
      </c>
      <c r="E538" s="75" t="s">
        <v>1859</v>
      </c>
      <c r="F538" s="75" t="s">
        <v>1860</v>
      </c>
      <c r="G538" s="53"/>
      <c r="H538" s="138">
        <v>13</v>
      </c>
      <c r="I538" s="138">
        <v>7</v>
      </c>
      <c r="J538" s="138">
        <v>1984</v>
      </c>
      <c r="K538" s="139">
        <v>27</v>
      </c>
      <c r="L538" s="140" t="s">
        <v>1539</v>
      </c>
      <c r="M538" s="1"/>
      <c r="N538" s="1"/>
      <c r="O538" s="1"/>
      <c r="P538" s="53"/>
      <c r="Q538" s="151">
        <v>314</v>
      </c>
      <c r="R538" s="53"/>
      <c r="S538" s="142" t="s">
        <v>69</v>
      </c>
      <c r="T538" s="143">
        <v>11030022</v>
      </c>
      <c r="U538" s="144"/>
      <c r="V538" s="150"/>
      <c r="W538" s="56"/>
      <c r="X538" s="56"/>
      <c r="Y538" s="56"/>
      <c r="Z538" s="56"/>
      <c r="AA538" s="56"/>
      <c r="AB538" s="56"/>
      <c r="AC538" s="56"/>
      <c r="AD538" s="56"/>
      <c r="AE538" s="56"/>
      <c r="AF538" s="54">
        <v>26</v>
      </c>
      <c r="AG538" s="54">
        <v>12</v>
      </c>
      <c r="AH538" s="54">
        <v>2011</v>
      </c>
      <c r="AI538" s="145">
        <v>0.58333333333333337</v>
      </c>
      <c r="AJ538" s="152"/>
      <c r="AK538" s="52"/>
      <c r="AL538" s="54"/>
      <c r="AM538" s="149"/>
      <c r="AN538" s="138">
        <v>29</v>
      </c>
      <c r="AO538" s="138">
        <v>2</v>
      </c>
      <c r="AP538" s="148">
        <v>2012</v>
      </c>
      <c r="AQ538" s="149">
        <v>1</v>
      </c>
      <c r="AR538" s="148">
        <v>29</v>
      </c>
      <c r="AS538" s="75" t="s">
        <v>1609</v>
      </c>
      <c r="AT538" s="60">
        <v>481.40000000000003</v>
      </c>
      <c r="AU538" s="60">
        <v>559.12</v>
      </c>
      <c r="AV538" s="60">
        <v>2.98</v>
      </c>
      <c r="AW538" s="60">
        <v>103</v>
      </c>
      <c r="AX538" s="60"/>
      <c r="AY538" s="68">
        <v>276.5</v>
      </c>
      <c r="AZ538" s="60">
        <v>1146.5</v>
      </c>
      <c r="BA538" s="60"/>
      <c r="BB538" s="60">
        <v>870</v>
      </c>
    </row>
    <row r="539" spans="1:54" s="62" customFormat="1" ht="15.75" customHeight="1">
      <c r="A539" s="92" t="s">
        <v>1610</v>
      </c>
      <c r="B539" s="50">
        <v>90</v>
      </c>
      <c r="C539" s="52" t="s">
        <v>1861</v>
      </c>
      <c r="D539" s="75" t="s">
        <v>485</v>
      </c>
      <c r="E539" s="75" t="s">
        <v>1209</v>
      </c>
      <c r="F539" s="75" t="s">
        <v>1862</v>
      </c>
      <c r="G539" s="53"/>
      <c r="H539" s="138">
        <v>24</v>
      </c>
      <c r="I539" s="138">
        <v>2</v>
      </c>
      <c r="J539" s="138">
        <v>1969</v>
      </c>
      <c r="K539" s="139">
        <v>42</v>
      </c>
      <c r="L539" s="140" t="s">
        <v>1539</v>
      </c>
      <c r="M539" s="1"/>
      <c r="N539" s="1"/>
      <c r="O539" s="1"/>
      <c r="P539" s="53"/>
      <c r="Q539" s="151">
        <v>305</v>
      </c>
      <c r="R539" s="53"/>
      <c r="S539" s="142" t="s">
        <v>69</v>
      </c>
      <c r="T539" s="143">
        <v>11030022</v>
      </c>
      <c r="U539" s="144"/>
      <c r="V539" s="150"/>
      <c r="W539" s="56"/>
      <c r="X539" s="56"/>
      <c r="Y539" s="56"/>
      <c r="Z539" s="56"/>
      <c r="AA539" s="56"/>
      <c r="AB539" s="56"/>
      <c r="AC539" s="56"/>
      <c r="AD539" s="56"/>
      <c r="AE539" s="56"/>
      <c r="AF539" s="54">
        <v>19</v>
      </c>
      <c r="AG539" s="54">
        <v>12</v>
      </c>
      <c r="AH539" s="54">
        <v>2011</v>
      </c>
      <c r="AI539" s="145">
        <v>0.625</v>
      </c>
      <c r="AJ539" s="52"/>
      <c r="AK539" s="52"/>
      <c r="AL539" s="52"/>
      <c r="AM539" s="145"/>
      <c r="AN539" s="138">
        <v>29</v>
      </c>
      <c r="AO539" s="138">
        <v>2</v>
      </c>
      <c r="AP539" s="148">
        <v>2012</v>
      </c>
      <c r="AQ539" s="149">
        <v>1</v>
      </c>
      <c r="AR539" s="148">
        <v>29</v>
      </c>
      <c r="AS539" s="75" t="s">
        <v>1609</v>
      </c>
      <c r="AT539" s="60">
        <v>481.40000000000003</v>
      </c>
      <c r="AU539" s="60">
        <v>559.12</v>
      </c>
      <c r="AV539" s="60">
        <v>12.4</v>
      </c>
      <c r="AW539" s="60">
        <v>133</v>
      </c>
      <c r="AX539" s="60"/>
      <c r="AY539" s="68">
        <v>315.92000000000007</v>
      </c>
      <c r="AZ539" s="60">
        <v>1185.92</v>
      </c>
      <c r="BA539" s="60"/>
      <c r="BB539" s="60">
        <v>870</v>
      </c>
    </row>
    <row r="540" spans="1:54" s="62" customFormat="1" ht="15.75" customHeight="1">
      <c r="A540" s="92" t="s">
        <v>1610</v>
      </c>
      <c r="B540" s="50">
        <v>91</v>
      </c>
      <c r="C540" s="52" t="s">
        <v>1863</v>
      </c>
      <c r="D540" s="75" t="s">
        <v>161</v>
      </c>
      <c r="E540" s="75" t="s">
        <v>1209</v>
      </c>
      <c r="F540" s="75" t="s">
        <v>1210</v>
      </c>
      <c r="G540" s="53"/>
      <c r="H540" s="138">
        <v>6</v>
      </c>
      <c r="I540" s="138">
        <v>5</v>
      </c>
      <c r="J540" s="138">
        <v>1977</v>
      </c>
      <c r="K540" s="139">
        <v>34</v>
      </c>
      <c r="L540" s="140" t="s">
        <v>1539</v>
      </c>
      <c r="M540" s="1"/>
      <c r="N540" s="1"/>
      <c r="O540" s="1"/>
      <c r="P540" s="53"/>
      <c r="Q540" s="151">
        <v>310</v>
      </c>
      <c r="R540" s="53"/>
      <c r="S540" s="142" t="s">
        <v>69</v>
      </c>
      <c r="T540" s="143">
        <v>11030022</v>
      </c>
      <c r="U540" s="150" t="s">
        <v>1629</v>
      </c>
      <c r="V540" s="150"/>
      <c r="W540" s="56"/>
      <c r="X540" s="56"/>
      <c r="Y540" s="56"/>
      <c r="Z540" s="56"/>
      <c r="AA540" s="56"/>
      <c r="AB540" s="56"/>
      <c r="AC540" s="56"/>
      <c r="AD540" s="56"/>
      <c r="AE540" s="56"/>
      <c r="AF540" s="54">
        <v>23</v>
      </c>
      <c r="AG540" s="54">
        <v>12</v>
      </c>
      <c r="AH540" s="54">
        <v>2011</v>
      </c>
      <c r="AI540" s="145">
        <v>0.8125</v>
      </c>
      <c r="AJ540" s="146"/>
      <c r="AK540" s="147"/>
      <c r="AL540" s="148"/>
      <c r="AM540" s="149"/>
      <c r="AN540" s="138">
        <v>14</v>
      </c>
      <c r="AO540" s="138">
        <v>2</v>
      </c>
      <c r="AP540" s="148">
        <v>2012</v>
      </c>
      <c r="AQ540" s="149">
        <v>0.83333333333333337</v>
      </c>
      <c r="AR540" s="148">
        <v>14</v>
      </c>
      <c r="AS540" s="89" t="s">
        <v>1621</v>
      </c>
      <c r="AT540" s="60">
        <v>232.40000000000003</v>
      </c>
      <c r="AU540" s="60">
        <v>269.92</v>
      </c>
      <c r="AV540" s="60">
        <v>8.6300000000000008</v>
      </c>
      <c r="AW540" s="60">
        <v>123</v>
      </c>
      <c r="AX540" s="60"/>
      <c r="AY540" s="68">
        <v>213.95000000000005</v>
      </c>
      <c r="AZ540" s="60">
        <v>633.95000000000005</v>
      </c>
      <c r="BA540" s="60"/>
      <c r="BB540" s="60">
        <v>420</v>
      </c>
    </row>
    <row r="541" spans="1:54" s="62" customFormat="1" ht="15.75" customHeight="1">
      <c r="A541" s="92" t="s">
        <v>1610</v>
      </c>
      <c r="B541" s="50">
        <v>92</v>
      </c>
      <c r="C541" s="52" t="s">
        <v>1864</v>
      </c>
      <c r="D541" s="75" t="s">
        <v>204</v>
      </c>
      <c r="E541" s="75" t="s">
        <v>1029</v>
      </c>
      <c r="F541" s="75" t="s">
        <v>1865</v>
      </c>
      <c r="G541" s="53"/>
      <c r="H541" s="138">
        <v>3</v>
      </c>
      <c r="I541" s="138">
        <v>8</v>
      </c>
      <c r="J541" s="138">
        <v>1962</v>
      </c>
      <c r="K541" s="139">
        <v>49</v>
      </c>
      <c r="L541" s="140" t="s">
        <v>1539</v>
      </c>
      <c r="M541" s="1"/>
      <c r="N541" s="1"/>
      <c r="O541" s="1"/>
      <c r="P541" s="53"/>
      <c r="Q541" s="141">
        <v>271</v>
      </c>
      <c r="R541" s="53"/>
      <c r="S541" s="142" t="s">
        <v>69</v>
      </c>
      <c r="T541" s="143">
        <v>11030022</v>
      </c>
      <c r="U541" s="150" t="s">
        <v>1629</v>
      </c>
      <c r="V541" s="150"/>
      <c r="W541" s="56"/>
      <c r="X541" s="56"/>
      <c r="Y541" s="56"/>
      <c r="Z541" s="56"/>
      <c r="AA541" s="56"/>
      <c r="AB541" s="56"/>
      <c r="AC541" s="56"/>
      <c r="AD541" s="56"/>
      <c r="AE541" s="56"/>
      <c r="AF541" s="54">
        <v>1</v>
      </c>
      <c r="AG541" s="54">
        <v>11</v>
      </c>
      <c r="AH541" s="54">
        <v>2011</v>
      </c>
      <c r="AI541" s="145">
        <v>0.54166666666666663</v>
      </c>
      <c r="AJ541" s="146"/>
      <c r="AK541" s="147"/>
      <c r="AL541" s="148"/>
      <c r="AM541" s="149"/>
      <c r="AN541" s="138">
        <v>20</v>
      </c>
      <c r="AO541" s="138">
        <v>2</v>
      </c>
      <c r="AP541" s="148">
        <v>2012</v>
      </c>
      <c r="AQ541" s="149">
        <v>0.66666666666666663</v>
      </c>
      <c r="AR541" s="148">
        <v>20</v>
      </c>
      <c r="AS541" s="75" t="s">
        <v>1716</v>
      </c>
      <c r="AT541" s="60">
        <v>332</v>
      </c>
      <c r="AU541" s="60">
        <v>385.6</v>
      </c>
      <c r="AV541" s="60">
        <v>2.94</v>
      </c>
      <c r="AW541" s="60">
        <v>123</v>
      </c>
      <c r="AX541" s="60"/>
      <c r="AY541" s="68">
        <v>243.54000000000008</v>
      </c>
      <c r="AZ541" s="60">
        <v>843.54000000000008</v>
      </c>
      <c r="BA541" s="60"/>
      <c r="BB541" s="60">
        <v>600</v>
      </c>
    </row>
    <row r="542" spans="1:54" s="62" customFormat="1" ht="15.75" customHeight="1">
      <c r="A542" s="92" t="s">
        <v>1610</v>
      </c>
      <c r="B542" s="50">
        <v>93</v>
      </c>
      <c r="C542" s="52" t="s">
        <v>3350</v>
      </c>
      <c r="D542" s="75" t="s">
        <v>55</v>
      </c>
      <c r="E542" s="75" t="s">
        <v>1870</v>
      </c>
      <c r="F542" s="75" t="s">
        <v>1871</v>
      </c>
      <c r="G542" s="53"/>
      <c r="H542" s="138">
        <v>26</v>
      </c>
      <c r="I542" s="138">
        <v>8</v>
      </c>
      <c r="J542" s="138">
        <v>1973</v>
      </c>
      <c r="K542" s="139">
        <v>38</v>
      </c>
      <c r="L542" s="140" t="s">
        <v>1539</v>
      </c>
      <c r="M542" s="1"/>
      <c r="N542" s="1"/>
      <c r="O542" s="1"/>
      <c r="P542" s="53"/>
      <c r="Q542" s="151">
        <v>4</v>
      </c>
      <c r="R542" s="53"/>
      <c r="S542" s="142" t="s">
        <v>69</v>
      </c>
      <c r="T542" s="143">
        <v>11030022</v>
      </c>
      <c r="U542" s="144"/>
      <c r="V542" s="158" t="s">
        <v>346</v>
      </c>
      <c r="W542" s="56"/>
      <c r="X542" s="56"/>
      <c r="Y542" s="56"/>
      <c r="Z542" s="56"/>
      <c r="AA542" s="56"/>
      <c r="AB542" s="56"/>
      <c r="AC542" s="56"/>
      <c r="AD542" s="56"/>
      <c r="AE542" s="56"/>
      <c r="AF542" s="54">
        <v>4</v>
      </c>
      <c r="AG542" s="54">
        <v>1</v>
      </c>
      <c r="AH542" s="54">
        <v>2012</v>
      </c>
      <c r="AI542" s="145">
        <v>0.625</v>
      </c>
      <c r="AJ542" s="152"/>
      <c r="AK542" s="52"/>
      <c r="AL542" s="54"/>
      <c r="AM542" s="149"/>
      <c r="AN542" s="138">
        <v>29</v>
      </c>
      <c r="AO542" s="138">
        <v>2</v>
      </c>
      <c r="AP542" s="148">
        <v>2012</v>
      </c>
      <c r="AQ542" s="149">
        <v>1</v>
      </c>
      <c r="AR542" s="148">
        <v>29</v>
      </c>
      <c r="AS542" s="75" t="s">
        <v>1609</v>
      </c>
      <c r="AT542" s="60">
        <v>481.40000000000003</v>
      </c>
      <c r="AU542" s="60">
        <v>559.12</v>
      </c>
      <c r="AV542" s="60">
        <v>2.94</v>
      </c>
      <c r="AW542" s="60">
        <v>103</v>
      </c>
      <c r="AX542" s="60"/>
      <c r="AY542" s="68">
        <v>276.46000000000004</v>
      </c>
      <c r="AZ542" s="60">
        <v>1146.46</v>
      </c>
      <c r="BA542" s="60"/>
      <c r="BB542" s="60">
        <v>870</v>
      </c>
    </row>
    <row r="543" spans="1:54" s="62" customFormat="1" ht="15.75" customHeight="1">
      <c r="A543" s="92" t="s">
        <v>1610</v>
      </c>
      <c r="B543" s="50">
        <v>94</v>
      </c>
      <c r="C543" s="52" t="s">
        <v>1872</v>
      </c>
      <c r="D543" s="75" t="s">
        <v>960</v>
      </c>
      <c r="E543" s="75" t="s">
        <v>1873</v>
      </c>
      <c r="F543" s="75" t="s">
        <v>1874</v>
      </c>
      <c r="G543" s="53"/>
      <c r="H543" s="138">
        <v>1</v>
      </c>
      <c r="I543" s="138">
        <v>11</v>
      </c>
      <c r="J543" s="138">
        <v>1955</v>
      </c>
      <c r="K543" s="139">
        <v>55</v>
      </c>
      <c r="L543" s="140" t="s">
        <v>1539</v>
      </c>
      <c r="M543" s="1"/>
      <c r="N543" s="1"/>
      <c r="O543" s="1"/>
      <c r="P543" s="53"/>
      <c r="Q543" s="141">
        <v>248</v>
      </c>
      <c r="R543" s="53"/>
      <c r="S543" s="142" t="s">
        <v>69</v>
      </c>
      <c r="T543" s="143">
        <v>11030022</v>
      </c>
      <c r="U543" s="150" t="s">
        <v>1629</v>
      </c>
      <c r="V543" s="150"/>
      <c r="W543" s="56"/>
      <c r="X543" s="56"/>
      <c r="Y543" s="56"/>
      <c r="Z543" s="56"/>
      <c r="AA543" s="56"/>
      <c r="AB543" s="56"/>
      <c r="AC543" s="56"/>
      <c r="AD543" s="56"/>
      <c r="AE543" s="56"/>
      <c r="AF543" s="54">
        <v>2</v>
      </c>
      <c r="AG543" s="54">
        <v>10</v>
      </c>
      <c r="AH543" s="54">
        <v>2011</v>
      </c>
      <c r="AI543" s="145">
        <v>0.79166666666666663</v>
      </c>
      <c r="AJ543" s="146"/>
      <c r="AK543" s="147"/>
      <c r="AL543" s="148"/>
      <c r="AM543" s="149"/>
      <c r="AN543" s="138">
        <v>29</v>
      </c>
      <c r="AO543" s="138">
        <v>2</v>
      </c>
      <c r="AP543" s="148">
        <v>2012</v>
      </c>
      <c r="AQ543" s="149">
        <v>1</v>
      </c>
      <c r="AR543" s="148">
        <v>29</v>
      </c>
      <c r="AS543" s="75" t="s">
        <v>1609</v>
      </c>
      <c r="AT543" s="60">
        <v>481.40000000000003</v>
      </c>
      <c r="AU543" s="60">
        <v>559.12</v>
      </c>
      <c r="AV543" s="60">
        <v>14.02</v>
      </c>
      <c r="AW543" s="60">
        <v>153</v>
      </c>
      <c r="AX543" s="60"/>
      <c r="AY543" s="68">
        <v>337.53999999999996</v>
      </c>
      <c r="AZ543" s="60">
        <v>1207.54</v>
      </c>
      <c r="BA543" s="60"/>
      <c r="BB543" s="60">
        <v>870</v>
      </c>
    </row>
    <row r="544" spans="1:54" s="62" customFormat="1" ht="15.75" customHeight="1">
      <c r="A544" s="92" t="s">
        <v>1610</v>
      </c>
      <c r="B544" s="50">
        <v>95</v>
      </c>
      <c r="C544" s="52" t="s">
        <v>1875</v>
      </c>
      <c r="D544" s="75" t="s">
        <v>1876</v>
      </c>
      <c r="E544" s="75" t="s">
        <v>1877</v>
      </c>
      <c r="F544" s="75" t="s">
        <v>1878</v>
      </c>
      <c r="G544" s="53"/>
      <c r="H544" s="138">
        <v>22</v>
      </c>
      <c r="I544" s="138">
        <v>6</v>
      </c>
      <c r="J544" s="138">
        <v>1967</v>
      </c>
      <c r="K544" s="139">
        <v>44</v>
      </c>
      <c r="L544" s="140" t="s">
        <v>1539</v>
      </c>
      <c r="M544" s="1"/>
      <c r="N544" s="1"/>
      <c r="O544" s="1"/>
      <c r="P544" s="53"/>
      <c r="Q544" s="151">
        <v>292</v>
      </c>
      <c r="R544" s="53"/>
      <c r="S544" s="142" t="s">
        <v>69</v>
      </c>
      <c r="T544" s="143">
        <v>11030022</v>
      </c>
      <c r="U544" s="144"/>
      <c r="V544" s="150"/>
      <c r="W544" s="56"/>
      <c r="X544" s="56"/>
      <c r="Y544" s="56"/>
      <c r="Z544" s="56"/>
      <c r="AA544" s="56"/>
      <c r="AB544" s="56"/>
      <c r="AC544" s="56"/>
      <c r="AD544" s="56"/>
      <c r="AE544" s="56"/>
      <c r="AF544" s="54">
        <v>4</v>
      </c>
      <c r="AG544" s="54">
        <v>12</v>
      </c>
      <c r="AH544" s="54">
        <v>2011</v>
      </c>
      <c r="AI544" s="145">
        <v>0.58333333333333337</v>
      </c>
      <c r="AJ544" s="152"/>
      <c r="AK544" s="52"/>
      <c r="AL544" s="54"/>
      <c r="AM544" s="149"/>
      <c r="AN544" s="138">
        <v>29</v>
      </c>
      <c r="AO544" s="138">
        <v>2</v>
      </c>
      <c r="AP544" s="148">
        <v>2012</v>
      </c>
      <c r="AQ544" s="149">
        <v>1</v>
      </c>
      <c r="AR544" s="148">
        <v>29</v>
      </c>
      <c r="AS544" s="75" t="s">
        <v>1609</v>
      </c>
      <c r="AT544" s="60">
        <v>481.40000000000003</v>
      </c>
      <c r="AU544" s="60">
        <v>559.12</v>
      </c>
      <c r="AV544" s="60">
        <v>2.94</v>
      </c>
      <c r="AW544" s="60">
        <v>103</v>
      </c>
      <c r="AX544" s="60"/>
      <c r="AY544" s="68">
        <v>276.46000000000004</v>
      </c>
      <c r="AZ544" s="60">
        <v>1146.46</v>
      </c>
      <c r="BA544" s="60"/>
      <c r="BB544" s="60">
        <v>870</v>
      </c>
    </row>
    <row r="545" spans="1:54" s="62" customFormat="1" ht="15.75" customHeight="1">
      <c r="A545" s="92" t="s">
        <v>1610</v>
      </c>
      <c r="B545" s="50">
        <v>96</v>
      </c>
      <c r="C545" s="147"/>
      <c r="D545" s="55" t="s">
        <v>1828</v>
      </c>
      <c r="E545" s="55" t="s">
        <v>1879</v>
      </c>
      <c r="F545" s="51" t="s">
        <v>1880</v>
      </c>
      <c r="G545" s="53"/>
      <c r="H545" s="54">
        <v>5</v>
      </c>
      <c r="I545" s="54">
        <v>9</v>
      </c>
      <c r="J545" s="54">
        <v>1943</v>
      </c>
      <c r="K545" s="58">
        <v>67</v>
      </c>
      <c r="L545" s="140" t="s">
        <v>1539</v>
      </c>
      <c r="M545" s="1"/>
      <c r="N545" s="1"/>
      <c r="O545" s="1"/>
      <c r="P545" s="53"/>
      <c r="Q545" s="141">
        <v>319</v>
      </c>
      <c r="R545" s="53"/>
      <c r="S545" s="142" t="s">
        <v>69</v>
      </c>
      <c r="T545" s="143">
        <v>11030022</v>
      </c>
      <c r="U545" s="144"/>
      <c r="V545" s="150"/>
      <c r="W545" s="56"/>
      <c r="X545" s="56"/>
      <c r="Y545" s="56"/>
      <c r="Z545" s="56"/>
      <c r="AA545" s="56"/>
      <c r="AB545" s="56"/>
      <c r="AC545" s="56"/>
      <c r="AD545" s="56"/>
      <c r="AE545" s="56"/>
      <c r="AF545" s="54">
        <v>15</v>
      </c>
      <c r="AG545" s="54">
        <v>10</v>
      </c>
      <c r="AH545" s="54">
        <v>2010</v>
      </c>
      <c r="AI545" s="145">
        <v>0.69097222222222221</v>
      </c>
      <c r="AJ545" s="152"/>
      <c r="AK545" s="52"/>
      <c r="AL545" s="54"/>
      <c r="AM545" s="149"/>
      <c r="AN545" s="138">
        <v>29</v>
      </c>
      <c r="AO545" s="138">
        <v>2</v>
      </c>
      <c r="AP545" s="148">
        <v>2012</v>
      </c>
      <c r="AQ545" s="149">
        <v>1</v>
      </c>
      <c r="AR545" s="148">
        <v>29</v>
      </c>
      <c r="AS545" s="75" t="s">
        <v>1609</v>
      </c>
      <c r="AT545" s="60">
        <v>481.40000000000003</v>
      </c>
      <c r="AU545" s="60">
        <v>559.12</v>
      </c>
      <c r="AV545" s="60">
        <v>7.36</v>
      </c>
      <c r="AW545" s="60">
        <v>0</v>
      </c>
      <c r="AX545" s="60"/>
      <c r="AY545" s="68">
        <v>177.87999999999988</v>
      </c>
      <c r="AZ545" s="60">
        <v>1047.8799999999999</v>
      </c>
      <c r="BA545" s="60"/>
      <c r="BB545" s="60">
        <v>870</v>
      </c>
    </row>
    <row r="546" spans="1:54" s="62" customFormat="1" ht="15.75" customHeight="1">
      <c r="A546" s="92" t="s">
        <v>1610</v>
      </c>
      <c r="B546" s="50">
        <v>97</v>
      </c>
      <c r="C546" s="147">
        <v>1969282973</v>
      </c>
      <c r="D546" s="55" t="s">
        <v>1881</v>
      </c>
      <c r="E546" s="55" t="s">
        <v>1882</v>
      </c>
      <c r="F546" s="51" t="s">
        <v>1883</v>
      </c>
      <c r="G546" s="53"/>
      <c r="H546" s="54">
        <v>14</v>
      </c>
      <c r="I546" s="54">
        <v>12</v>
      </c>
      <c r="J546" s="54">
        <v>1980</v>
      </c>
      <c r="K546" s="58">
        <v>30</v>
      </c>
      <c r="L546" s="140" t="s">
        <v>1539</v>
      </c>
      <c r="M546" s="1"/>
      <c r="N546" s="1"/>
      <c r="O546" s="1"/>
      <c r="P546" s="53"/>
      <c r="Q546" s="141">
        <v>92</v>
      </c>
      <c r="R546" s="53"/>
      <c r="S546" s="142" t="s">
        <v>69</v>
      </c>
      <c r="T546" s="143">
        <v>11030022</v>
      </c>
      <c r="U546" s="150" t="s">
        <v>1629</v>
      </c>
      <c r="V546" s="150"/>
      <c r="W546" s="56"/>
      <c r="X546" s="56"/>
      <c r="Y546" s="56"/>
      <c r="Z546" s="56"/>
      <c r="AA546" s="56"/>
      <c r="AB546" s="56"/>
      <c r="AC546" s="56"/>
      <c r="AD546" s="56"/>
      <c r="AE546" s="56"/>
      <c r="AF546" s="54">
        <v>21</v>
      </c>
      <c r="AG546" s="54">
        <v>4</v>
      </c>
      <c r="AH546" s="54">
        <v>2011</v>
      </c>
      <c r="AI546" s="145">
        <v>0.91666666666666663</v>
      </c>
      <c r="AJ546" s="146"/>
      <c r="AK546" s="147"/>
      <c r="AL546" s="148"/>
      <c r="AM546" s="149"/>
      <c r="AN546" s="138">
        <v>29</v>
      </c>
      <c r="AO546" s="138">
        <v>2</v>
      </c>
      <c r="AP546" s="148">
        <v>2012</v>
      </c>
      <c r="AQ546" s="149">
        <v>1</v>
      </c>
      <c r="AR546" s="148">
        <v>29</v>
      </c>
      <c r="AS546" s="75" t="s">
        <v>1609</v>
      </c>
      <c r="AT546" s="60">
        <v>481.40000000000003</v>
      </c>
      <c r="AU546" s="60">
        <v>559.12</v>
      </c>
      <c r="AV546" s="60">
        <v>2.94</v>
      </c>
      <c r="AW546" s="60">
        <v>123</v>
      </c>
      <c r="AX546" s="60"/>
      <c r="AY546" s="68">
        <v>296.46000000000004</v>
      </c>
      <c r="AZ546" s="60">
        <v>1166.46</v>
      </c>
      <c r="BA546" s="60"/>
      <c r="BB546" s="60">
        <v>870</v>
      </c>
    </row>
    <row r="547" spans="1:54" s="62" customFormat="1" ht="15.75" customHeight="1">
      <c r="A547" s="92" t="s">
        <v>1610</v>
      </c>
      <c r="B547" s="50">
        <v>98</v>
      </c>
      <c r="C547" s="52" t="s">
        <v>3351</v>
      </c>
      <c r="D547" s="75" t="s">
        <v>1248</v>
      </c>
      <c r="E547" s="75" t="s">
        <v>1923</v>
      </c>
      <c r="F547" s="75" t="s">
        <v>3352</v>
      </c>
      <c r="G547" s="53"/>
      <c r="H547" s="138">
        <v>21</v>
      </c>
      <c r="I547" s="138">
        <v>7</v>
      </c>
      <c r="J547" s="138">
        <v>1973</v>
      </c>
      <c r="K547" s="139">
        <v>38</v>
      </c>
      <c r="L547" s="140" t="s">
        <v>1539</v>
      </c>
      <c r="M547" s="1"/>
      <c r="N547" s="1"/>
      <c r="O547" s="1"/>
      <c r="P547" s="53"/>
      <c r="Q547" s="151">
        <v>25</v>
      </c>
      <c r="R547" s="53"/>
      <c r="S547" s="142" t="s">
        <v>69</v>
      </c>
      <c r="T547" s="143">
        <v>11030022</v>
      </c>
      <c r="U547" s="150" t="s">
        <v>1824</v>
      </c>
      <c r="V547" s="150"/>
      <c r="W547" s="56"/>
      <c r="X547" s="56"/>
      <c r="Y547" s="56"/>
      <c r="Z547" s="56"/>
      <c r="AA547" s="56"/>
      <c r="AB547" s="56"/>
      <c r="AC547" s="56"/>
      <c r="AD547" s="56"/>
      <c r="AE547" s="56"/>
      <c r="AF547" s="54">
        <v>7</v>
      </c>
      <c r="AG547" s="54">
        <v>2</v>
      </c>
      <c r="AH547" s="54">
        <v>2012</v>
      </c>
      <c r="AI547" s="145">
        <v>0.70833333333333337</v>
      </c>
      <c r="AJ547" s="157">
        <v>7</v>
      </c>
      <c r="AK547" s="138">
        <v>2</v>
      </c>
      <c r="AL547" s="148">
        <v>2012</v>
      </c>
      <c r="AM547" s="149">
        <v>0.7270833333333333</v>
      </c>
      <c r="AN547" s="138">
        <v>29</v>
      </c>
      <c r="AO547" s="138">
        <v>2</v>
      </c>
      <c r="AP547" s="148">
        <v>2012</v>
      </c>
      <c r="AQ547" s="149">
        <v>1</v>
      </c>
      <c r="AR547" s="148">
        <v>23</v>
      </c>
      <c r="AS547" s="153" t="s">
        <v>1609</v>
      </c>
      <c r="AT547" s="60">
        <v>381.8</v>
      </c>
      <c r="AU547" s="60">
        <v>443.44000000000005</v>
      </c>
      <c r="AV547" s="60">
        <v>20.399999999999999</v>
      </c>
      <c r="AW547" s="60">
        <v>99</v>
      </c>
      <c r="AX547" s="60"/>
      <c r="AY547" s="68">
        <v>254.64</v>
      </c>
      <c r="AZ547" s="60">
        <v>944.64</v>
      </c>
      <c r="BA547" s="60"/>
      <c r="BB547" s="60">
        <v>690</v>
      </c>
    </row>
    <row r="548" spans="1:54" s="62" customFormat="1" ht="15.75" customHeight="1">
      <c r="A548" s="92" t="s">
        <v>1610</v>
      </c>
      <c r="B548" s="50">
        <v>99</v>
      </c>
      <c r="C548" s="52" t="s">
        <v>3353</v>
      </c>
      <c r="D548" s="75" t="s">
        <v>1948</v>
      </c>
      <c r="E548" s="75" t="s">
        <v>3354</v>
      </c>
      <c r="F548" s="75" t="s">
        <v>3355</v>
      </c>
      <c r="G548" s="53"/>
      <c r="H548" s="138">
        <v>4</v>
      </c>
      <c r="I548" s="138">
        <v>10</v>
      </c>
      <c r="J548" s="138">
        <v>1975</v>
      </c>
      <c r="K548" s="139">
        <v>36</v>
      </c>
      <c r="L548" s="140" t="s">
        <v>1539</v>
      </c>
      <c r="M548" s="1"/>
      <c r="N548" s="1"/>
      <c r="O548" s="1"/>
      <c r="P548" s="53"/>
      <c r="Q548" s="151">
        <v>38</v>
      </c>
      <c r="R548" s="53"/>
      <c r="S548" s="142" t="s">
        <v>69</v>
      </c>
      <c r="T548" s="143">
        <v>11030022</v>
      </c>
      <c r="U548" s="144"/>
      <c r="V548" s="150"/>
      <c r="W548" s="56"/>
      <c r="X548" s="56"/>
      <c r="Y548" s="56"/>
      <c r="Z548" s="56"/>
      <c r="AA548" s="56"/>
      <c r="AB548" s="56"/>
      <c r="AC548" s="56"/>
      <c r="AD548" s="56"/>
      <c r="AE548" s="56"/>
      <c r="AF548" s="54">
        <v>28</v>
      </c>
      <c r="AG548" s="54">
        <v>2</v>
      </c>
      <c r="AH548" s="54">
        <v>2012</v>
      </c>
      <c r="AI548" s="145">
        <v>0.75</v>
      </c>
      <c r="AJ548" s="157">
        <v>28</v>
      </c>
      <c r="AK548" s="138">
        <v>2</v>
      </c>
      <c r="AL548" s="148">
        <v>2012</v>
      </c>
      <c r="AM548" s="149">
        <v>0.77916666666666667</v>
      </c>
      <c r="AN548" s="138">
        <v>29</v>
      </c>
      <c r="AO548" s="138">
        <v>2</v>
      </c>
      <c r="AP548" s="148">
        <v>2012</v>
      </c>
      <c r="AQ548" s="149">
        <v>1</v>
      </c>
      <c r="AR548" s="148">
        <v>2</v>
      </c>
      <c r="AS548" s="153" t="s">
        <v>1609</v>
      </c>
      <c r="AT548" s="60">
        <v>33.200000000000003</v>
      </c>
      <c r="AU548" s="60">
        <v>38.56</v>
      </c>
      <c r="AV548" s="60">
        <v>0</v>
      </c>
      <c r="AW548" s="60">
        <v>0</v>
      </c>
      <c r="AX548" s="60"/>
      <c r="AY548" s="68">
        <v>11.760000000000005</v>
      </c>
      <c r="AZ548" s="60">
        <v>71.760000000000005</v>
      </c>
      <c r="BA548" s="60"/>
      <c r="BB548" s="60">
        <v>60</v>
      </c>
    </row>
    <row r="549" spans="1:54" s="62" customFormat="1" ht="15.75" customHeight="1">
      <c r="A549" s="92" t="s">
        <v>1610</v>
      </c>
      <c r="B549" s="50">
        <v>100</v>
      </c>
      <c r="C549" s="52" t="s">
        <v>1888</v>
      </c>
      <c r="D549" s="75" t="s">
        <v>204</v>
      </c>
      <c r="E549" s="75" t="s">
        <v>1889</v>
      </c>
      <c r="F549" s="75" t="s">
        <v>1890</v>
      </c>
      <c r="G549" s="53"/>
      <c r="H549" s="138">
        <v>7</v>
      </c>
      <c r="I549" s="138">
        <v>10</v>
      </c>
      <c r="J549" s="138">
        <v>1967</v>
      </c>
      <c r="K549" s="139">
        <v>44</v>
      </c>
      <c r="L549" s="140" t="s">
        <v>1539</v>
      </c>
      <c r="M549" s="1"/>
      <c r="N549" s="1"/>
      <c r="O549" s="1"/>
      <c r="P549" s="53"/>
      <c r="Q549" s="141">
        <v>262</v>
      </c>
      <c r="R549" s="53"/>
      <c r="S549" s="142" t="s">
        <v>69</v>
      </c>
      <c r="T549" s="143">
        <v>11030022</v>
      </c>
      <c r="U549" s="144"/>
      <c r="V549" s="150"/>
      <c r="W549" s="56"/>
      <c r="X549" s="56"/>
      <c r="Y549" s="56"/>
      <c r="Z549" s="56"/>
      <c r="AA549" s="56"/>
      <c r="AB549" s="56"/>
      <c r="AC549" s="56"/>
      <c r="AD549" s="56"/>
      <c r="AE549" s="56"/>
      <c r="AF549" s="54">
        <v>18</v>
      </c>
      <c r="AG549" s="54">
        <v>10</v>
      </c>
      <c r="AH549" s="54">
        <v>2011</v>
      </c>
      <c r="AI549" s="145">
        <v>0.77083333333333337</v>
      </c>
      <c r="AJ549" s="57"/>
      <c r="AK549" s="57"/>
      <c r="AL549" s="57"/>
      <c r="AM549" s="93"/>
      <c r="AN549" s="138">
        <v>29</v>
      </c>
      <c r="AO549" s="138">
        <v>2</v>
      </c>
      <c r="AP549" s="148">
        <v>2012</v>
      </c>
      <c r="AQ549" s="149">
        <v>1</v>
      </c>
      <c r="AR549" s="148">
        <v>29</v>
      </c>
      <c r="AS549" s="75" t="s">
        <v>1609</v>
      </c>
      <c r="AT549" s="60">
        <v>481.40000000000003</v>
      </c>
      <c r="AU549" s="60">
        <v>559.12</v>
      </c>
      <c r="AV549" s="60">
        <v>2.94</v>
      </c>
      <c r="AW549" s="60">
        <v>103</v>
      </c>
      <c r="AX549" s="60"/>
      <c r="AY549" s="68">
        <v>276.46000000000004</v>
      </c>
      <c r="AZ549" s="60">
        <v>1146.46</v>
      </c>
      <c r="BA549" s="60"/>
      <c r="BB549" s="60">
        <v>870</v>
      </c>
    </row>
    <row r="550" spans="1:54" s="62" customFormat="1" ht="15.75" customHeight="1">
      <c r="A550" s="92" t="s">
        <v>1610</v>
      </c>
      <c r="B550" s="50">
        <v>101</v>
      </c>
      <c r="C550" s="579" t="s">
        <v>1891</v>
      </c>
      <c r="D550" s="165" t="s">
        <v>448</v>
      </c>
      <c r="E550" s="165" t="s">
        <v>1892</v>
      </c>
      <c r="F550" s="165" t="s">
        <v>1893</v>
      </c>
      <c r="G550" s="166"/>
      <c r="H550" s="167">
        <v>22</v>
      </c>
      <c r="I550" s="167">
        <v>1</v>
      </c>
      <c r="J550" s="167">
        <v>1959</v>
      </c>
      <c r="K550" s="168">
        <v>52</v>
      </c>
      <c r="L550" s="169" t="s">
        <v>1539</v>
      </c>
      <c r="M550" s="170"/>
      <c r="N550" s="170"/>
      <c r="O550" s="170"/>
      <c r="P550" s="166"/>
      <c r="Q550" s="171">
        <v>285</v>
      </c>
      <c r="R550" s="166"/>
      <c r="S550" s="172" t="s">
        <v>69</v>
      </c>
      <c r="T550" s="173">
        <v>11030022</v>
      </c>
      <c r="U550" s="174" t="s">
        <v>1824</v>
      </c>
      <c r="V550" s="158" t="s">
        <v>346</v>
      </c>
      <c r="W550" s="175"/>
      <c r="X550" s="175"/>
      <c r="Y550" s="175"/>
      <c r="Z550" s="175"/>
      <c r="AA550" s="175"/>
      <c r="AB550" s="175"/>
      <c r="AC550" s="175"/>
      <c r="AD550" s="175"/>
      <c r="AE550" s="175"/>
      <c r="AF550" s="176">
        <v>25</v>
      </c>
      <c r="AG550" s="176">
        <v>11</v>
      </c>
      <c r="AH550" s="176">
        <v>2011</v>
      </c>
      <c r="AI550" s="177">
        <v>0.83333333333333337</v>
      </c>
      <c r="AJ550" s="178"/>
      <c r="AK550" s="178"/>
      <c r="AL550" s="178"/>
      <c r="AM550" s="179"/>
      <c r="AN550" s="167">
        <v>29</v>
      </c>
      <c r="AO550" s="167">
        <v>2</v>
      </c>
      <c r="AP550" s="180">
        <v>2012</v>
      </c>
      <c r="AQ550" s="181">
        <v>1</v>
      </c>
      <c r="AR550" s="180">
        <v>29</v>
      </c>
      <c r="AS550" s="165" t="s">
        <v>1609</v>
      </c>
      <c r="AT550" s="182">
        <v>481.40000000000003</v>
      </c>
      <c r="AU550" s="182">
        <v>559.12</v>
      </c>
      <c r="AV550" s="182">
        <v>11.25</v>
      </c>
      <c r="AW550" s="182">
        <v>115</v>
      </c>
      <c r="AX550" s="182"/>
      <c r="AY550" s="182">
        <v>296.77</v>
      </c>
      <c r="AZ550" s="183">
        <v>1166.77</v>
      </c>
      <c r="BA550" s="183"/>
      <c r="BB550" s="183">
        <v>870</v>
      </c>
    </row>
    <row r="551" spans="1:54" s="73" customFormat="1" ht="12">
      <c r="A551" s="184" t="s">
        <v>41</v>
      </c>
      <c r="B551" s="79">
        <v>101</v>
      </c>
      <c r="C551" s="80"/>
      <c r="D551" s="81"/>
      <c r="E551" s="81"/>
      <c r="F551" s="80"/>
      <c r="G551" s="79"/>
      <c r="H551" s="79"/>
      <c r="I551" s="79"/>
      <c r="J551" s="79"/>
      <c r="K551" s="79"/>
      <c r="L551" s="80"/>
      <c r="M551" s="79"/>
      <c r="N551" s="79"/>
      <c r="O551" s="79"/>
      <c r="P551" s="79"/>
      <c r="Q551" s="79"/>
      <c r="R551" s="79"/>
      <c r="S551" s="79"/>
      <c r="T551" s="79"/>
      <c r="U551" s="82"/>
      <c r="V551" s="79"/>
      <c r="W551" s="79"/>
      <c r="X551" s="79"/>
      <c r="Y551" s="79"/>
      <c r="Z551" s="79"/>
      <c r="AA551" s="79"/>
      <c r="AB551" s="79"/>
      <c r="AC551" s="79"/>
      <c r="AD551" s="79"/>
      <c r="AE551" s="79"/>
      <c r="AF551" s="79"/>
      <c r="AG551" s="79"/>
      <c r="AH551" s="79"/>
      <c r="AI551" s="79"/>
      <c r="AJ551" s="79"/>
      <c r="AK551" s="79"/>
      <c r="AL551" s="79"/>
      <c r="AM551" s="79"/>
      <c r="AN551" s="79"/>
      <c r="AO551" s="79"/>
      <c r="AP551" s="79"/>
      <c r="AQ551" s="79"/>
      <c r="AR551" s="83">
        <f>SUM(AR450:AR550)</f>
        <v>2299</v>
      </c>
      <c r="AS551" s="80">
        <f t="shared" ref="AS551:BB551" si="9">SUM(AS450:AS550)</f>
        <v>0</v>
      </c>
      <c r="AT551" s="83">
        <f t="shared" si="9"/>
        <v>38163.400000000038</v>
      </c>
      <c r="AU551" s="83">
        <f t="shared" si="9"/>
        <v>44324.720000000008</v>
      </c>
      <c r="AV551" s="83">
        <f t="shared" si="9"/>
        <v>871.26000000000022</v>
      </c>
      <c r="AW551" s="83">
        <f t="shared" si="9"/>
        <v>5865.32</v>
      </c>
      <c r="AX551" s="83">
        <f t="shared" si="9"/>
        <v>0</v>
      </c>
      <c r="AY551" s="83">
        <f t="shared" si="9"/>
        <v>25394.700000000004</v>
      </c>
      <c r="AZ551" s="83">
        <f t="shared" si="9"/>
        <v>89224.7</v>
      </c>
      <c r="BA551" s="83">
        <f t="shared" si="9"/>
        <v>0</v>
      </c>
      <c r="BB551" s="334">
        <f t="shared" si="9"/>
        <v>63830</v>
      </c>
    </row>
    <row r="552" spans="1:54" s="116" customFormat="1" ht="12.75">
      <c r="A552" s="102" t="s">
        <v>3356</v>
      </c>
      <c r="B552" s="185">
        <v>1</v>
      </c>
      <c r="C552" s="186">
        <v>2171109697</v>
      </c>
      <c r="D552" s="187" t="s">
        <v>1913</v>
      </c>
      <c r="E552" s="187" t="s">
        <v>1905</v>
      </c>
      <c r="F552" s="104"/>
      <c r="G552" s="104"/>
      <c r="H552" s="188">
        <v>15</v>
      </c>
      <c r="I552" s="188">
        <v>11</v>
      </c>
      <c r="J552" s="188">
        <v>1964</v>
      </c>
      <c r="K552" s="188">
        <f t="shared" ref="K552:K565" si="10">2011-J552</f>
        <v>47</v>
      </c>
      <c r="L552" s="187" t="s">
        <v>3164</v>
      </c>
      <c r="M552" s="103"/>
      <c r="N552" s="103"/>
      <c r="O552" s="103"/>
      <c r="P552" s="104"/>
      <c r="Q552" s="189">
        <v>62</v>
      </c>
      <c r="R552" s="104"/>
      <c r="S552" s="104"/>
      <c r="T552" s="190">
        <v>11030021</v>
      </c>
      <c r="U552" s="122"/>
      <c r="V552" s="122"/>
      <c r="W552" s="122"/>
      <c r="X552" s="122"/>
      <c r="Y552" s="122"/>
      <c r="Z552" s="122"/>
      <c r="AA552" s="122"/>
      <c r="AB552" s="122"/>
      <c r="AC552" s="122"/>
      <c r="AD552" s="122"/>
      <c r="AE552" s="122"/>
      <c r="AF552" s="188">
        <v>19</v>
      </c>
      <c r="AG552" s="188">
        <v>12</v>
      </c>
      <c r="AH552" s="188">
        <v>2011</v>
      </c>
      <c r="AI552" s="191">
        <v>0.64583333333333337</v>
      </c>
      <c r="AJ552" s="111"/>
      <c r="AK552" s="111"/>
      <c r="AL552" s="111"/>
      <c r="AM552" s="107"/>
      <c r="AN552" s="188">
        <v>17</v>
      </c>
      <c r="AO552" s="188">
        <v>2</v>
      </c>
      <c r="AP552" s="188">
        <v>2012</v>
      </c>
      <c r="AQ552" s="191">
        <v>0.45833333333333331</v>
      </c>
      <c r="AR552" s="192">
        <v>16</v>
      </c>
      <c r="AS552" s="187" t="s">
        <v>1914</v>
      </c>
      <c r="AT552" s="114">
        <v>104.32</v>
      </c>
      <c r="AU552" s="114">
        <v>145.76</v>
      </c>
      <c r="AV552" s="114">
        <v>43.45</v>
      </c>
      <c r="AW552" s="114">
        <v>14.28</v>
      </c>
      <c r="AX552" s="114">
        <v>58.72</v>
      </c>
      <c r="AY552" s="114">
        <v>36.652999999999999</v>
      </c>
      <c r="AZ552" s="114">
        <v>403.18299999999999</v>
      </c>
      <c r="BA552" s="114"/>
      <c r="BB552" s="114">
        <v>400</v>
      </c>
    </row>
    <row r="553" spans="1:54" s="116" customFormat="1" ht="12.75">
      <c r="A553" s="117" t="s">
        <v>3356</v>
      </c>
      <c r="B553" s="185">
        <v>2</v>
      </c>
      <c r="C553" s="186">
        <v>3623560139</v>
      </c>
      <c r="D553" s="187" t="s">
        <v>3357</v>
      </c>
      <c r="E553" s="187" t="s">
        <v>3358</v>
      </c>
      <c r="F553" s="104"/>
      <c r="G553" s="104"/>
      <c r="H553" s="188">
        <v>18</v>
      </c>
      <c r="I553" s="188">
        <v>7</v>
      </c>
      <c r="J553" s="188">
        <v>1958</v>
      </c>
      <c r="K553" s="188">
        <f t="shared" si="10"/>
        <v>53</v>
      </c>
      <c r="L553" s="187" t="s">
        <v>3164</v>
      </c>
      <c r="M553" s="127"/>
      <c r="N553" s="127"/>
      <c r="O553" s="127"/>
      <c r="P553" s="104"/>
      <c r="Q553" s="189">
        <v>1</v>
      </c>
      <c r="R553" s="104"/>
      <c r="S553" s="104"/>
      <c r="T553" s="190">
        <v>11030021</v>
      </c>
      <c r="U553" s="109"/>
      <c r="V553" s="109"/>
      <c r="W553" s="109"/>
      <c r="X553" s="109"/>
      <c r="Y553" s="109"/>
      <c r="Z553" s="109"/>
      <c r="AA553" s="109"/>
      <c r="AB553" s="109"/>
      <c r="AC553" s="109"/>
      <c r="AD553" s="109"/>
      <c r="AE553" s="109"/>
      <c r="AF553" s="188">
        <v>6</v>
      </c>
      <c r="AG553" s="188">
        <v>1</v>
      </c>
      <c r="AH553" s="188">
        <v>2012</v>
      </c>
      <c r="AI553" s="191">
        <v>0.39583333333333331</v>
      </c>
      <c r="AJ553" s="111"/>
      <c r="AK553" s="111"/>
      <c r="AL553" s="111"/>
      <c r="AM553" s="110"/>
      <c r="AN553" s="188">
        <v>29</v>
      </c>
      <c r="AO553" s="188">
        <v>2</v>
      </c>
      <c r="AP553" s="188">
        <v>2012</v>
      </c>
      <c r="AQ553" s="188"/>
      <c r="AR553" s="192">
        <v>29</v>
      </c>
      <c r="AS553" s="187" t="s">
        <v>1915</v>
      </c>
      <c r="AT553" s="114">
        <v>189.07999999999998</v>
      </c>
      <c r="AU553" s="114">
        <v>264.19</v>
      </c>
      <c r="AV553" s="114">
        <v>99.56</v>
      </c>
      <c r="AW553" s="114"/>
      <c r="AX553" s="114">
        <v>106.42999999999999</v>
      </c>
      <c r="AY553" s="114">
        <v>65.925999999999988</v>
      </c>
      <c r="AZ553" s="114">
        <v>725.18599999999992</v>
      </c>
      <c r="BA553" s="114"/>
      <c r="BB553" s="114">
        <v>725</v>
      </c>
    </row>
    <row r="554" spans="1:54" s="116" customFormat="1" ht="12.75">
      <c r="A554" s="117" t="s">
        <v>3356</v>
      </c>
      <c r="B554" s="185">
        <v>3</v>
      </c>
      <c r="C554" s="186">
        <v>1398728405</v>
      </c>
      <c r="D554" s="187" t="s">
        <v>1586</v>
      </c>
      <c r="E554" s="187" t="s">
        <v>3359</v>
      </c>
      <c r="F554" s="104"/>
      <c r="G554" s="104"/>
      <c r="H554" s="188">
        <v>29</v>
      </c>
      <c r="I554" s="188">
        <v>3</v>
      </c>
      <c r="J554" s="188">
        <v>1958</v>
      </c>
      <c r="K554" s="188">
        <f t="shared" si="10"/>
        <v>53</v>
      </c>
      <c r="L554" s="187" t="s">
        <v>3164</v>
      </c>
      <c r="M554" s="127"/>
      <c r="N554" s="127"/>
      <c r="O554" s="127"/>
      <c r="P554" s="104"/>
      <c r="Q554" s="189">
        <v>2</v>
      </c>
      <c r="R554" s="104"/>
      <c r="S554" s="104"/>
      <c r="T554" s="190">
        <v>11030021</v>
      </c>
      <c r="U554" s="109"/>
      <c r="V554" s="109"/>
      <c r="W554" s="109"/>
      <c r="X554" s="109"/>
      <c r="Y554" s="109"/>
      <c r="Z554" s="109"/>
      <c r="AA554" s="109"/>
      <c r="AB554" s="109"/>
      <c r="AC554" s="109"/>
      <c r="AD554" s="109"/>
      <c r="AE554" s="109"/>
      <c r="AF554" s="188">
        <v>6</v>
      </c>
      <c r="AG554" s="188">
        <v>1</v>
      </c>
      <c r="AH554" s="188">
        <v>2012</v>
      </c>
      <c r="AI554" s="191">
        <v>0.52083333333333337</v>
      </c>
      <c r="AJ554" s="111"/>
      <c r="AK554" s="111"/>
      <c r="AL554" s="111"/>
      <c r="AM554" s="110"/>
      <c r="AN554" s="188">
        <v>29</v>
      </c>
      <c r="AO554" s="188">
        <v>2</v>
      </c>
      <c r="AP554" s="188">
        <v>2012</v>
      </c>
      <c r="AQ554" s="188"/>
      <c r="AR554" s="192">
        <v>29</v>
      </c>
      <c r="AS554" s="187" t="s">
        <v>1915</v>
      </c>
      <c r="AT554" s="114">
        <v>189.07999999999998</v>
      </c>
      <c r="AU554" s="114">
        <v>264.19</v>
      </c>
      <c r="AV554" s="114">
        <v>94.65</v>
      </c>
      <c r="AW554" s="114">
        <v>4.76</v>
      </c>
      <c r="AX554" s="114">
        <v>106.42999999999999</v>
      </c>
      <c r="AY554" s="114">
        <v>65.910999999999987</v>
      </c>
      <c r="AZ554" s="114">
        <v>725.02099999999984</v>
      </c>
      <c r="BA554" s="114"/>
      <c r="BB554" s="114">
        <v>725</v>
      </c>
    </row>
    <row r="555" spans="1:54" s="116" customFormat="1" ht="12.75">
      <c r="A555" s="117" t="s">
        <v>3356</v>
      </c>
      <c r="B555" s="185">
        <v>4</v>
      </c>
      <c r="C555" s="186">
        <v>420681345</v>
      </c>
      <c r="D555" s="187" t="s">
        <v>103</v>
      </c>
      <c r="E555" s="187" t="s">
        <v>143</v>
      </c>
      <c r="F555" s="104"/>
      <c r="G555" s="104"/>
      <c r="H555" s="188">
        <v>16</v>
      </c>
      <c r="I555" s="188">
        <v>6</v>
      </c>
      <c r="J555" s="188">
        <v>1962</v>
      </c>
      <c r="K555" s="188">
        <f t="shared" si="10"/>
        <v>49</v>
      </c>
      <c r="L555" s="187" t="s">
        <v>3164</v>
      </c>
      <c r="M555" s="127"/>
      <c r="N555" s="127"/>
      <c r="O555" s="127"/>
      <c r="P555" s="104"/>
      <c r="Q555" s="189">
        <v>3</v>
      </c>
      <c r="R555" s="104"/>
      <c r="S555" s="104"/>
      <c r="T555" s="190">
        <v>11030021</v>
      </c>
      <c r="U555" s="109"/>
      <c r="V555" s="109"/>
      <c r="W555" s="109"/>
      <c r="X555" s="109"/>
      <c r="Y555" s="109"/>
      <c r="Z555" s="109"/>
      <c r="AA555" s="109"/>
      <c r="AB555" s="109"/>
      <c r="AC555" s="109"/>
      <c r="AD555" s="109"/>
      <c r="AE555" s="109"/>
      <c r="AF555" s="188">
        <v>10</v>
      </c>
      <c r="AG555" s="188">
        <v>1</v>
      </c>
      <c r="AH555" s="188">
        <v>2012</v>
      </c>
      <c r="AI555" s="191">
        <v>0.5625</v>
      </c>
      <c r="AJ555" s="111"/>
      <c r="AK555" s="111"/>
      <c r="AL555" s="111"/>
      <c r="AM555" s="110"/>
      <c r="AN555" s="188">
        <v>29</v>
      </c>
      <c r="AO555" s="188">
        <v>2</v>
      </c>
      <c r="AP555" s="188">
        <v>2012</v>
      </c>
      <c r="AQ555" s="188"/>
      <c r="AR555" s="192">
        <v>29</v>
      </c>
      <c r="AS555" s="187" t="s">
        <v>1915</v>
      </c>
      <c r="AT555" s="114">
        <v>189.07999999999998</v>
      </c>
      <c r="AU555" s="114">
        <v>264.19</v>
      </c>
      <c r="AV555" s="114">
        <v>83.5</v>
      </c>
      <c r="AW555" s="114">
        <v>16.18</v>
      </c>
      <c r="AX555" s="114">
        <v>106.42999999999999</v>
      </c>
      <c r="AY555" s="114">
        <v>65.937999999999988</v>
      </c>
      <c r="AZ555" s="114">
        <v>725.31799999999987</v>
      </c>
      <c r="BA555" s="114"/>
      <c r="BB555" s="114">
        <v>725</v>
      </c>
    </row>
    <row r="556" spans="1:54" s="116" customFormat="1" ht="12.75">
      <c r="A556" s="117" t="s">
        <v>3356</v>
      </c>
      <c r="B556" s="185">
        <v>5</v>
      </c>
      <c r="C556" s="186">
        <v>2502481934</v>
      </c>
      <c r="D556" s="187" t="s">
        <v>3360</v>
      </c>
      <c r="E556" s="187" t="s">
        <v>3029</v>
      </c>
      <c r="F556" s="104"/>
      <c r="G556" s="104"/>
      <c r="H556" s="188">
        <v>11</v>
      </c>
      <c r="I556" s="188">
        <v>10</v>
      </c>
      <c r="J556" s="188">
        <v>1938</v>
      </c>
      <c r="K556" s="188">
        <f t="shared" si="10"/>
        <v>73</v>
      </c>
      <c r="L556" s="187" t="s">
        <v>3164</v>
      </c>
      <c r="M556" s="127"/>
      <c r="N556" s="127"/>
      <c r="O556" s="127"/>
      <c r="P556" s="104"/>
      <c r="Q556" s="189">
        <v>4</v>
      </c>
      <c r="R556" s="104"/>
      <c r="S556" s="104"/>
      <c r="T556" s="190">
        <v>11030021</v>
      </c>
      <c r="U556" s="109"/>
      <c r="V556" s="109"/>
      <c r="W556" s="109"/>
      <c r="X556" s="109"/>
      <c r="Y556" s="109"/>
      <c r="Z556" s="109"/>
      <c r="AA556" s="109"/>
      <c r="AB556" s="109"/>
      <c r="AC556" s="109"/>
      <c r="AD556" s="109"/>
      <c r="AE556" s="109"/>
      <c r="AF556" s="188">
        <v>16</v>
      </c>
      <c r="AG556" s="188">
        <v>1</v>
      </c>
      <c r="AH556" s="188">
        <v>2012</v>
      </c>
      <c r="AI556" s="191">
        <v>0.47916666666666669</v>
      </c>
      <c r="AJ556" s="111"/>
      <c r="AK556" s="111"/>
      <c r="AL556" s="111"/>
      <c r="AM556" s="110"/>
      <c r="AN556" s="188">
        <v>24</v>
      </c>
      <c r="AO556" s="188">
        <v>2</v>
      </c>
      <c r="AP556" s="188">
        <v>2012</v>
      </c>
      <c r="AQ556" s="191">
        <v>0.45833333333333331</v>
      </c>
      <c r="AR556" s="192">
        <v>23</v>
      </c>
      <c r="AS556" s="187" t="s">
        <v>3361</v>
      </c>
      <c r="AT556" s="114">
        <v>149.95999999999998</v>
      </c>
      <c r="AU556" s="114">
        <v>209.52999999999997</v>
      </c>
      <c r="AV556" s="114">
        <v>74.09</v>
      </c>
      <c r="AW556" s="114">
        <v>4.76</v>
      </c>
      <c r="AX556" s="114">
        <v>84.41</v>
      </c>
      <c r="AY556" s="114">
        <v>52.274999999999991</v>
      </c>
      <c r="AZ556" s="114">
        <v>575.02499999999986</v>
      </c>
      <c r="BA556" s="114"/>
      <c r="BB556" s="114">
        <v>575</v>
      </c>
    </row>
    <row r="557" spans="1:54" s="116" customFormat="1" ht="12.75">
      <c r="A557" s="117" t="s">
        <v>3356</v>
      </c>
      <c r="B557" s="185">
        <v>6</v>
      </c>
      <c r="C557" s="186">
        <v>102637563</v>
      </c>
      <c r="D557" s="187" t="s">
        <v>1587</v>
      </c>
      <c r="E557" s="187" t="s">
        <v>3362</v>
      </c>
      <c r="F557" s="104"/>
      <c r="G557" s="104"/>
      <c r="H557" s="188">
        <v>14</v>
      </c>
      <c r="I557" s="188">
        <v>12</v>
      </c>
      <c r="J557" s="188">
        <v>1980</v>
      </c>
      <c r="K557" s="188">
        <f t="shared" si="10"/>
        <v>31</v>
      </c>
      <c r="L557" s="187" t="s">
        <v>3164</v>
      </c>
      <c r="M557" s="127"/>
      <c r="N557" s="127"/>
      <c r="O557" s="127"/>
      <c r="P557" s="104"/>
      <c r="Q557" s="189">
        <v>5</v>
      </c>
      <c r="R557" s="104"/>
      <c r="S557" s="104"/>
      <c r="T557" s="190">
        <v>11030021</v>
      </c>
      <c r="U557" s="109"/>
      <c r="V557" s="109"/>
      <c r="W557" s="109"/>
      <c r="X557" s="109"/>
      <c r="Y557" s="109"/>
      <c r="Z557" s="109"/>
      <c r="AA557" s="109"/>
      <c r="AB557" s="109"/>
      <c r="AC557" s="109"/>
      <c r="AD557" s="109"/>
      <c r="AE557" s="109"/>
      <c r="AF557" s="188">
        <v>16</v>
      </c>
      <c r="AG557" s="188">
        <v>1</v>
      </c>
      <c r="AH557" s="188">
        <v>2012</v>
      </c>
      <c r="AI557" s="191">
        <v>0.52083333333333337</v>
      </c>
      <c r="AJ557" s="111"/>
      <c r="AK557" s="111"/>
      <c r="AL557" s="111"/>
      <c r="AM557" s="110"/>
      <c r="AN557" s="188">
        <v>21</v>
      </c>
      <c r="AO557" s="188">
        <v>2</v>
      </c>
      <c r="AP557" s="188">
        <v>2012</v>
      </c>
      <c r="AQ557" s="191">
        <v>0.45833333333333331</v>
      </c>
      <c r="AR557" s="192">
        <v>20</v>
      </c>
      <c r="AS557" s="187" t="s">
        <v>3361</v>
      </c>
      <c r="AT557" s="114">
        <v>130.39999999999998</v>
      </c>
      <c r="AU557" s="114">
        <v>182.2</v>
      </c>
      <c r="AV557" s="114">
        <v>68.59</v>
      </c>
      <c r="AW557" s="114"/>
      <c r="AX557" s="114">
        <v>73.400000000000006</v>
      </c>
      <c r="AY557" s="114">
        <v>45.458999999999996</v>
      </c>
      <c r="AZ557" s="114">
        <v>500.04899999999992</v>
      </c>
      <c r="BA557" s="114"/>
      <c r="BB557" s="114">
        <v>500</v>
      </c>
    </row>
    <row r="558" spans="1:54" s="116" customFormat="1" ht="12.75">
      <c r="A558" s="117" t="s">
        <v>3356</v>
      </c>
      <c r="B558" s="185">
        <v>7</v>
      </c>
      <c r="C558" s="186">
        <v>2836948442</v>
      </c>
      <c r="D558" s="187" t="s">
        <v>3363</v>
      </c>
      <c r="E558" s="187" t="s">
        <v>3364</v>
      </c>
      <c r="F558" s="104"/>
      <c r="G558" s="104"/>
      <c r="H558" s="188">
        <v>16</v>
      </c>
      <c r="I558" s="188">
        <v>9</v>
      </c>
      <c r="J558" s="188">
        <v>1979</v>
      </c>
      <c r="K558" s="188">
        <f t="shared" si="10"/>
        <v>32</v>
      </c>
      <c r="L558" s="187" t="s">
        <v>100</v>
      </c>
      <c r="M558" s="127"/>
      <c r="N558" s="127"/>
      <c r="O558" s="127"/>
      <c r="P558" s="104"/>
      <c r="Q558" s="189">
        <v>6</v>
      </c>
      <c r="R558" s="104"/>
      <c r="S558" s="104"/>
      <c r="T558" s="190">
        <v>11030021</v>
      </c>
      <c r="U558" s="109"/>
      <c r="V558" s="109"/>
      <c r="W558" s="109"/>
      <c r="X558" s="109"/>
      <c r="Y558" s="109"/>
      <c r="Z558" s="109"/>
      <c r="AA558" s="109"/>
      <c r="AB558" s="109"/>
      <c r="AC558" s="109"/>
      <c r="AD558" s="109"/>
      <c r="AE558" s="109"/>
      <c r="AF558" s="188">
        <v>23</v>
      </c>
      <c r="AG558" s="188">
        <v>1</v>
      </c>
      <c r="AH558" s="188">
        <v>2012</v>
      </c>
      <c r="AI558" s="191">
        <v>0.66666666666666663</v>
      </c>
      <c r="AJ558" s="111"/>
      <c r="AK558" s="111"/>
      <c r="AL558" s="111"/>
      <c r="AM558" s="110"/>
      <c r="AN558" s="188">
        <v>29</v>
      </c>
      <c r="AO558" s="188">
        <v>2</v>
      </c>
      <c r="AP558" s="188">
        <v>2012</v>
      </c>
      <c r="AQ558" s="188"/>
      <c r="AR558" s="192">
        <v>29</v>
      </c>
      <c r="AS558" s="187" t="s">
        <v>1915</v>
      </c>
      <c r="AT558" s="114">
        <v>189.07999999999998</v>
      </c>
      <c r="AU558" s="114">
        <v>264.19</v>
      </c>
      <c r="AV558" s="114">
        <v>90.39</v>
      </c>
      <c r="AW558" s="114">
        <v>9.52</v>
      </c>
      <c r="AX558" s="114">
        <v>106.42999999999999</v>
      </c>
      <c r="AY558" s="114">
        <v>65.960999999999999</v>
      </c>
      <c r="AZ558" s="114">
        <v>725.57099999999991</v>
      </c>
      <c r="BA558" s="114"/>
      <c r="BB558" s="114">
        <v>725</v>
      </c>
    </row>
    <row r="559" spans="1:54" s="116" customFormat="1" ht="12.75">
      <c r="A559" s="117" t="s">
        <v>3356</v>
      </c>
      <c r="B559" s="185">
        <v>8</v>
      </c>
      <c r="C559" s="186">
        <v>1464227832</v>
      </c>
      <c r="D559" s="187" t="s">
        <v>1606</v>
      </c>
      <c r="E559" s="187" t="s">
        <v>3365</v>
      </c>
      <c r="F559" s="104"/>
      <c r="G559" s="104"/>
      <c r="H559" s="188">
        <v>28</v>
      </c>
      <c r="I559" s="188">
        <v>7</v>
      </c>
      <c r="J559" s="188">
        <v>1959</v>
      </c>
      <c r="K559" s="188">
        <f t="shared" si="10"/>
        <v>52</v>
      </c>
      <c r="L559" s="187" t="s">
        <v>3164</v>
      </c>
      <c r="M559" s="127"/>
      <c r="N559" s="127"/>
      <c r="O559" s="127"/>
      <c r="P559" s="104"/>
      <c r="Q559" s="189">
        <v>7</v>
      </c>
      <c r="R559" s="104"/>
      <c r="S559" s="104"/>
      <c r="T559" s="190">
        <v>11030021</v>
      </c>
      <c r="U559" s="109"/>
      <c r="V559" s="109"/>
      <c r="W559" s="109"/>
      <c r="X559" s="109"/>
      <c r="Y559" s="109"/>
      <c r="Z559" s="109"/>
      <c r="AA559" s="109"/>
      <c r="AB559" s="109"/>
      <c r="AC559" s="109"/>
      <c r="AD559" s="109"/>
      <c r="AE559" s="109"/>
      <c r="AF559" s="188">
        <v>24</v>
      </c>
      <c r="AG559" s="188">
        <v>1</v>
      </c>
      <c r="AH559" s="188">
        <v>2012</v>
      </c>
      <c r="AI559" s="191">
        <v>0.39583333333333331</v>
      </c>
      <c r="AJ559" s="111"/>
      <c r="AK559" s="111"/>
      <c r="AL559" s="111"/>
      <c r="AM559" s="110"/>
      <c r="AN559" s="188">
        <v>29</v>
      </c>
      <c r="AO559" s="188">
        <v>2</v>
      </c>
      <c r="AP559" s="188">
        <v>2012</v>
      </c>
      <c r="AQ559" s="191">
        <v>0.45833333333333331</v>
      </c>
      <c r="AR559" s="192">
        <v>28</v>
      </c>
      <c r="AS559" s="187" t="s">
        <v>3361</v>
      </c>
      <c r="AT559" s="114">
        <v>182.56</v>
      </c>
      <c r="AU559" s="114">
        <v>255.07999999999998</v>
      </c>
      <c r="AV559" s="114">
        <v>83.08</v>
      </c>
      <c r="AW559" s="114">
        <v>14.28</v>
      </c>
      <c r="AX559" s="114">
        <v>102.75999999999999</v>
      </c>
      <c r="AY559" s="114">
        <v>63.776000000000003</v>
      </c>
      <c r="AZ559" s="114">
        <v>701.53599999999994</v>
      </c>
      <c r="BA559" s="114"/>
      <c r="BB559" s="114">
        <v>700</v>
      </c>
    </row>
    <row r="560" spans="1:54" s="116" customFormat="1" ht="12.75">
      <c r="A560" s="117" t="s">
        <v>3356</v>
      </c>
      <c r="B560" s="185">
        <v>9</v>
      </c>
      <c r="C560" s="186">
        <v>3000967576</v>
      </c>
      <c r="D560" s="187" t="s">
        <v>3366</v>
      </c>
      <c r="E560" s="187" t="s">
        <v>3367</v>
      </c>
      <c r="F560" s="104"/>
      <c r="G560" s="104"/>
      <c r="H560" s="188">
        <v>14</v>
      </c>
      <c r="I560" s="188">
        <v>2</v>
      </c>
      <c r="J560" s="188">
        <v>1966</v>
      </c>
      <c r="K560" s="188">
        <f t="shared" si="10"/>
        <v>45</v>
      </c>
      <c r="L560" s="187" t="s">
        <v>3164</v>
      </c>
      <c r="M560" s="127"/>
      <c r="N560" s="127"/>
      <c r="O560" s="127"/>
      <c r="P560" s="104"/>
      <c r="Q560" s="189">
        <v>8</v>
      </c>
      <c r="R560" s="104"/>
      <c r="S560" s="104"/>
      <c r="T560" s="190">
        <v>11030021</v>
      </c>
      <c r="U560" s="109"/>
      <c r="V560" s="109"/>
      <c r="W560" s="109"/>
      <c r="X560" s="109"/>
      <c r="Y560" s="109"/>
      <c r="Z560" s="109"/>
      <c r="AA560" s="109"/>
      <c r="AB560" s="109"/>
      <c r="AC560" s="109"/>
      <c r="AD560" s="109"/>
      <c r="AE560" s="109"/>
      <c r="AF560" s="188">
        <v>27</v>
      </c>
      <c r="AG560" s="188">
        <v>1</v>
      </c>
      <c r="AH560" s="188">
        <v>2012</v>
      </c>
      <c r="AI560" s="191">
        <v>0.47916666666666669</v>
      </c>
      <c r="AJ560" s="111"/>
      <c r="AK560" s="111"/>
      <c r="AL560" s="111"/>
      <c r="AM560" s="110"/>
      <c r="AN560" s="188">
        <v>29</v>
      </c>
      <c r="AO560" s="188">
        <v>2</v>
      </c>
      <c r="AP560" s="188">
        <v>2012</v>
      </c>
      <c r="AQ560" s="188"/>
      <c r="AR560" s="192">
        <v>29</v>
      </c>
      <c r="AS560" s="187" t="s">
        <v>1915</v>
      </c>
      <c r="AT560" s="114">
        <v>189.07999999999998</v>
      </c>
      <c r="AU560" s="114">
        <v>264.19</v>
      </c>
      <c r="AV560" s="114">
        <v>89.88</v>
      </c>
      <c r="AW560" s="114">
        <v>9.52</v>
      </c>
      <c r="AX560" s="114">
        <v>106.42999999999999</v>
      </c>
      <c r="AY560" s="114">
        <v>65.91</v>
      </c>
      <c r="AZ560" s="114">
        <v>725.00999999999988</v>
      </c>
      <c r="BA560" s="114"/>
      <c r="BB560" s="114">
        <v>725</v>
      </c>
    </row>
    <row r="561" spans="1:54" s="116" customFormat="1" ht="12.75">
      <c r="A561" s="117" t="s">
        <v>3356</v>
      </c>
      <c r="B561" s="185">
        <v>10</v>
      </c>
      <c r="C561" s="186">
        <v>2862479671</v>
      </c>
      <c r="D561" s="187" t="s">
        <v>1193</v>
      </c>
      <c r="E561" s="187" t="s">
        <v>1933</v>
      </c>
      <c r="F561" s="104"/>
      <c r="G561" s="104"/>
      <c r="H561" s="188">
        <v>1</v>
      </c>
      <c r="I561" s="188">
        <v>7</v>
      </c>
      <c r="J561" s="188">
        <v>1936</v>
      </c>
      <c r="K561" s="188">
        <f t="shared" si="10"/>
        <v>75</v>
      </c>
      <c r="L561" s="187" t="s">
        <v>3164</v>
      </c>
      <c r="M561" s="127"/>
      <c r="N561" s="127"/>
      <c r="O561" s="127"/>
      <c r="P561" s="104"/>
      <c r="Q561" s="189">
        <v>9</v>
      </c>
      <c r="R561" s="104"/>
      <c r="S561" s="104"/>
      <c r="T561" s="190">
        <v>11030021</v>
      </c>
      <c r="U561" s="109"/>
      <c r="V561" s="109"/>
      <c r="W561" s="109"/>
      <c r="X561" s="109"/>
      <c r="Y561" s="109"/>
      <c r="Z561" s="109"/>
      <c r="AA561" s="109"/>
      <c r="AB561" s="109"/>
      <c r="AC561" s="109"/>
      <c r="AD561" s="109"/>
      <c r="AE561" s="109"/>
      <c r="AF561" s="188">
        <v>30</v>
      </c>
      <c r="AG561" s="188">
        <v>1</v>
      </c>
      <c r="AH561" s="188">
        <v>2012</v>
      </c>
      <c r="AI561" s="191">
        <v>0.52083333333333337</v>
      </c>
      <c r="AJ561" s="111"/>
      <c r="AK561" s="111"/>
      <c r="AL561" s="111"/>
      <c r="AM561" s="110"/>
      <c r="AN561" s="188">
        <v>29</v>
      </c>
      <c r="AO561" s="188">
        <v>2</v>
      </c>
      <c r="AP561" s="188">
        <v>2012</v>
      </c>
      <c r="AQ561" s="188"/>
      <c r="AR561" s="192">
        <v>29</v>
      </c>
      <c r="AS561" s="187" t="s">
        <v>1915</v>
      </c>
      <c r="AT561" s="114">
        <v>189.07999999999998</v>
      </c>
      <c r="AU561" s="114">
        <v>264.19</v>
      </c>
      <c r="AV561" s="114">
        <v>83.74</v>
      </c>
      <c r="AW561" s="114">
        <v>16.18</v>
      </c>
      <c r="AX561" s="114">
        <v>106.42999999999999</v>
      </c>
      <c r="AY561" s="114">
        <v>65.961999999999989</v>
      </c>
      <c r="AZ561" s="114">
        <v>725.58199999999988</v>
      </c>
      <c r="BA561" s="114"/>
      <c r="BB561" s="114">
        <v>725</v>
      </c>
    </row>
    <row r="562" spans="1:54" s="116" customFormat="1" ht="12.75">
      <c r="A562" s="117" t="s">
        <v>3356</v>
      </c>
      <c r="B562" s="185">
        <v>11</v>
      </c>
      <c r="C562" s="186">
        <v>3111589239</v>
      </c>
      <c r="D562" s="187" t="s">
        <v>1136</v>
      </c>
      <c r="E562" s="187" t="s">
        <v>3368</v>
      </c>
      <c r="F562" s="104"/>
      <c r="G562" s="104"/>
      <c r="H562" s="188">
        <v>4</v>
      </c>
      <c r="I562" s="188">
        <v>12</v>
      </c>
      <c r="J562" s="188">
        <v>1988</v>
      </c>
      <c r="K562" s="188">
        <f t="shared" si="10"/>
        <v>23</v>
      </c>
      <c r="L562" s="187" t="s">
        <v>100</v>
      </c>
      <c r="M562" s="127"/>
      <c r="N562" s="127"/>
      <c r="O562" s="127"/>
      <c r="P562" s="104"/>
      <c r="Q562" s="189">
        <v>10</v>
      </c>
      <c r="R562" s="104"/>
      <c r="S562" s="104"/>
      <c r="T562" s="190">
        <v>11030021</v>
      </c>
      <c r="U562" s="109"/>
      <c r="V562" s="109"/>
      <c r="W562" s="109"/>
      <c r="X562" s="109"/>
      <c r="Y562" s="109"/>
      <c r="Z562" s="109"/>
      <c r="AA562" s="109"/>
      <c r="AB562" s="109"/>
      <c r="AC562" s="109"/>
      <c r="AD562" s="109"/>
      <c r="AE562" s="109"/>
      <c r="AF562" s="188">
        <v>17</v>
      </c>
      <c r="AG562" s="188">
        <v>2</v>
      </c>
      <c r="AH562" s="188">
        <v>2012</v>
      </c>
      <c r="AI562" s="191">
        <v>0.5</v>
      </c>
      <c r="AJ562" s="111"/>
      <c r="AK562" s="111"/>
      <c r="AL562" s="111"/>
      <c r="AM562" s="110"/>
      <c r="AN562" s="188">
        <v>29</v>
      </c>
      <c r="AO562" s="188">
        <v>2</v>
      </c>
      <c r="AP562" s="188">
        <v>2012</v>
      </c>
      <c r="AQ562" s="188"/>
      <c r="AR562" s="192">
        <v>13</v>
      </c>
      <c r="AS562" s="187" t="s">
        <v>1915</v>
      </c>
      <c r="AT562" s="114">
        <v>84.759999999999991</v>
      </c>
      <c r="AU562" s="114">
        <v>118.42999999999999</v>
      </c>
      <c r="AV562" s="114">
        <v>35.1</v>
      </c>
      <c r="AW562" s="114">
        <v>11.42</v>
      </c>
      <c r="AX562" s="114">
        <v>47.71</v>
      </c>
      <c r="AY562" s="114">
        <v>29.741999999999997</v>
      </c>
      <c r="AZ562" s="114">
        <v>327.16199999999998</v>
      </c>
      <c r="BA562" s="114"/>
      <c r="BB562" s="114">
        <v>325</v>
      </c>
    </row>
    <row r="563" spans="1:54" s="116" customFormat="1" ht="12.75">
      <c r="A563" s="117" t="s">
        <v>3356</v>
      </c>
      <c r="B563" s="185">
        <v>12</v>
      </c>
      <c r="C563" s="186">
        <v>1056855956</v>
      </c>
      <c r="D563" s="187" t="s">
        <v>161</v>
      </c>
      <c r="E563" s="187" t="s">
        <v>3369</v>
      </c>
      <c r="F563" s="104"/>
      <c r="G563" s="104"/>
      <c r="H563" s="188">
        <v>27</v>
      </c>
      <c r="I563" s="188">
        <v>3</v>
      </c>
      <c r="J563" s="188">
        <v>1961</v>
      </c>
      <c r="K563" s="188">
        <f t="shared" si="10"/>
        <v>50</v>
      </c>
      <c r="L563" s="187" t="s">
        <v>3164</v>
      </c>
      <c r="M563" s="127"/>
      <c r="N563" s="127"/>
      <c r="O563" s="127"/>
      <c r="P563" s="104"/>
      <c r="Q563" s="189">
        <v>11</v>
      </c>
      <c r="R563" s="104"/>
      <c r="S563" s="104"/>
      <c r="T563" s="190">
        <v>11030021</v>
      </c>
      <c r="U563" s="109"/>
      <c r="V563" s="109"/>
      <c r="W563" s="109"/>
      <c r="X563" s="109"/>
      <c r="Y563" s="109"/>
      <c r="Z563" s="109"/>
      <c r="AA563" s="109"/>
      <c r="AB563" s="109"/>
      <c r="AC563" s="109"/>
      <c r="AD563" s="109"/>
      <c r="AE563" s="109"/>
      <c r="AF563" s="188">
        <v>21</v>
      </c>
      <c r="AG563" s="188">
        <v>2</v>
      </c>
      <c r="AH563" s="188">
        <v>2012</v>
      </c>
      <c r="AI563" s="191">
        <v>0.47916666666666669</v>
      </c>
      <c r="AJ563" s="111"/>
      <c r="AK563" s="111"/>
      <c r="AL563" s="111"/>
      <c r="AM563" s="110"/>
      <c r="AN563" s="188">
        <v>29</v>
      </c>
      <c r="AO563" s="188">
        <v>2</v>
      </c>
      <c r="AP563" s="188">
        <v>2012</v>
      </c>
      <c r="AQ563" s="191"/>
      <c r="AR563" s="192">
        <v>9</v>
      </c>
      <c r="AS563" s="187" t="s">
        <v>1915</v>
      </c>
      <c r="AT563" s="114">
        <v>58.679999999999993</v>
      </c>
      <c r="AU563" s="114">
        <v>81.99</v>
      </c>
      <c r="AV563" s="114">
        <v>24.94</v>
      </c>
      <c r="AW563" s="114">
        <v>11.42</v>
      </c>
      <c r="AX563" s="114">
        <v>33.03</v>
      </c>
      <c r="AY563" s="114">
        <v>21.006</v>
      </c>
      <c r="AZ563" s="114">
        <v>231.06599999999997</v>
      </c>
      <c r="BA563" s="114"/>
      <c r="BB563" s="114">
        <v>225</v>
      </c>
    </row>
    <row r="564" spans="1:54" s="116" customFormat="1" ht="12.75">
      <c r="A564" s="117" t="s">
        <v>3356</v>
      </c>
      <c r="B564" s="185">
        <v>13</v>
      </c>
      <c r="C564" s="186">
        <v>4102322624</v>
      </c>
      <c r="D564" s="187" t="s">
        <v>692</v>
      </c>
      <c r="E564" s="187" t="s">
        <v>3370</v>
      </c>
      <c r="F564" s="104"/>
      <c r="G564" s="104"/>
      <c r="H564" s="188">
        <v>25</v>
      </c>
      <c r="I564" s="188">
        <v>2</v>
      </c>
      <c r="J564" s="188">
        <v>1935</v>
      </c>
      <c r="K564" s="188">
        <f t="shared" si="10"/>
        <v>76</v>
      </c>
      <c r="L564" s="187" t="s">
        <v>3164</v>
      </c>
      <c r="M564" s="127"/>
      <c r="N564" s="127"/>
      <c r="O564" s="127"/>
      <c r="P564" s="104"/>
      <c r="Q564" s="189">
        <v>12</v>
      </c>
      <c r="R564" s="104"/>
      <c r="S564" s="104"/>
      <c r="T564" s="190">
        <v>11030021</v>
      </c>
      <c r="U564" s="109"/>
      <c r="V564" s="109"/>
      <c r="W564" s="109"/>
      <c r="X564" s="109"/>
      <c r="Y564" s="109"/>
      <c r="Z564" s="109"/>
      <c r="AA564" s="109"/>
      <c r="AB564" s="109"/>
      <c r="AC564" s="109"/>
      <c r="AD564" s="109"/>
      <c r="AE564" s="109"/>
      <c r="AF564" s="188">
        <v>24</v>
      </c>
      <c r="AG564" s="188">
        <v>2</v>
      </c>
      <c r="AH564" s="188">
        <v>2012</v>
      </c>
      <c r="AI564" s="191">
        <v>0.47916666666666669</v>
      </c>
      <c r="AJ564" s="111"/>
      <c r="AK564" s="111"/>
      <c r="AL564" s="111"/>
      <c r="AM564" s="110"/>
      <c r="AN564" s="188">
        <v>29</v>
      </c>
      <c r="AO564" s="188">
        <v>2</v>
      </c>
      <c r="AP564" s="188">
        <v>2012</v>
      </c>
      <c r="AQ564" s="188"/>
      <c r="AR564" s="192">
        <v>6</v>
      </c>
      <c r="AS564" s="187" t="s">
        <v>1915</v>
      </c>
      <c r="AT564" s="114">
        <v>39.119999999999997</v>
      </c>
      <c r="AU564" s="114">
        <v>54.66</v>
      </c>
      <c r="AV564" s="114">
        <v>5.88</v>
      </c>
      <c r="AW564" s="114">
        <v>16.18</v>
      </c>
      <c r="AX564" s="114">
        <v>22.02</v>
      </c>
      <c r="AY564" s="114">
        <v>13.786000000000001</v>
      </c>
      <c r="AZ564" s="114">
        <v>151.64600000000002</v>
      </c>
      <c r="BA564" s="114"/>
      <c r="BB564" s="114">
        <v>150</v>
      </c>
    </row>
    <row r="565" spans="1:54" s="116" customFormat="1" ht="12.75">
      <c r="A565" s="117" t="s">
        <v>3356</v>
      </c>
      <c r="B565" s="185">
        <v>14</v>
      </c>
      <c r="C565" s="186">
        <v>3944261408</v>
      </c>
      <c r="D565" s="187" t="s">
        <v>307</v>
      </c>
      <c r="E565" s="187" t="s">
        <v>3371</v>
      </c>
      <c r="F565" s="104"/>
      <c r="G565" s="104"/>
      <c r="H565" s="188">
        <v>6</v>
      </c>
      <c r="I565" s="188">
        <v>6</v>
      </c>
      <c r="J565" s="188">
        <v>1964</v>
      </c>
      <c r="K565" s="188">
        <f t="shared" si="10"/>
        <v>47</v>
      </c>
      <c r="L565" s="187" t="s">
        <v>3164</v>
      </c>
      <c r="M565" s="127"/>
      <c r="N565" s="127"/>
      <c r="O565" s="127"/>
      <c r="P565" s="104"/>
      <c r="Q565" s="189">
        <v>13</v>
      </c>
      <c r="R565" s="104"/>
      <c r="S565" s="104"/>
      <c r="T565" s="190">
        <v>11030021</v>
      </c>
      <c r="U565" s="109"/>
      <c r="V565" s="109"/>
      <c r="W565" s="109"/>
      <c r="X565" s="109"/>
      <c r="Y565" s="109"/>
      <c r="Z565" s="109"/>
      <c r="AA565" s="109"/>
      <c r="AB565" s="109"/>
      <c r="AC565" s="109"/>
      <c r="AD565" s="109"/>
      <c r="AE565" s="109"/>
      <c r="AF565" s="188">
        <v>29</v>
      </c>
      <c r="AG565" s="188">
        <v>2</v>
      </c>
      <c r="AH565" s="188">
        <v>2012</v>
      </c>
      <c r="AI565" s="191">
        <v>0.47916666666666669</v>
      </c>
      <c r="AJ565" s="111"/>
      <c r="AK565" s="111"/>
      <c r="AL565" s="111"/>
      <c r="AM565" s="110"/>
      <c r="AN565" s="188">
        <v>29</v>
      </c>
      <c r="AO565" s="188">
        <v>2</v>
      </c>
      <c r="AP565" s="188">
        <v>2012</v>
      </c>
      <c r="AQ565" s="188"/>
      <c r="AR565" s="192">
        <v>1</v>
      </c>
      <c r="AS565" s="187" t="s">
        <v>1915</v>
      </c>
      <c r="AT565" s="114">
        <v>6.52</v>
      </c>
      <c r="AU565" s="114">
        <v>9.11</v>
      </c>
      <c r="AV565" s="114">
        <v>4.76</v>
      </c>
      <c r="AW565" s="114"/>
      <c r="AX565" s="114">
        <v>3.67</v>
      </c>
      <c r="AY565" s="114">
        <v>2.4060000000000006</v>
      </c>
      <c r="AZ565" s="114">
        <v>26.466000000000001</v>
      </c>
      <c r="BA565" s="114"/>
      <c r="BB565" s="114">
        <v>25</v>
      </c>
    </row>
    <row r="566" spans="1:54" s="204" customFormat="1" ht="12.75">
      <c r="A566" s="193" t="s">
        <v>41</v>
      </c>
      <c r="B566" s="194">
        <v>14</v>
      </c>
      <c r="C566" s="195"/>
      <c r="D566" s="196"/>
      <c r="E566" s="196"/>
      <c r="F566" s="195"/>
      <c r="G566" s="195"/>
      <c r="H566" s="197"/>
      <c r="I566" s="197"/>
      <c r="J566" s="197"/>
      <c r="K566" s="197"/>
      <c r="L566" s="195"/>
      <c r="M566" s="198"/>
      <c r="N566" s="198"/>
      <c r="O566" s="198"/>
      <c r="P566" s="195"/>
      <c r="Q566" s="195"/>
      <c r="R566" s="195"/>
      <c r="S566" s="198"/>
      <c r="T566" s="199"/>
      <c r="U566" s="199"/>
      <c r="V566" s="199"/>
      <c r="W566" s="199"/>
      <c r="X566" s="199"/>
      <c r="Y566" s="199"/>
      <c r="Z566" s="199"/>
      <c r="AA566" s="199"/>
      <c r="AB566" s="199"/>
      <c r="AC566" s="199"/>
      <c r="AD566" s="199"/>
      <c r="AE566" s="199"/>
      <c r="AF566" s="200"/>
      <c r="AG566" s="200"/>
      <c r="AH566" s="200"/>
      <c r="AI566" s="201"/>
      <c r="AJ566" s="200"/>
      <c r="AK566" s="200"/>
      <c r="AL566" s="200"/>
      <c r="AM566" s="201"/>
      <c r="AN566" s="200"/>
      <c r="AO566" s="200"/>
      <c r="AP566" s="200"/>
      <c r="AQ566" s="201"/>
      <c r="AR566" s="131">
        <f>SUM(AR552:AR565)</f>
        <v>290</v>
      </c>
      <c r="AS566" s="202"/>
      <c r="AT566" s="203">
        <f>SUM(AT552:AT565)</f>
        <v>1890.7999999999997</v>
      </c>
      <c r="AU566" s="203">
        <f t="shared" ref="AU566:BB566" si="11">SUM(AU552:AU565)</f>
        <v>2641.8999999999996</v>
      </c>
      <c r="AV566" s="203">
        <f t="shared" si="11"/>
        <v>881.61000000000013</v>
      </c>
      <c r="AW566" s="203">
        <f t="shared" si="11"/>
        <v>128.5</v>
      </c>
      <c r="AX566" s="203">
        <f t="shared" si="11"/>
        <v>1064.3</v>
      </c>
      <c r="AY566" s="203">
        <f t="shared" si="11"/>
        <v>660.71099999999979</v>
      </c>
      <c r="AZ566" s="203">
        <f t="shared" si="11"/>
        <v>7267.8209999999999</v>
      </c>
      <c r="BA566" s="203">
        <f t="shared" si="11"/>
        <v>0</v>
      </c>
      <c r="BB566" s="336">
        <f t="shared" si="11"/>
        <v>7250</v>
      </c>
    </row>
    <row r="567" spans="1:54" s="62" customFormat="1" ht="12">
      <c r="A567" s="49" t="s">
        <v>1916</v>
      </c>
      <c r="B567" s="50">
        <v>1</v>
      </c>
      <c r="C567" s="205">
        <v>3325998458</v>
      </c>
      <c r="D567" s="206" t="s">
        <v>751</v>
      </c>
      <c r="E567" s="206" t="s">
        <v>752</v>
      </c>
      <c r="F567" s="206">
        <v>19001018925</v>
      </c>
      <c r="G567" s="53"/>
      <c r="H567" s="150">
        <v>29</v>
      </c>
      <c r="I567" s="150">
        <v>7</v>
      </c>
      <c r="J567" s="150">
        <v>1974</v>
      </c>
      <c r="K567" s="150">
        <v>37</v>
      </c>
      <c r="L567" s="206" t="s">
        <v>3164</v>
      </c>
      <c r="M567" s="1"/>
      <c r="N567" s="1"/>
      <c r="O567" s="1"/>
      <c r="P567" s="53"/>
      <c r="Q567" s="163">
        <v>9</v>
      </c>
      <c r="R567" s="207"/>
      <c r="S567" s="90" t="s">
        <v>58</v>
      </c>
      <c r="T567" s="90">
        <v>11030022</v>
      </c>
      <c r="U567" s="55"/>
      <c r="V567" s="55"/>
      <c r="W567" s="56"/>
      <c r="X567" s="56"/>
      <c r="Y567" s="55"/>
      <c r="Z567" s="56"/>
      <c r="AA567" s="56"/>
      <c r="AB567" s="56"/>
      <c r="AC567" s="56"/>
      <c r="AD567" s="56"/>
      <c r="AE567" s="56"/>
      <c r="AF567" s="150">
        <v>4</v>
      </c>
      <c r="AG567" s="150">
        <v>1</v>
      </c>
      <c r="AH567" s="150">
        <v>2012</v>
      </c>
      <c r="AI567" s="208">
        <v>0.5</v>
      </c>
      <c r="AJ567" s="57"/>
      <c r="AK567" s="57"/>
      <c r="AL567" s="54"/>
      <c r="AM567" s="58"/>
      <c r="AN567" s="88">
        <v>17</v>
      </c>
      <c r="AO567" s="88">
        <v>2</v>
      </c>
      <c r="AP567" s="88">
        <v>2012</v>
      </c>
      <c r="AQ567" s="209">
        <v>0.375</v>
      </c>
      <c r="AR567" s="210">
        <v>12</v>
      </c>
      <c r="AS567" s="211" t="s">
        <v>1914</v>
      </c>
      <c r="AT567" s="60">
        <v>180</v>
      </c>
      <c r="AU567" s="60">
        <v>144</v>
      </c>
      <c r="AV567" s="60"/>
      <c r="AW567" s="61">
        <v>50</v>
      </c>
      <c r="AX567" s="60"/>
      <c r="AY567" s="60">
        <v>15.600000000000001</v>
      </c>
      <c r="AZ567" s="60">
        <v>360</v>
      </c>
      <c r="BA567" s="60"/>
      <c r="BB567" s="60">
        <v>360</v>
      </c>
    </row>
    <row r="568" spans="1:54" s="62" customFormat="1" ht="12">
      <c r="A568" s="63" t="s">
        <v>1916</v>
      </c>
      <c r="B568" s="50">
        <v>2</v>
      </c>
      <c r="C568" s="205">
        <v>2736692463</v>
      </c>
      <c r="D568" s="206" t="s">
        <v>1948</v>
      </c>
      <c r="E568" s="206" t="s">
        <v>3195</v>
      </c>
      <c r="F568" s="206">
        <v>48001005698</v>
      </c>
      <c r="G568" s="53"/>
      <c r="H568" s="150">
        <v>2</v>
      </c>
      <c r="I568" s="150">
        <v>1</v>
      </c>
      <c r="J568" s="150">
        <v>1986</v>
      </c>
      <c r="K568" s="150">
        <v>26</v>
      </c>
      <c r="L568" s="206" t="s">
        <v>3164</v>
      </c>
      <c r="M568" s="1"/>
      <c r="N568" s="1"/>
      <c r="O568" s="1"/>
      <c r="P568" s="53"/>
      <c r="Q568" s="163">
        <v>10</v>
      </c>
      <c r="R568" s="150"/>
      <c r="S568" s="90" t="s">
        <v>58</v>
      </c>
      <c r="T568" s="90">
        <v>11030022</v>
      </c>
      <c r="U568" s="64"/>
      <c r="V568" s="64"/>
      <c r="W568" s="56"/>
      <c r="X568" s="56"/>
      <c r="Y568" s="64"/>
      <c r="Z568" s="56"/>
      <c r="AA568" s="56"/>
      <c r="AB568" s="56"/>
      <c r="AC568" s="56"/>
      <c r="AD568" s="56"/>
      <c r="AE568" s="56"/>
      <c r="AF568" s="150">
        <v>9</v>
      </c>
      <c r="AG568" s="150">
        <v>1</v>
      </c>
      <c r="AH568" s="150">
        <v>2012</v>
      </c>
      <c r="AI568" s="208">
        <v>0.45833333333333331</v>
      </c>
      <c r="AJ568" s="57"/>
      <c r="AK568" s="57"/>
      <c r="AL568" s="54"/>
      <c r="AM568" s="58"/>
      <c r="AN568" s="88">
        <v>16</v>
      </c>
      <c r="AO568" s="88">
        <v>2</v>
      </c>
      <c r="AP568" s="88">
        <v>2012</v>
      </c>
      <c r="AQ568" s="209">
        <v>0.375</v>
      </c>
      <c r="AR568" s="210">
        <v>15</v>
      </c>
      <c r="AS568" s="211" t="s">
        <v>1914</v>
      </c>
      <c r="AT568" s="60">
        <v>225</v>
      </c>
      <c r="AU568" s="60">
        <v>180</v>
      </c>
      <c r="AV568" s="60"/>
      <c r="AW568" s="61">
        <v>30</v>
      </c>
      <c r="AX568" s="60"/>
      <c r="AY568" s="60">
        <v>19.5</v>
      </c>
      <c r="AZ568" s="60">
        <v>450</v>
      </c>
      <c r="BA568" s="60"/>
      <c r="BB568" s="60">
        <v>450</v>
      </c>
    </row>
    <row r="569" spans="1:54" s="62" customFormat="1" ht="12">
      <c r="A569" s="63" t="s">
        <v>1916</v>
      </c>
      <c r="B569" s="50">
        <v>3</v>
      </c>
      <c r="C569" s="205">
        <v>1908590619</v>
      </c>
      <c r="D569" s="206" t="s">
        <v>2347</v>
      </c>
      <c r="E569" s="206" t="s">
        <v>1937</v>
      </c>
      <c r="F569" s="206">
        <v>42350001758</v>
      </c>
      <c r="G569" s="53"/>
      <c r="H569" s="150">
        <v>16</v>
      </c>
      <c r="I569" s="150">
        <v>12</v>
      </c>
      <c r="J569" s="150">
        <v>1976</v>
      </c>
      <c r="K569" s="150">
        <v>35</v>
      </c>
      <c r="L569" s="206" t="s">
        <v>3164</v>
      </c>
      <c r="M569" s="1"/>
      <c r="N569" s="1"/>
      <c r="O569" s="1"/>
      <c r="P569" s="212"/>
      <c r="Q569" s="163">
        <v>11</v>
      </c>
      <c r="R569" s="150"/>
      <c r="S569" s="90" t="s">
        <v>58</v>
      </c>
      <c r="T569" s="90">
        <v>11030022</v>
      </c>
      <c r="U569" s="64"/>
      <c r="V569" s="64"/>
      <c r="W569" s="56"/>
      <c r="X569" s="56"/>
      <c r="Y569" s="64"/>
      <c r="Z569" s="56"/>
      <c r="AA569" s="56"/>
      <c r="AB569" s="56"/>
      <c r="AC569" s="56"/>
      <c r="AD569" s="56"/>
      <c r="AE569" s="56"/>
      <c r="AF569" s="150">
        <v>17</v>
      </c>
      <c r="AG569" s="150">
        <v>1</v>
      </c>
      <c r="AH569" s="150">
        <v>2012</v>
      </c>
      <c r="AI569" s="208">
        <v>0.75</v>
      </c>
      <c r="AJ569" s="57"/>
      <c r="AK569" s="57"/>
      <c r="AL569" s="54"/>
      <c r="AM569" s="58"/>
      <c r="AN569" s="88">
        <v>21</v>
      </c>
      <c r="AO569" s="88">
        <v>2</v>
      </c>
      <c r="AP569" s="88">
        <v>2012</v>
      </c>
      <c r="AQ569" s="209">
        <v>0.625</v>
      </c>
      <c r="AR569" s="213">
        <v>21</v>
      </c>
      <c r="AS569" s="211" t="s">
        <v>1914</v>
      </c>
      <c r="AT569" s="60">
        <v>315</v>
      </c>
      <c r="AU569" s="60">
        <v>252</v>
      </c>
      <c r="AV569" s="60"/>
      <c r="AW569" s="61"/>
      <c r="AX569" s="60"/>
      <c r="AY569" s="60">
        <v>27.3</v>
      </c>
      <c r="AZ569" s="60">
        <v>599.55999999999995</v>
      </c>
      <c r="BA569" s="60"/>
      <c r="BB569" s="60">
        <v>599.55999999999995</v>
      </c>
    </row>
    <row r="570" spans="1:54" s="62" customFormat="1" ht="12">
      <c r="A570" s="63" t="s">
        <v>1916</v>
      </c>
      <c r="B570" s="50">
        <v>4</v>
      </c>
      <c r="C570" s="205">
        <v>1748118954</v>
      </c>
      <c r="D570" s="206" t="s">
        <v>1948</v>
      </c>
      <c r="E570" s="206" t="s">
        <v>1920</v>
      </c>
      <c r="F570" s="206">
        <v>62006053533</v>
      </c>
      <c r="G570" s="53"/>
      <c r="H570" s="150">
        <v>15</v>
      </c>
      <c r="I570" s="150">
        <v>11</v>
      </c>
      <c r="J570" s="150">
        <v>1961</v>
      </c>
      <c r="K570" s="150">
        <v>50</v>
      </c>
      <c r="L570" s="206" t="s">
        <v>3164</v>
      </c>
      <c r="M570" s="1"/>
      <c r="N570" s="1"/>
      <c r="O570" s="1"/>
      <c r="P570" s="212"/>
      <c r="Q570" s="163" t="s">
        <v>3372</v>
      </c>
      <c r="R570" s="150"/>
      <c r="S570" s="90" t="s">
        <v>58</v>
      </c>
      <c r="T570" s="90">
        <v>11030022</v>
      </c>
      <c r="U570" s="64"/>
      <c r="V570" s="64"/>
      <c r="W570" s="56"/>
      <c r="X570" s="56"/>
      <c r="Y570" s="64"/>
      <c r="Z570" s="56"/>
      <c r="AA570" s="56"/>
      <c r="AB570" s="56"/>
      <c r="AC570" s="56"/>
      <c r="AD570" s="56"/>
      <c r="AE570" s="56"/>
      <c r="AF570" s="150">
        <v>4</v>
      </c>
      <c r="AG570" s="150">
        <v>10</v>
      </c>
      <c r="AH570" s="150">
        <v>2011</v>
      </c>
      <c r="AI570" s="208">
        <v>0.45833333333333331</v>
      </c>
      <c r="AJ570" s="57"/>
      <c r="AK570" s="57"/>
      <c r="AL570" s="54"/>
      <c r="AM570" s="58"/>
      <c r="AN570" s="88">
        <v>13</v>
      </c>
      <c r="AO570" s="88">
        <v>2</v>
      </c>
      <c r="AP570" s="88">
        <v>2012</v>
      </c>
      <c r="AQ570" s="209">
        <v>0.375</v>
      </c>
      <c r="AR570" s="213">
        <v>12</v>
      </c>
      <c r="AS570" s="211" t="s">
        <v>1914</v>
      </c>
      <c r="AT570" s="60">
        <v>180</v>
      </c>
      <c r="AU570" s="60">
        <v>144</v>
      </c>
      <c r="AV570" s="60">
        <v>2.0099999999999998</v>
      </c>
      <c r="AW570" s="61">
        <v>30</v>
      </c>
      <c r="AX570" s="60"/>
      <c r="AY570" s="60">
        <v>15.600000000000001</v>
      </c>
      <c r="AZ570" s="60">
        <v>360</v>
      </c>
      <c r="BA570" s="60"/>
      <c r="BB570" s="60">
        <v>360</v>
      </c>
    </row>
    <row r="571" spans="1:54" s="62" customFormat="1" ht="12">
      <c r="A571" s="63" t="s">
        <v>1916</v>
      </c>
      <c r="B571" s="50">
        <v>5</v>
      </c>
      <c r="C571" s="205">
        <v>2832998707</v>
      </c>
      <c r="D571" s="206" t="s">
        <v>610</v>
      </c>
      <c r="E571" s="206" t="s">
        <v>1921</v>
      </c>
      <c r="F571" s="206">
        <v>42001009042</v>
      </c>
      <c r="G571" s="53"/>
      <c r="H571" s="150">
        <v>5</v>
      </c>
      <c r="I571" s="150">
        <v>8</v>
      </c>
      <c r="J571" s="150">
        <v>1967</v>
      </c>
      <c r="K571" s="150">
        <v>45</v>
      </c>
      <c r="L571" s="206" t="s">
        <v>3164</v>
      </c>
      <c r="M571" s="1"/>
      <c r="N571" s="1"/>
      <c r="O571" s="1"/>
      <c r="P571" s="212"/>
      <c r="Q571" s="163">
        <v>12</v>
      </c>
      <c r="R571" s="150"/>
      <c r="S571" s="90" t="s">
        <v>58</v>
      </c>
      <c r="T571" s="163">
        <v>11030022</v>
      </c>
      <c r="U571" s="64"/>
      <c r="V571" s="64"/>
      <c r="W571" s="56"/>
      <c r="X571" s="56"/>
      <c r="Y571" s="64"/>
      <c r="Z571" s="56"/>
      <c r="AA571" s="56"/>
      <c r="AB571" s="56"/>
      <c r="AC571" s="56"/>
      <c r="AD571" s="56"/>
      <c r="AE571" s="56"/>
      <c r="AF571" s="150">
        <v>23</v>
      </c>
      <c r="AG571" s="150">
        <v>1</v>
      </c>
      <c r="AH571" s="150">
        <v>2012</v>
      </c>
      <c r="AI571" s="86" t="s">
        <v>2300</v>
      </c>
      <c r="AJ571" s="57"/>
      <c r="AK571" s="57"/>
      <c r="AL571" s="54"/>
      <c r="AM571" s="58"/>
      <c r="AN571" s="88">
        <v>9</v>
      </c>
      <c r="AO571" s="88">
        <v>2</v>
      </c>
      <c r="AP571" s="88">
        <v>2012</v>
      </c>
      <c r="AQ571" s="94">
        <v>0.70833333333333337</v>
      </c>
      <c r="AR571" s="210">
        <v>9</v>
      </c>
      <c r="AS571" s="211" t="s">
        <v>1914</v>
      </c>
      <c r="AT571" s="60">
        <v>135</v>
      </c>
      <c r="AU571" s="60">
        <v>108</v>
      </c>
      <c r="AV571" s="60">
        <v>5.65</v>
      </c>
      <c r="AW571" s="61"/>
      <c r="AX571" s="60"/>
      <c r="AY571" s="60">
        <v>11.700000000000001</v>
      </c>
      <c r="AZ571" s="60">
        <v>261.78000000000003</v>
      </c>
      <c r="BA571" s="60"/>
      <c r="BB571" s="60">
        <v>261.78000000000003</v>
      </c>
    </row>
    <row r="572" spans="1:54" s="62" customFormat="1" ht="12">
      <c r="A572" s="63" t="s">
        <v>1916</v>
      </c>
      <c r="B572" s="50">
        <v>6</v>
      </c>
      <c r="C572" s="205">
        <v>2993632494</v>
      </c>
      <c r="D572" s="206" t="s">
        <v>1954</v>
      </c>
      <c r="E572" s="206" t="s">
        <v>1936</v>
      </c>
      <c r="F572" s="206">
        <v>19401113917</v>
      </c>
      <c r="G572" s="53"/>
      <c r="H572" s="150">
        <v>29</v>
      </c>
      <c r="I572" s="150">
        <v>10</v>
      </c>
      <c r="J572" s="150">
        <v>1972</v>
      </c>
      <c r="K572" s="150">
        <v>40</v>
      </c>
      <c r="L572" s="206" t="s">
        <v>3164</v>
      </c>
      <c r="M572" s="1"/>
      <c r="N572" s="1"/>
      <c r="O572" s="1"/>
      <c r="P572" s="212"/>
      <c r="Q572" s="163">
        <v>13</v>
      </c>
      <c r="R572" s="150"/>
      <c r="S572" s="90" t="s">
        <v>58</v>
      </c>
      <c r="T572" s="163">
        <v>11030022</v>
      </c>
      <c r="U572" s="64"/>
      <c r="V572" s="64"/>
      <c r="W572" s="56"/>
      <c r="X572" s="56"/>
      <c r="Y572" s="64"/>
      <c r="Z572" s="56"/>
      <c r="AA572" s="56"/>
      <c r="AB572" s="56"/>
      <c r="AC572" s="56"/>
      <c r="AD572" s="56"/>
      <c r="AE572" s="56"/>
      <c r="AF572" s="150">
        <v>25</v>
      </c>
      <c r="AG572" s="150">
        <v>1</v>
      </c>
      <c r="AH572" s="150">
        <v>2012</v>
      </c>
      <c r="AI572" s="208">
        <v>0.54166666666666663</v>
      </c>
      <c r="AJ572" s="57"/>
      <c r="AK572" s="57"/>
      <c r="AL572" s="54"/>
      <c r="AM572" s="58"/>
      <c r="AN572" s="88">
        <v>29</v>
      </c>
      <c r="AO572" s="88">
        <v>2</v>
      </c>
      <c r="AP572" s="88">
        <v>2012</v>
      </c>
      <c r="AQ572" s="88"/>
      <c r="AR572" s="210">
        <v>29</v>
      </c>
      <c r="AS572" s="211"/>
      <c r="AT572" s="60">
        <v>435</v>
      </c>
      <c r="AU572" s="60">
        <v>348</v>
      </c>
      <c r="AV572" s="60">
        <v>5.26</v>
      </c>
      <c r="AW572" s="61">
        <v>120</v>
      </c>
      <c r="AX572" s="60"/>
      <c r="AY572" s="60">
        <v>37.700000000000003</v>
      </c>
      <c r="AZ572" s="60">
        <v>870</v>
      </c>
      <c r="BA572" s="60"/>
      <c r="BB572" s="60">
        <v>870</v>
      </c>
    </row>
    <row r="573" spans="1:54" s="62" customFormat="1" ht="12">
      <c r="A573" s="63" t="s">
        <v>1916</v>
      </c>
      <c r="B573" s="50">
        <v>7</v>
      </c>
      <c r="C573" s="205">
        <v>4228248224</v>
      </c>
      <c r="D573" s="206" t="s">
        <v>3373</v>
      </c>
      <c r="E573" s="206" t="s">
        <v>1929</v>
      </c>
      <c r="F573" s="206">
        <v>29001005523</v>
      </c>
      <c r="G573" s="53"/>
      <c r="H573" s="150">
        <v>7</v>
      </c>
      <c r="I573" s="150">
        <v>8</v>
      </c>
      <c r="J573" s="150">
        <v>1966</v>
      </c>
      <c r="K573" s="150">
        <v>46</v>
      </c>
      <c r="L573" s="206" t="s">
        <v>3164</v>
      </c>
      <c r="M573" s="1"/>
      <c r="N573" s="1"/>
      <c r="O573" s="1"/>
      <c r="P573" s="212"/>
      <c r="Q573" s="163">
        <v>14</v>
      </c>
      <c r="R573" s="150"/>
      <c r="S573" s="90" t="s">
        <v>58</v>
      </c>
      <c r="T573" s="163">
        <v>11030022</v>
      </c>
      <c r="U573" s="64"/>
      <c r="V573" s="64"/>
      <c r="W573" s="56"/>
      <c r="X573" s="56"/>
      <c r="Y573" s="64"/>
      <c r="Z573" s="56"/>
      <c r="AA573" s="56"/>
      <c r="AB573" s="56"/>
      <c r="AC573" s="56"/>
      <c r="AD573" s="56"/>
      <c r="AE573" s="56"/>
      <c r="AF573" s="150">
        <v>30</v>
      </c>
      <c r="AG573" s="150">
        <v>1</v>
      </c>
      <c r="AH573" s="150">
        <v>2012</v>
      </c>
      <c r="AI573" s="208">
        <v>0.54166666666666663</v>
      </c>
      <c r="AJ573" s="57"/>
      <c r="AK573" s="57"/>
      <c r="AL573" s="54"/>
      <c r="AM573" s="58"/>
      <c r="AN573" s="88">
        <v>29</v>
      </c>
      <c r="AO573" s="88">
        <v>2</v>
      </c>
      <c r="AP573" s="88">
        <v>2012</v>
      </c>
      <c r="AQ573" s="214"/>
      <c r="AR573" s="213">
        <v>29</v>
      </c>
      <c r="AS573" s="211"/>
      <c r="AT573" s="60">
        <v>435</v>
      </c>
      <c r="AU573" s="60">
        <v>348</v>
      </c>
      <c r="AV573" s="60">
        <v>2.13</v>
      </c>
      <c r="AW573" s="61">
        <v>140</v>
      </c>
      <c r="AX573" s="60"/>
      <c r="AY573" s="60">
        <v>37.700000000000003</v>
      </c>
      <c r="AZ573" s="60">
        <v>870</v>
      </c>
      <c r="BA573" s="60"/>
      <c r="BB573" s="60">
        <v>870</v>
      </c>
    </row>
    <row r="574" spans="1:54" s="62" customFormat="1" ht="12">
      <c r="A574" s="63" t="s">
        <v>1916</v>
      </c>
      <c r="B574" s="50">
        <v>8</v>
      </c>
      <c r="C574" s="205">
        <v>3686612045</v>
      </c>
      <c r="D574" s="206" t="s">
        <v>3374</v>
      </c>
      <c r="E574" s="206" t="s">
        <v>3375</v>
      </c>
      <c r="F574" s="206">
        <v>62006008307</v>
      </c>
      <c r="G574" s="53"/>
      <c r="H574" s="150">
        <v>20</v>
      </c>
      <c r="I574" s="150">
        <v>9</v>
      </c>
      <c r="J574" s="150">
        <v>1979</v>
      </c>
      <c r="K574" s="150">
        <v>33</v>
      </c>
      <c r="L574" s="206" t="s">
        <v>3164</v>
      </c>
      <c r="M574" s="1"/>
      <c r="N574" s="1"/>
      <c r="O574" s="1"/>
      <c r="P574" s="212"/>
      <c r="Q574" s="163">
        <v>15</v>
      </c>
      <c r="R574" s="150"/>
      <c r="S574" s="90" t="s">
        <v>58</v>
      </c>
      <c r="T574" s="163">
        <v>11030022</v>
      </c>
      <c r="U574" s="64"/>
      <c r="V574" s="64"/>
      <c r="W574" s="56"/>
      <c r="X574" s="56"/>
      <c r="Y574" s="64"/>
      <c r="Z574" s="56"/>
      <c r="AA574" s="56"/>
      <c r="AB574" s="56"/>
      <c r="AC574" s="56"/>
      <c r="AD574" s="56"/>
      <c r="AE574" s="56"/>
      <c r="AF574" s="150">
        <v>1</v>
      </c>
      <c r="AG574" s="150">
        <v>2</v>
      </c>
      <c r="AH574" s="150">
        <v>2012</v>
      </c>
      <c r="AI574" s="208">
        <v>0.54166666666666663</v>
      </c>
      <c r="AJ574" s="57"/>
      <c r="AK574" s="57"/>
      <c r="AL574" s="54"/>
      <c r="AM574" s="58"/>
      <c r="AN574" s="88">
        <v>23</v>
      </c>
      <c r="AO574" s="88">
        <v>2</v>
      </c>
      <c r="AP574" s="88">
        <v>2012</v>
      </c>
      <c r="AQ574" s="209">
        <v>0.33333333333333331</v>
      </c>
      <c r="AR574" s="213">
        <v>21</v>
      </c>
      <c r="AS574" s="211" t="s">
        <v>1914</v>
      </c>
      <c r="AT574" s="60">
        <v>315</v>
      </c>
      <c r="AU574" s="60">
        <v>252</v>
      </c>
      <c r="AV574" s="60">
        <v>7.08</v>
      </c>
      <c r="AW574" s="61">
        <v>120</v>
      </c>
      <c r="AX574" s="60"/>
      <c r="AY574" s="60">
        <v>27.3</v>
      </c>
      <c r="AZ574" s="60">
        <v>630</v>
      </c>
      <c r="BA574" s="60"/>
      <c r="BB574" s="60">
        <v>630</v>
      </c>
    </row>
    <row r="575" spans="1:54" s="62" customFormat="1" ht="12">
      <c r="A575" s="63" t="s">
        <v>1916</v>
      </c>
      <c r="B575" s="50">
        <v>9</v>
      </c>
      <c r="C575" s="205">
        <v>1790701248</v>
      </c>
      <c r="D575" s="206" t="s">
        <v>1587</v>
      </c>
      <c r="E575" s="206" t="s">
        <v>3376</v>
      </c>
      <c r="F575" s="206">
        <v>61204075283</v>
      </c>
      <c r="G575" s="53"/>
      <c r="H575" s="150">
        <v>19</v>
      </c>
      <c r="I575" s="150">
        <v>11</v>
      </c>
      <c r="J575" s="150">
        <v>1982</v>
      </c>
      <c r="K575" s="150">
        <v>30</v>
      </c>
      <c r="L575" s="206" t="s">
        <v>3164</v>
      </c>
      <c r="M575" s="1"/>
      <c r="N575" s="1"/>
      <c r="O575" s="1"/>
      <c r="P575" s="212"/>
      <c r="Q575" s="163">
        <v>16</v>
      </c>
      <c r="R575" s="150"/>
      <c r="S575" s="90" t="s">
        <v>58</v>
      </c>
      <c r="T575" s="163">
        <v>11030022</v>
      </c>
      <c r="U575" s="64"/>
      <c r="V575" s="64"/>
      <c r="W575" s="56"/>
      <c r="X575" s="56"/>
      <c r="Y575" s="64"/>
      <c r="Z575" s="56"/>
      <c r="AA575" s="56"/>
      <c r="AB575" s="56"/>
      <c r="AC575" s="56"/>
      <c r="AD575" s="56"/>
      <c r="AE575" s="56"/>
      <c r="AF575" s="150">
        <v>1</v>
      </c>
      <c r="AG575" s="150">
        <v>2</v>
      </c>
      <c r="AH575" s="150">
        <v>2012</v>
      </c>
      <c r="AI575" s="208">
        <v>0.625</v>
      </c>
      <c r="AJ575" s="57"/>
      <c r="AK575" s="57"/>
      <c r="AL575" s="54"/>
      <c r="AM575" s="58"/>
      <c r="AN575" s="88">
        <v>29</v>
      </c>
      <c r="AO575" s="88">
        <v>2</v>
      </c>
      <c r="AP575" s="88">
        <v>2012</v>
      </c>
      <c r="AQ575" s="214"/>
      <c r="AR575" s="213">
        <v>28</v>
      </c>
      <c r="AS575" s="211"/>
      <c r="AT575" s="60">
        <v>420</v>
      </c>
      <c r="AU575" s="60">
        <v>336</v>
      </c>
      <c r="AV575" s="60">
        <v>7.46</v>
      </c>
      <c r="AW575" s="61">
        <v>150</v>
      </c>
      <c r="AX575" s="60"/>
      <c r="AY575" s="60">
        <v>36.4</v>
      </c>
      <c r="AZ575" s="60">
        <v>840</v>
      </c>
      <c r="BA575" s="60"/>
      <c r="BB575" s="60">
        <v>840</v>
      </c>
    </row>
    <row r="576" spans="1:54" s="62" customFormat="1" ht="12">
      <c r="A576" s="63" t="s">
        <v>1916</v>
      </c>
      <c r="B576" s="50">
        <v>10</v>
      </c>
      <c r="C576" s="205">
        <v>187383690</v>
      </c>
      <c r="D576" s="206" t="s">
        <v>716</v>
      </c>
      <c r="E576" s="206" t="s">
        <v>3377</v>
      </c>
      <c r="F576" s="206">
        <v>62006012337</v>
      </c>
      <c r="G576" s="53"/>
      <c r="H576" s="150">
        <v>3</v>
      </c>
      <c r="I576" s="150">
        <v>5</v>
      </c>
      <c r="J576" s="150">
        <v>1979</v>
      </c>
      <c r="K576" s="150">
        <v>33</v>
      </c>
      <c r="L576" s="206" t="s">
        <v>3168</v>
      </c>
      <c r="M576" s="1"/>
      <c r="N576" s="1"/>
      <c r="O576" s="1"/>
      <c r="P576" s="212"/>
      <c r="Q576" s="163">
        <v>17</v>
      </c>
      <c r="R576" s="150"/>
      <c r="S576" s="90" t="s">
        <v>58</v>
      </c>
      <c r="T576" s="163">
        <v>11030022</v>
      </c>
      <c r="U576" s="64"/>
      <c r="V576" s="64"/>
      <c r="W576" s="56"/>
      <c r="X576" s="56"/>
      <c r="Y576" s="64"/>
      <c r="Z576" s="56"/>
      <c r="AA576" s="56"/>
      <c r="AB576" s="56"/>
      <c r="AC576" s="56"/>
      <c r="AD576" s="56"/>
      <c r="AE576" s="56"/>
      <c r="AF576" s="150">
        <v>15</v>
      </c>
      <c r="AG576" s="150">
        <v>2</v>
      </c>
      <c r="AH576" s="150">
        <v>2012</v>
      </c>
      <c r="AI576" s="208">
        <v>0.54166666666666663</v>
      </c>
      <c r="AJ576" s="57"/>
      <c r="AK576" s="57"/>
      <c r="AL576" s="54"/>
      <c r="AM576" s="58"/>
      <c r="AN576" s="88">
        <v>23</v>
      </c>
      <c r="AO576" s="88">
        <v>2</v>
      </c>
      <c r="AP576" s="88">
        <v>2012</v>
      </c>
      <c r="AQ576" s="94">
        <v>0.5</v>
      </c>
      <c r="AR576" s="213">
        <v>8</v>
      </c>
      <c r="AS576" s="211" t="s">
        <v>1914</v>
      </c>
      <c r="AT576" s="60">
        <v>120</v>
      </c>
      <c r="AU576" s="60">
        <v>96</v>
      </c>
      <c r="AV576" s="60">
        <v>7.37</v>
      </c>
      <c r="AW576" s="61">
        <v>80</v>
      </c>
      <c r="AX576" s="60"/>
      <c r="AY576" s="60">
        <v>10.4</v>
      </c>
      <c r="AZ576" s="60">
        <v>240</v>
      </c>
      <c r="BA576" s="60"/>
      <c r="BB576" s="60">
        <v>240</v>
      </c>
    </row>
    <row r="577" spans="1:54" s="62" customFormat="1" ht="12">
      <c r="A577" s="63" t="s">
        <v>1916</v>
      </c>
      <c r="B577" s="50">
        <v>11</v>
      </c>
      <c r="C577" s="205">
        <v>1670343770</v>
      </c>
      <c r="D577" s="206" t="s">
        <v>1594</v>
      </c>
      <c r="E577" s="206" t="s">
        <v>1926</v>
      </c>
      <c r="F577" s="206">
        <v>30001007880</v>
      </c>
      <c r="G577" s="53"/>
      <c r="H577" s="150">
        <v>15</v>
      </c>
      <c r="I577" s="150">
        <v>2</v>
      </c>
      <c r="J577" s="150">
        <v>1955</v>
      </c>
      <c r="K577" s="150">
        <v>56</v>
      </c>
      <c r="L577" s="206" t="s">
        <v>3164</v>
      </c>
      <c r="M577" s="1"/>
      <c r="N577" s="1"/>
      <c r="O577" s="1"/>
      <c r="P577" s="212"/>
      <c r="Q577" s="163" t="s">
        <v>3378</v>
      </c>
      <c r="R577" s="150"/>
      <c r="S577" s="90" t="s">
        <v>58</v>
      </c>
      <c r="T577" s="163">
        <v>11030022</v>
      </c>
      <c r="U577" s="55"/>
      <c r="V577" s="64"/>
      <c r="W577" s="56"/>
      <c r="X577" s="56"/>
      <c r="Y577" s="64"/>
      <c r="Z577" s="56"/>
      <c r="AA577" s="56"/>
      <c r="AB577" s="56"/>
      <c r="AC577" s="56"/>
      <c r="AD577" s="56"/>
      <c r="AE577" s="56"/>
      <c r="AF577" s="150">
        <v>2</v>
      </c>
      <c r="AG577" s="150">
        <v>12</v>
      </c>
      <c r="AH577" s="150">
        <v>2011</v>
      </c>
      <c r="AI577" s="208">
        <v>0.54166666666666663</v>
      </c>
      <c r="AJ577" s="57"/>
      <c r="AK577" s="57"/>
      <c r="AL577" s="54"/>
      <c r="AM577" s="58"/>
      <c r="AN577" s="88">
        <v>29</v>
      </c>
      <c r="AO577" s="88">
        <v>2</v>
      </c>
      <c r="AP577" s="88">
        <v>2012</v>
      </c>
      <c r="AQ577" s="214"/>
      <c r="AR577" s="213">
        <v>29</v>
      </c>
      <c r="AS577" s="211"/>
      <c r="AT577" s="60">
        <v>435</v>
      </c>
      <c r="AU577" s="60">
        <v>348</v>
      </c>
      <c r="AV577" s="60">
        <v>7.92</v>
      </c>
      <c r="AW577" s="61">
        <v>30</v>
      </c>
      <c r="AX577" s="60"/>
      <c r="AY577" s="60">
        <v>37.700000000000003</v>
      </c>
      <c r="AZ577" s="60">
        <v>854.0200000000001</v>
      </c>
      <c r="BA577" s="60"/>
      <c r="BB577" s="60">
        <v>854.0200000000001</v>
      </c>
    </row>
    <row r="578" spans="1:54" s="62" customFormat="1" ht="12">
      <c r="A578" s="63" t="s">
        <v>1916</v>
      </c>
      <c r="B578" s="50">
        <v>12</v>
      </c>
      <c r="C578" s="205">
        <v>3198857795</v>
      </c>
      <c r="D578" s="206" t="s">
        <v>1587</v>
      </c>
      <c r="E578" s="206" t="s">
        <v>3379</v>
      </c>
      <c r="F578" s="206">
        <v>42001033451</v>
      </c>
      <c r="G578" s="53"/>
      <c r="H578" s="150">
        <v>14</v>
      </c>
      <c r="I578" s="150">
        <v>2</v>
      </c>
      <c r="J578" s="150">
        <v>1980</v>
      </c>
      <c r="K578" s="150">
        <v>32</v>
      </c>
      <c r="L578" s="206" t="s">
        <v>3164</v>
      </c>
      <c r="M578" s="1"/>
      <c r="N578" s="1"/>
      <c r="O578" s="1"/>
      <c r="P578" s="212"/>
      <c r="Q578" s="163">
        <v>18</v>
      </c>
      <c r="R578" s="150"/>
      <c r="S578" s="90" t="s">
        <v>58</v>
      </c>
      <c r="T578" s="163">
        <v>11030022</v>
      </c>
      <c r="U578" s="55"/>
      <c r="V578" s="64"/>
      <c r="W578" s="56"/>
      <c r="X578" s="56"/>
      <c r="Y578" s="64"/>
      <c r="Z578" s="56"/>
      <c r="AA578" s="56"/>
      <c r="AB578" s="56"/>
      <c r="AC578" s="56"/>
      <c r="AD578" s="56"/>
      <c r="AE578" s="56"/>
      <c r="AF578" s="150">
        <v>21</v>
      </c>
      <c r="AG578" s="150">
        <v>2</v>
      </c>
      <c r="AH578" s="150">
        <v>2012</v>
      </c>
      <c r="AI578" s="208">
        <v>0.72916666666666663</v>
      </c>
      <c r="AJ578" s="57"/>
      <c r="AK578" s="57"/>
      <c r="AL578" s="54"/>
      <c r="AM578" s="58"/>
      <c r="AN578" s="88">
        <v>29</v>
      </c>
      <c r="AO578" s="88">
        <v>2</v>
      </c>
      <c r="AP578" s="88">
        <v>2012</v>
      </c>
      <c r="AQ578" s="88"/>
      <c r="AR578" s="88">
        <v>8</v>
      </c>
      <c r="AS578" s="211"/>
      <c r="AT578" s="60">
        <v>120</v>
      </c>
      <c r="AU578" s="60">
        <v>96</v>
      </c>
      <c r="AV578" s="60">
        <v>22.3</v>
      </c>
      <c r="AW578" s="61">
        <v>120</v>
      </c>
      <c r="AX578" s="60"/>
      <c r="AY578" s="60">
        <v>10.4</v>
      </c>
      <c r="AZ578" s="60">
        <v>240</v>
      </c>
      <c r="BA578" s="60"/>
      <c r="BB578" s="60">
        <v>240</v>
      </c>
    </row>
    <row r="579" spans="1:54" s="62" customFormat="1" ht="12">
      <c r="A579" s="63" t="s">
        <v>1916</v>
      </c>
      <c r="B579" s="50">
        <v>13</v>
      </c>
      <c r="C579" s="205">
        <v>3284332604</v>
      </c>
      <c r="D579" s="206" t="s">
        <v>624</v>
      </c>
      <c r="E579" s="206" t="s">
        <v>3380</v>
      </c>
      <c r="F579" s="206">
        <v>60001124043</v>
      </c>
      <c r="G579" s="53"/>
      <c r="H579" s="150">
        <v>15</v>
      </c>
      <c r="I579" s="150">
        <v>4</v>
      </c>
      <c r="J579" s="150">
        <v>1962</v>
      </c>
      <c r="K579" s="150">
        <v>50</v>
      </c>
      <c r="L579" s="206" t="s">
        <v>3164</v>
      </c>
      <c r="M579" s="1"/>
      <c r="N579" s="1"/>
      <c r="O579" s="1"/>
      <c r="P579" s="212"/>
      <c r="Q579" s="163">
        <v>19</v>
      </c>
      <c r="R579" s="150"/>
      <c r="S579" s="90" t="s">
        <v>58</v>
      </c>
      <c r="T579" s="163">
        <v>11030022</v>
      </c>
      <c r="U579" s="64"/>
      <c r="V579" s="64"/>
      <c r="W579" s="56"/>
      <c r="X579" s="56"/>
      <c r="Y579" s="64"/>
      <c r="Z579" s="56"/>
      <c r="AA579" s="56"/>
      <c r="AB579" s="56"/>
      <c r="AC579" s="56"/>
      <c r="AD579" s="56"/>
      <c r="AE579" s="56"/>
      <c r="AF579" s="150">
        <v>22</v>
      </c>
      <c r="AG579" s="150">
        <v>2</v>
      </c>
      <c r="AH579" s="150">
        <v>2012</v>
      </c>
      <c r="AI579" s="208">
        <v>0.54166666666666663</v>
      </c>
      <c r="AJ579" s="57"/>
      <c r="AK579" s="57"/>
      <c r="AL579" s="54"/>
      <c r="AM579" s="58"/>
      <c r="AN579" s="88">
        <v>29</v>
      </c>
      <c r="AO579" s="88">
        <v>2</v>
      </c>
      <c r="AP579" s="88">
        <v>2012</v>
      </c>
      <c r="AQ579" s="88"/>
      <c r="AR579" s="88">
        <v>7</v>
      </c>
      <c r="AS579" s="211"/>
      <c r="AT579" s="60">
        <v>105</v>
      </c>
      <c r="AU579" s="60">
        <v>84</v>
      </c>
      <c r="AV579" s="60">
        <v>10.33</v>
      </c>
      <c r="AW579" s="61">
        <v>150</v>
      </c>
      <c r="AX579" s="60"/>
      <c r="AY579" s="60">
        <v>9.1</v>
      </c>
      <c r="AZ579" s="60">
        <v>210</v>
      </c>
      <c r="BA579" s="60"/>
      <c r="BB579" s="60">
        <v>210</v>
      </c>
    </row>
    <row r="580" spans="1:54" s="62" customFormat="1" ht="12">
      <c r="A580" s="63" t="s">
        <v>1916</v>
      </c>
      <c r="B580" s="50">
        <v>14</v>
      </c>
      <c r="C580" s="205">
        <v>67955472</v>
      </c>
      <c r="D580" s="206" t="s">
        <v>407</v>
      </c>
      <c r="E580" s="206" t="s">
        <v>1930</v>
      </c>
      <c r="F580" s="206">
        <v>51001021953</v>
      </c>
      <c r="G580" s="53"/>
      <c r="H580" s="150">
        <v>21</v>
      </c>
      <c r="I580" s="150">
        <v>10</v>
      </c>
      <c r="J580" s="150">
        <v>1965</v>
      </c>
      <c r="K580" s="150">
        <v>46</v>
      </c>
      <c r="L580" s="206" t="s">
        <v>3164</v>
      </c>
      <c r="M580" s="1"/>
      <c r="N580" s="1"/>
      <c r="O580" s="1"/>
      <c r="P580" s="212"/>
      <c r="Q580" s="163" t="s">
        <v>3381</v>
      </c>
      <c r="R580" s="150"/>
      <c r="S580" s="90" t="s">
        <v>58</v>
      </c>
      <c r="T580" s="163">
        <v>11030022</v>
      </c>
      <c r="U580" s="64"/>
      <c r="V580" s="64"/>
      <c r="W580" s="56"/>
      <c r="X580" s="56"/>
      <c r="Y580" s="64"/>
      <c r="Z580" s="56"/>
      <c r="AA580" s="56"/>
      <c r="AB580" s="56"/>
      <c r="AC580" s="56"/>
      <c r="AD580" s="56"/>
      <c r="AE580" s="56"/>
      <c r="AF580" s="150">
        <v>26</v>
      </c>
      <c r="AG580" s="150">
        <v>12</v>
      </c>
      <c r="AH580" s="150">
        <v>2011</v>
      </c>
      <c r="AI580" s="208">
        <v>0.54166666666666663</v>
      </c>
      <c r="AJ580" s="57"/>
      <c r="AK580" s="57"/>
      <c r="AL580" s="54"/>
      <c r="AM580" s="58"/>
      <c r="AN580" s="88">
        <v>29</v>
      </c>
      <c r="AO580" s="88">
        <v>2</v>
      </c>
      <c r="AP580" s="88">
        <v>2012</v>
      </c>
      <c r="AQ580" s="88"/>
      <c r="AR580" s="88">
        <v>29</v>
      </c>
      <c r="AS580" s="211"/>
      <c r="AT580" s="60">
        <v>435</v>
      </c>
      <c r="AU580" s="60">
        <v>348</v>
      </c>
      <c r="AV580" s="60">
        <v>3.32</v>
      </c>
      <c r="AW580" s="61">
        <v>30</v>
      </c>
      <c r="AX580" s="60"/>
      <c r="AY580" s="60">
        <v>37.700000000000003</v>
      </c>
      <c r="AZ580" s="60">
        <v>854.6</v>
      </c>
      <c r="BA580" s="60"/>
      <c r="BB580" s="60">
        <v>854.6</v>
      </c>
    </row>
    <row r="581" spans="1:54" s="62" customFormat="1" ht="12">
      <c r="A581" s="63" t="s">
        <v>1916</v>
      </c>
      <c r="B581" s="50">
        <v>15</v>
      </c>
      <c r="C581" s="205">
        <v>1632753425</v>
      </c>
      <c r="D581" s="206" t="s">
        <v>3360</v>
      </c>
      <c r="E581" s="206" t="s">
        <v>3029</v>
      </c>
      <c r="F581" s="206">
        <v>42001024476</v>
      </c>
      <c r="G581" s="53"/>
      <c r="H581" s="150">
        <v>12</v>
      </c>
      <c r="I581" s="150">
        <v>8</v>
      </c>
      <c r="J581" s="150">
        <v>1938</v>
      </c>
      <c r="K581" s="150">
        <v>73</v>
      </c>
      <c r="L581" s="206" t="s">
        <v>3164</v>
      </c>
      <c r="M581" s="1"/>
      <c r="N581" s="1"/>
      <c r="O581" s="1"/>
      <c r="P581" s="212"/>
      <c r="Q581" s="163">
        <v>20</v>
      </c>
      <c r="R581" s="150"/>
      <c r="S581" s="90" t="s">
        <v>58</v>
      </c>
      <c r="T581" s="163">
        <v>11030022</v>
      </c>
      <c r="U581" s="55"/>
      <c r="V581" s="64"/>
      <c r="W581" s="56"/>
      <c r="X581" s="56"/>
      <c r="Y581" s="64"/>
      <c r="Z581" s="56"/>
      <c r="AA581" s="56"/>
      <c r="AB581" s="56"/>
      <c r="AC581" s="56"/>
      <c r="AD581" s="56"/>
      <c r="AE581" s="56"/>
      <c r="AF581" s="150">
        <v>28</v>
      </c>
      <c r="AG581" s="150">
        <v>2</v>
      </c>
      <c r="AH581" s="150">
        <v>2012</v>
      </c>
      <c r="AI581" s="208">
        <v>0.55555555555555558</v>
      </c>
      <c r="AJ581" s="57"/>
      <c r="AK581" s="57"/>
      <c r="AL581" s="54"/>
      <c r="AM581" s="58"/>
      <c r="AN581" s="88">
        <v>29</v>
      </c>
      <c r="AO581" s="88">
        <v>2</v>
      </c>
      <c r="AP581" s="88">
        <v>2012</v>
      </c>
      <c r="AQ581" s="88"/>
      <c r="AR581" s="88">
        <v>1</v>
      </c>
      <c r="AS581" s="211"/>
      <c r="AT581" s="60">
        <v>15</v>
      </c>
      <c r="AU581" s="60">
        <v>12</v>
      </c>
      <c r="AV581" s="60">
        <v>5.12</v>
      </c>
      <c r="AW581" s="61">
        <v>100</v>
      </c>
      <c r="AX581" s="60"/>
      <c r="AY581" s="60">
        <v>1.3</v>
      </c>
      <c r="AZ581" s="60">
        <v>30</v>
      </c>
      <c r="BA581" s="60"/>
      <c r="BB581" s="60">
        <v>30</v>
      </c>
    </row>
    <row r="582" spans="1:54" s="62" customFormat="1" ht="12">
      <c r="A582" s="63" t="s">
        <v>1916</v>
      </c>
      <c r="B582" s="50">
        <v>16</v>
      </c>
      <c r="C582" s="205">
        <v>3351695635</v>
      </c>
      <c r="D582" s="206" t="s">
        <v>485</v>
      </c>
      <c r="E582" s="206" t="s">
        <v>1943</v>
      </c>
      <c r="F582" s="206">
        <v>62006031544</v>
      </c>
      <c r="G582" s="53"/>
      <c r="H582" s="150">
        <v>9</v>
      </c>
      <c r="I582" s="150">
        <v>1</v>
      </c>
      <c r="J582" s="150">
        <v>1984</v>
      </c>
      <c r="K582" s="150">
        <v>27</v>
      </c>
      <c r="L582" s="206" t="s">
        <v>3164</v>
      </c>
      <c r="M582" s="1"/>
      <c r="N582" s="1"/>
      <c r="O582" s="1"/>
      <c r="P582" s="212"/>
      <c r="Q582" s="163" t="s">
        <v>3382</v>
      </c>
      <c r="R582" s="150"/>
      <c r="S582" s="90" t="s">
        <v>58</v>
      </c>
      <c r="T582" s="163">
        <v>11030021</v>
      </c>
      <c r="U582" s="64"/>
      <c r="V582" s="64"/>
      <c r="W582" s="56"/>
      <c r="X582" s="56"/>
      <c r="Y582" s="64"/>
      <c r="Z582" s="56"/>
      <c r="AA582" s="56"/>
      <c r="AB582" s="56"/>
      <c r="AC582" s="56"/>
      <c r="AD582" s="56"/>
      <c r="AE582" s="56"/>
      <c r="AF582" s="150">
        <v>26</v>
      </c>
      <c r="AG582" s="150">
        <v>11</v>
      </c>
      <c r="AH582" s="150">
        <v>2011</v>
      </c>
      <c r="AI582" s="208">
        <v>0.79166666666666663</v>
      </c>
      <c r="AJ582" s="57"/>
      <c r="AK582" s="57"/>
      <c r="AL582" s="54"/>
      <c r="AM582" s="58"/>
      <c r="AN582" s="88">
        <v>20</v>
      </c>
      <c r="AO582" s="88">
        <v>2</v>
      </c>
      <c r="AP582" s="88">
        <v>2012</v>
      </c>
      <c r="AQ582" s="94">
        <v>0.625</v>
      </c>
      <c r="AR582" s="210">
        <v>20</v>
      </c>
      <c r="AS582" s="211" t="s">
        <v>1914</v>
      </c>
      <c r="AT582" s="60">
        <v>256</v>
      </c>
      <c r="AU582" s="60">
        <v>204</v>
      </c>
      <c r="AV582" s="60">
        <v>5.12</v>
      </c>
      <c r="AW582" s="61">
        <v>10</v>
      </c>
      <c r="AX582" s="60"/>
      <c r="AY582" s="60">
        <v>30</v>
      </c>
      <c r="AZ582" s="60">
        <v>500</v>
      </c>
      <c r="BA582" s="60"/>
      <c r="BB582" s="60">
        <v>500</v>
      </c>
    </row>
    <row r="583" spans="1:54" s="62" customFormat="1" ht="12">
      <c r="A583" s="63" t="s">
        <v>1916</v>
      </c>
      <c r="B583" s="50">
        <v>17</v>
      </c>
      <c r="C583" s="205">
        <v>2837816453</v>
      </c>
      <c r="D583" s="206" t="s">
        <v>999</v>
      </c>
      <c r="E583" s="206" t="s">
        <v>3383</v>
      </c>
      <c r="F583" s="206">
        <v>62709008301</v>
      </c>
      <c r="G583" s="53"/>
      <c r="H583" s="150">
        <v>16</v>
      </c>
      <c r="I583" s="150">
        <v>1</v>
      </c>
      <c r="J583" s="150">
        <v>1982</v>
      </c>
      <c r="K583" s="150">
        <v>29</v>
      </c>
      <c r="L583" s="206" t="s">
        <v>3164</v>
      </c>
      <c r="M583" s="1"/>
      <c r="N583" s="1"/>
      <c r="O583" s="1"/>
      <c r="P583" s="212"/>
      <c r="Q583" s="163">
        <v>9</v>
      </c>
      <c r="R583" s="150"/>
      <c r="S583" s="90" t="s">
        <v>58</v>
      </c>
      <c r="T583" s="163">
        <v>11030021</v>
      </c>
      <c r="U583" s="64"/>
      <c r="V583" s="64"/>
      <c r="W583" s="56"/>
      <c r="X583" s="56"/>
      <c r="Y583" s="64"/>
      <c r="Z583" s="56"/>
      <c r="AA583" s="56"/>
      <c r="AB583" s="56"/>
      <c r="AC583" s="56"/>
      <c r="AD583" s="56"/>
      <c r="AE583" s="56"/>
      <c r="AF583" s="150">
        <v>4</v>
      </c>
      <c r="AG583" s="150">
        <v>1</v>
      </c>
      <c r="AH583" s="150">
        <v>2012</v>
      </c>
      <c r="AI583" s="208">
        <v>0.70833333333333337</v>
      </c>
      <c r="AJ583" s="57"/>
      <c r="AK583" s="57"/>
      <c r="AL583" s="54"/>
      <c r="AM583" s="58"/>
      <c r="AN583" s="88">
        <v>6</v>
      </c>
      <c r="AO583" s="88">
        <v>2</v>
      </c>
      <c r="AP583" s="88">
        <v>2012</v>
      </c>
      <c r="AQ583" s="94">
        <v>0.625</v>
      </c>
      <c r="AR583" s="210">
        <v>6</v>
      </c>
      <c r="AS583" s="211" t="s">
        <v>1914</v>
      </c>
      <c r="AT583" s="60">
        <v>76.800000000000011</v>
      </c>
      <c r="AU583" s="60">
        <v>61.199999999999996</v>
      </c>
      <c r="AV583" s="60">
        <v>3.9</v>
      </c>
      <c r="AW583" s="61">
        <v>7</v>
      </c>
      <c r="AX583" s="60"/>
      <c r="AY583" s="60">
        <v>9</v>
      </c>
      <c r="AZ583" s="60">
        <v>150</v>
      </c>
      <c r="BA583" s="60"/>
      <c r="BB583" s="60">
        <v>150</v>
      </c>
    </row>
    <row r="584" spans="1:54" s="62" customFormat="1" ht="12">
      <c r="A584" s="63" t="s">
        <v>1916</v>
      </c>
      <c r="B584" s="50">
        <v>18</v>
      </c>
      <c r="C584" s="205">
        <v>3994193268</v>
      </c>
      <c r="D584" s="206" t="s">
        <v>1582</v>
      </c>
      <c r="E584" s="206" t="s">
        <v>1932</v>
      </c>
      <c r="F584" s="86" t="s">
        <v>1917</v>
      </c>
      <c r="G584" s="53"/>
      <c r="H584" s="150">
        <v>25</v>
      </c>
      <c r="I584" s="150">
        <v>4</v>
      </c>
      <c r="J584" s="150">
        <v>1966</v>
      </c>
      <c r="K584" s="150">
        <v>45</v>
      </c>
      <c r="L584" s="206" t="s">
        <v>3164</v>
      </c>
      <c r="M584" s="65"/>
      <c r="N584" s="65"/>
      <c r="O584" s="65"/>
      <c r="P584" s="212"/>
      <c r="Q584" s="163" t="s">
        <v>3384</v>
      </c>
      <c r="R584" s="150"/>
      <c r="S584" s="90" t="s">
        <v>58</v>
      </c>
      <c r="T584" s="163">
        <v>11030021</v>
      </c>
      <c r="U584" s="64"/>
      <c r="V584" s="64"/>
      <c r="W584" s="66"/>
      <c r="X584" s="66"/>
      <c r="Y584" s="64"/>
      <c r="Z584" s="66"/>
      <c r="AA584" s="66"/>
      <c r="AB584" s="66"/>
      <c r="AC584" s="66"/>
      <c r="AD584" s="66"/>
      <c r="AE584" s="66"/>
      <c r="AF584" s="150">
        <v>14</v>
      </c>
      <c r="AG584" s="150">
        <v>12</v>
      </c>
      <c r="AH584" s="150">
        <v>2011</v>
      </c>
      <c r="AI584" s="208">
        <v>0.56944444444444442</v>
      </c>
      <c r="AJ584" s="57"/>
      <c r="AK584" s="57"/>
      <c r="AL584" s="54"/>
      <c r="AM584" s="67"/>
      <c r="AN584" s="88">
        <v>6</v>
      </c>
      <c r="AO584" s="88">
        <v>2</v>
      </c>
      <c r="AP584" s="88">
        <v>2012</v>
      </c>
      <c r="AQ584" s="94">
        <v>0.625</v>
      </c>
      <c r="AR584" s="210">
        <v>6</v>
      </c>
      <c r="AS584" s="211" t="s">
        <v>1914</v>
      </c>
      <c r="AT584" s="68">
        <v>76.800000000000011</v>
      </c>
      <c r="AU584" s="68">
        <v>61.199999999999996</v>
      </c>
      <c r="AV584" s="68">
        <v>14.24</v>
      </c>
      <c r="AW584" s="61">
        <v>7</v>
      </c>
      <c r="AX584" s="68"/>
      <c r="AY584" s="68">
        <v>9</v>
      </c>
      <c r="AZ584" s="69">
        <v>150</v>
      </c>
      <c r="BA584" s="70"/>
      <c r="BB584" s="69">
        <v>150</v>
      </c>
    </row>
    <row r="585" spans="1:54" s="62" customFormat="1" ht="12">
      <c r="A585" s="63" t="s">
        <v>1916</v>
      </c>
      <c r="B585" s="50">
        <v>19</v>
      </c>
      <c r="C585" s="205">
        <v>3589742954</v>
      </c>
      <c r="D585" s="206" t="s">
        <v>401</v>
      </c>
      <c r="E585" s="206" t="s">
        <v>3385</v>
      </c>
      <c r="F585" s="206">
        <v>19001086942</v>
      </c>
      <c r="G585" s="53"/>
      <c r="H585" s="150">
        <v>27</v>
      </c>
      <c r="I585" s="150">
        <v>1</v>
      </c>
      <c r="J585" s="150">
        <v>1952</v>
      </c>
      <c r="K585" s="150">
        <v>60</v>
      </c>
      <c r="L585" s="206" t="s">
        <v>3164</v>
      </c>
      <c r="M585" s="1"/>
      <c r="N585" s="1"/>
      <c r="O585" s="1"/>
      <c r="P585" s="215"/>
      <c r="Q585" s="163">
        <v>1</v>
      </c>
      <c r="R585" s="150"/>
      <c r="S585" s="90" t="s">
        <v>58</v>
      </c>
      <c r="T585" s="163">
        <v>11030021</v>
      </c>
      <c r="U585" s="64"/>
      <c r="V585" s="64"/>
      <c r="W585" s="66"/>
      <c r="X585" s="66"/>
      <c r="Y585" s="64"/>
      <c r="Z585" s="66"/>
      <c r="AA585" s="66"/>
      <c r="AB585" s="66"/>
      <c r="AC585" s="66"/>
      <c r="AD585" s="66"/>
      <c r="AE585" s="66"/>
      <c r="AF585" s="150">
        <v>6</v>
      </c>
      <c r="AG585" s="150">
        <v>1</v>
      </c>
      <c r="AH585" s="150">
        <v>2012</v>
      </c>
      <c r="AI585" s="208">
        <v>0.5</v>
      </c>
      <c r="AJ585" s="57"/>
      <c r="AK585" s="57"/>
      <c r="AL585" s="54"/>
      <c r="AM585" s="216"/>
      <c r="AN585" s="88">
        <v>29</v>
      </c>
      <c r="AO585" s="88">
        <v>2</v>
      </c>
      <c r="AP585" s="88">
        <v>2012</v>
      </c>
      <c r="AQ585" s="88"/>
      <c r="AR585" s="210">
        <v>29</v>
      </c>
      <c r="AS585" s="211"/>
      <c r="AT585" s="60">
        <v>371.20000000000005</v>
      </c>
      <c r="AU585" s="60">
        <v>295.79999999999995</v>
      </c>
      <c r="AV585" s="60">
        <v>8.34</v>
      </c>
      <c r="AW585" s="61"/>
      <c r="AX585" s="60"/>
      <c r="AY585" s="60">
        <v>43.5</v>
      </c>
      <c r="AZ585" s="60">
        <v>722.25</v>
      </c>
      <c r="BA585" s="60"/>
      <c r="BB585" s="60">
        <v>722.25</v>
      </c>
    </row>
    <row r="586" spans="1:54" s="62" customFormat="1" ht="12">
      <c r="A586" s="63" t="s">
        <v>1916</v>
      </c>
      <c r="B586" s="50">
        <v>20</v>
      </c>
      <c r="C586" s="205">
        <v>715521761</v>
      </c>
      <c r="D586" s="206" t="s">
        <v>392</v>
      </c>
      <c r="E586" s="206" t="s">
        <v>3386</v>
      </c>
      <c r="F586" s="206">
        <v>19001038508</v>
      </c>
      <c r="G586" s="53"/>
      <c r="H586" s="217">
        <v>28</v>
      </c>
      <c r="I586" s="217">
        <v>9</v>
      </c>
      <c r="J586" s="217">
        <v>1965</v>
      </c>
      <c r="K586" s="217">
        <v>47</v>
      </c>
      <c r="L586" s="206" t="s">
        <v>3164</v>
      </c>
      <c r="M586" s="1"/>
      <c r="N586" s="1"/>
      <c r="O586" s="1"/>
      <c r="P586" s="215"/>
      <c r="Q586" s="218">
        <v>31</v>
      </c>
      <c r="R586" s="150"/>
      <c r="S586" s="90" t="s">
        <v>58</v>
      </c>
      <c r="T586" s="163">
        <v>11030021</v>
      </c>
      <c r="U586" s="64"/>
      <c r="V586" s="64"/>
      <c r="W586" s="66"/>
      <c r="X586" s="66"/>
      <c r="Y586" s="64"/>
      <c r="Z586" s="66"/>
      <c r="AA586" s="66"/>
      <c r="AB586" s="66"/>
      <c r="AC586" s="66"/>
      <c r="AD586" s="66"/>
      <c r="AE586" s="66"/>
      <c r="AF586" s="160">
        <v>30</v>
      </c>
      <c r="AG586" s="160">
        <v>1</v>
      </c>
      <c r="AH586" s="160">
        <v>2012</v>
      </c>
      <c r="AI586" s="208">
        <v>0.625</v>
      </c>
      <c r="AJ586" s="57"/>
      <c r="AK586" s="57"/>
      <c r="AL586" s="54"/>
      <c r="AM586" s="216"/>
      <c r="AN586" s="88">
        <v>29</v>
      </c>
      <c r="AO586" s="88">
        <v>2</v>
      </c>
      <c r="AP586" s="88">
        <v>2012</v>
      </c>
      <c r="AQ586" s="88"/>
      <c r="AR586" s="210">
        <v>29</v>
      </c>
      <c r="AS586" s="211"/>
      <c r="AT586" s="60">
        <v>371.20000000000005</v>
      </c>
      <c r="AU586" s="60">
        <v>295.79999999999995</v>
      </c>
      <c r="AV586" s="60">
        <v>11.75</v>
      </c>
      <c r="AW586" s="61"/>
      <c r="AX586" s="60"/>
      <c r="AY586" s="60">
        <v>43.5</v>
      </c>
      <c r="AZ586" s="60">
        <v>721.73</v>
      </c>
      <c r="BA586" s="60"/>
      <c r="BB586" s="60">
        <v>721.73</v>
      </c>
    </row>
    <row r="587" spans="1:54" s="62" customFormat="1" ht="12">
      <c r="A587" s="63" t="s">
        <v>1916</v>
      </c>
      <c r="B587" s="50">
        <v>21</v>
      </c>
      <c r="C587" s="205">
        <v>824008404</v>
      </c>
      <c r="D587" s="206" t="s">
        <v>3387</v>
      </c>
      <c r="E587" s="206" t="s">
        <v>3369</v>
      </c>
      <c r="F587" s="206">
        <v>51001018033</v>
      </c>
      <c r="G587" s="53"/>
      <c r="H587" s="150">
        <v>11</v>
      </c>
      <c r="I587" s="150">
        <v>7</v>
      </c>
      <c r="J587" s="150">
        <v>1983</v>
      </c>
      <c r="K587" s="150">
        <v>28</v>
      </c>
      <c r="L587" s="206" t="s">
        <v>3164</v>
      </c>
      <c r="M587" s="1"/>
      <c r="N587" s="1"/>
      <c r="O587" s="1"/>
      <c r="P587" s="219"/>
      <c r="Q587" s="163">
        <v>21</v>
      </c>
      <c r="R587" s="150"/>
      <c r="S587" s="90" t="s">
        <v>58</v>
      </c>
      <c r="T587" s="163">
        <v>11030021</v>
      </c>
      <c r="U587" s="64"/>
      <c r="V587" s="64"/>
      <c r="W587" s="66"/>
      <c r="X587" s="66"/>
      <c r="Y587" s="64"/>
      <c r="Z587" s="66"/>
      <c r="AA587" s="66"/>
      <c r="AB587" s="66"/>
      <c r="AC587" s="66"/>
      <c r="AD587" s="66"/>
      <c r="AE587" s="66"/>
      <c r="AF587" s="150">
        <v>11</v>
      </c>
      <c r="AG587" s="150">
        <v>1</v>
      </c>
      <c r="AH587" s="150">
        <v>2012</v>
      </c>
      <c r="AI587" s="208">
        <v>0.4861111111111111</v>
      </c>
      <c r="AJ587" s="57"/>
      <c r="AK587" s="57"/>
      <c r="AL587" s="54"/>
      <c r="AM587" s="216"/>
      <c r="AN587" s="88">
        <v>15</v>
      </c>
      <c r="AO587" s="88">
        <v>2</v>
      </c>
      <c r="AP587" s="88">
        <v>2012</v>
      </c>
      <c r="AQ587" s="94">
        <v>0.625</v>
      </c>
      <c r="AR587" s="210">
        <v>15</v>
      </c>
      <c r="AS587" s="211" t="s">
        <v>1914</v>
      </c>
      <c r="AT587" s="60">
        <v>192</v>
      </c>
      <c r="AU587" s="60">
        <v>153</v>
      </c>
      <c r="AV587" s="60">
        <v>11.23</v>
      </c>
      <c r="AW587" s="61"/>
      <c r="AX587" s="60"/>
      <c r="AY587" s="60">
        <v>22.5</v>
      </c>
      <c r="AZ587" s="60">
        <v>367.5</v>
      </c>
      <c r="BA587" s="60"/>
      <c r="BB587" s="60">
        <v>367.5</v>
      </c>
    </row>
    <row r="588" spans="1:54" s="62" customFormat="1" ht="12">
      <c r="A588" s="63" t="s">
        <v>1916</v>
      </c>
      <c r="B588" s="50">
        <v>22</v>
      </c>
      <c r="C588" s="205">
        <v>1560158035</v>
      </c>
      <c r="D588" s="206" t="s">
        <v>2685</v>
      </c>
      <c r="E588" s="206" t="s">
        <v>3388</v>
      </c>
      <c r="F588" s="206">
        <v>62013002293</v>
      </c>
      <c r="G588" s="53"/>
      <c r="H588" s="150">
        <v>1</v>
      </c>
      <c r="I588" s="150">
        <v>7</v>
      </c>
      <c r="J588" s="150">
        <v>1982</v>
      </c>
      <c r="K588" s="150">
        <v>30</v>
      </c>
      <c r="L588" s="206" t="s">
        <v>3168</v>
      </c>
      <c r="M588" s="1"/>
      <c r="N588" s="1"/>
      <c r="O588" s="1"/>
      <c r="P588" s="219"/>
      <c r="Q588" s="163">
        <v>35</v>
      </c>
      <c r="R588" s="217"/>
      <c r="S588" s="90" t="s">
        <v>58</v>
      </c>
      <c r="T588" s="163">
        <v>11030021</v>
      </c>
      <c r="U588" s="64"/>
      <c r="V588" s="64"/>
      <c r="W588" s="66"/>
      <c r="X588" s="66"/>
      <c r="Y588" s="64"/>
      <c r="Z588" s="66"/>
      <c r="AA588" s="66"/>
      <c r="AB588" s="66"/>
      <c r="AC588" s="66"/>
      <c r="AD588" s="66"/>
      <c r="AE588" s="66"/>
      <c r="AF588" s="150">
        <v>3</v>
      </c>
      <c r="AG588" s="150">
        <v>2</v>
      </c>
      <c r="AH588" s="150">
        <v>2012</v>
      </c>
      <c r="AI588" s="208">
        <v>0.77083333333333337</v>
      </c>
      <c r="AJ588" s="57"/>
      <c r="AK588" s="57"/>
      <c r="AL588" s="54"/>
      <c r="AM588" s="216"/>
      <c r="AN588" s="88">
        <v>29</v>
      </c>
      <c r="AO588" s="88">
        <v>2</v>
      </c>
      <c r="AP588" s="88">
        <v>2012</v>
      </c>
      <c r="AQ588" s="88"/>
      <c r="AR588" s="210">
        <v>26</v>
      </c>
      <c r="AS588" s="220"/>
      <c r="AT588" s="60">
        <v>332.8</v>
      </c>
      <c r="AU588" s="60">
        <v>265.2</v>
      </c>
      <c r="AV588" s="60"/>
      <c r="AW588" s="61"/>
      <c r="AX588" s="60"/>
      <c r="AY588" s="60">
        <v>39</v>
      </c>
      <c r="AZ588" s="60">
        <v>650</v>
      </c>
      <c r="BA588" s="60"/>
      <c r="BB588" s="60">
        <v>650</v>
      </c>
    </row>
    <row r="589" spans="1:54" s="62" customFormat="1" ht="12">
      <c r="A589" s="63" t="s">
        <v>1916</v>
      </c>
      <c r="B589" s="50">
        <v>23</v>
      </c>
      <c r="C589" s="205">
        <v>2652567687</v>
      </c>
      <c r="D589" s="206" t="s">
        <v>652</v>
      </c>
      <c r="E589" s="206" t="s">
        <v>1896</v>
      </c>
      <c r="F589" s="206">
        <v>19001097196</v>
      </c>
      <c r="G589" s="53"/>
      <c r="H589" s="150">
        <v>4</v>
      </c>
      <c r="I589" s="150">
        <v>12</v>
      </c>
      <c r="J589" s="150">
        <v>1986</v>
      </c>
      <c r="K589" s="150">
        <v>26</v>
      </c>
      <c r="L589" s="206" t="s">
        <v>3168</v>
      </c>
      <c r="M589" s="1"/>
      <c r="N589" s="1"/>
      <c r="O589" s="1"/>
      <c r="P589" s="219"/>
      <c r="Q589" s="163">
        <v>36</v>
      </c>
      <c r="R589" s="217"/>
      <c r="S589" s="90" t="s">
        <v>58</v>
      </c>
      <c r="T589" s="163">
        <v>11030021</v>
      </c>
      <c r="U589" s="64"/>
      <c r="V589" s="64"/>
      <c r="W589" s="66"/>
      <c r="X589" s="66"/>
      <c r="Y589" s="64"/>
      <c r="Z589" s="66"/>
      <c r="AA589" s="66"/>
      <c r="AB589" s="66"/>
      <c r="AC589" s="66"/>
      <c r="AD589" s="66"/>
      <c r="AE589" s="66"/>
      <c r="AF589" s="150">
        <v>7</v>
      </c>
      <c r="AG589" s="150">
        <v>2</v>
      </c>
      <c r="AH589" s="150">
        <v>2012</v>
      </c>
      <c r="AI589" s="208">
        <v>0.5</v>
      </c>
      <c r="AJ589" s="57"/>
      <c r="AK589" s="57"/>
      <c r="AL589" s="54"/>
      <c r="AM589" s="216"/>
      <c r="AN589" s="88">
        <v>29</v>
      </c>
      <c r="AO589" s="88">
        <v>2</v>
      </c>
      <c r="AP589" s="88">
        <v>2012</v>
      </c>
      <c r="AQ589" s="88"/>
      <c r="AR589" s="210">
        <v>22</v>
      </c>
      <c r="AS589" s="220"/>
      <c r="AT589" s="60">
        <v>281.60000000000002</v>
      </c>
      <c r="AU589" s="60">
        <v>224.39999999999998</v>
      </c>
      <c r="AV589" s="60">
        <v>14.7</v>
      </c>
      <c r="AW589" s="61"/>
      <c r="AX589" s="60"/>
      <c r="AY589" s="60">
        <v>33</v>
      </c>
      <c r="AZ589" s="60">
        <v>550</v>
      </c>
      <c r="BA589" s="60"/>
      <c r="BB589" s="60">
        <v>550</v>
      </c>
    </row>
    <row r="590" spans="1:54" s="62" customFormat="1" ht="12">
      <c r="A590" s="63" t="s">
        <v>1916</v>
      </c>
      <c r="B590" s="50">
        <v>24</v>
      </c>
      <c r="C590" s="205">
        <v>3897682532</v>
      </c>
      <c r="D590" s="206" t="s">
        <v>392</v>
      </c>
      <c r="E590" s="206" t="s">
        <v>108</v>
      </c>
      <c r="F590" s="206">
        <v>19001094298</v>
      </c>
      <c r="G590" s="53"/>
      <c r="H590" s="150">
        <v>16</v>
      </c>
      <c r="I590" s="150">
        <v>5</v>
      </c>
      <c r="J590" s="150">
        <v>1948</v>
      </c>
      <c r="K590" s="150">
        <v>64</v>
      </c>
      <c r="L590" s="206" t="s">
        <v>3164</v>
      </c>
      <c r="M590" s="1"/>
      <c r="N590" s="1"/>
      <c r="O590" s="1"/>
      <c r="P590" s="219"/>
      <c r="Q590" s="163">
        <v>22</v>
      </c>
      <c r="R590" s="217"/>
      <c r="S590" s="90" t="s">
        <v>58</v>
      </c>
      <c r="T590" s="163">
        <v>11030021</v>
      </c>
      <c r="U590" s="64"/>
      <c r="V590" s="64"/>
      <c r="W590" s="66"/>
      <c r="X590" s="66"/>
      <c r="Y590" s="64"/>
      <c r="Z590" s="66"/>
      <c r="AA590" s="66"/>
      <c r="AB590" s="66"/>
      <c r="AC590" s="66"/>
      <c r="AD590" s="66"/>
      <c r="AE590" s="66"/>
      <c r="AF590" s="150">
        <v>11</v>
      </c>
      <c r="AG590" s="150">
        <v>1</v>
      </c>
      <c r="AH590" s="150">
        <v>2012</v>
      </c>
      <c r="AI590" s="86" t="s">
        <v>2144</v>
      </c>
      <c r="AJ590" s="57"/>
      <c r="AK590" s="57"/>
      <c r="AL590" s="54"/>
      <c r="AM590" s="216"/>
      <c r="AN590" s="88">
        <v>29</v>
      </c>
      <c r="AO590" s="88">
        <v>2</v>
      </c>
      <c r="AP590" s="88">
        <v>2012</v>
      </c>
      <c r="AQ590" s="88"/>
      <c r="AR590" s="210">
        <v>29</v>
      </c>
      <c r="AS590" s="220"/>
      <c r="AT590" s="60">
        <v>371.20000000000005</v>
      </c>
      <c r="AU590" s="60">
        <v>295.79999999999995</v>
      </c>
      <c r="AV590" s="60">
        <v>13.56</v>
      </c>
      <c r="AW590" s="61"/>
      <c r="AX590" s="60"/>
      <c r="AY590" s="60">
        <v>43.5</v>
      </c>
      <c r="AZ590" s="60">
        <v>720.9</v>
      </c>
      <c r="BA590" s="60"/>
      <c r="BB590" s="60">
        <v>720.9</v>
      </c>
    </row>
    <row r="591" spans="1:54" s="62" customFormat="1" ht="12">
      <c r="A591" s="63" t="s">
        <v>1916</v>
      </c>
      <c r="B591" s="50">
        <v>25</v>
      </c>
      <c r="C591" s="205">
        <v>411978816</v>
      </c>
      <c r="D591" s="206" t="s">
        <v>412</v>
      </c>
      <c r="E591" s="206" t="s">
        <v>1938</v>
      </c>
      <c r="F591" s="206">
        <v>19001049184</v>
      </c>
      <c r="G591" s="53"/>
      <c r="H591" s="150">
        <v>14</v>
      </c>
      <c r="I591" s="150">
        <v>9</v>
      </c>
      <c r="J591" s="150">
        <v>1970</v>
      </c>
      <c r="K591" s="150">
        <v>41</v>
      </c>
      <c r="L591" s="206" t="s">
        <v>3164</v>
      </c>
      <c r="M591" s="1"/>
      <c r="N591" s="1"/>
      <c r="O591" s="1"/>
      <c r="P591" s="219"/>
      <c r="Q591" s="163" t="s">
        <v>3389</v>
      </c>
      <c r="R591" s="150"/>
      <c r="S591" s="90" t="s">
        <v>58</v>
      </c>
      <c r="T591" s="163">
        <v>11030021</v>
      </c>
      <c r="U591" s="55"/>
      <c r="V591" s="64"/>
      <c r="W591" s="66"/>
      <c r="X591" s="66"/>
      <c r="Y591" s="64"/>
      <c r="Z591" s="66"/>
      <c r="AA591" s="66"/>
      <c r="AB591" s="66"/>
      <c r="AC591" s="66"/>
      <c r="AD591" s="66"/>
      <c r="AE591" s="66"/>
      <c r="AF591" s="150">
        <v>16</v>
      </c>
      <c r="AG591" s="150">
        <v>12</v>
      </c>
      <c r="AH591" s="150">
        <v>2011</v>
      </c>
      <c r="AI591" s="208">
        <v>0.5</v>
      </c>
      <c r="AJ591" s="57"/>
      <c r="AK591" s="57"/>
      <c r="AL591" s="54"/>
      <c r="AM591" s="216"/>
      <c r="AN591" s="88">
        <v>23</v>
      </c>
      <c r="AO591" s="88">
        <v>2</v>
      </c>
      <c r="AP591" s="88">
        <v>2012</v>
      </c>
      <c r="AQ591" s="94">
        <v>0.625</v>
      </c>
      <c r="AR591" s="210">
        <v>23</v>
      </c>
      <c r="AS591" s="211" t="s">
        <v>1914</v>
      </c>
      <c r="AT591" s="60">
        <v>294.40000000000003</v>
      </c>
      <c r="AU591" s="60">
        <v>234.6</v>
      </c>
      <c r="AV591" s="60">
        <v>10.4</v>
      </c>
      <c r="AW591" s="61">
        <v>27</v>
      </c>
      <c r="AX591" s="60"/>
      <c r="AY591" s="60">
        <v>34.5</v>
      </c>
      <c r="AZ591" s="60">
        <v>575</v>
      </c>
      <c r="BA591" s="60"/>
      <c r="BB591" s="60">
        <v>575</v>
      </c>
    </row>
    <row r="592" spans="1:54" s="62" customFormat="1" ht="12">
      <c r="A592" s="63" t="s">
        <v>1916</v>
      </c>
      <c r="B592" s="50">
        <v>26</v>
      </c>
      <c r="C592" s="205">
        <v>3947372845</v>
      </c>
      <c r="D592" s="206" t="s">
        <v>1955</v>
      </c>
      <c r="E592" s="206" t="s">
        <v>3390</v>
      </c>
      <c r="F592" s="206">
        <v>62009001915</v>
      </c>
      <c r="G592" s="53"/>
      <c r="H592" s="150">
        <v>2</v>
      </c>
      <c r="I592" s="150">
        <v>8</v>
      </c>
      <c r="J592" s="150">
        <v>1991</v>
      </c>
      <c r="K592" s="150">
        <v>20</v>
      </c>
      <c r="L592" s="206" t="s">
        <v>3164</v>
      </c>
      <c r="M592" s="1"/>
      <c r="N592" s="1"/>
      <c r="O592" s="1"/>
      <c r="P592" s="219"/>
      <c r="Q592" s="163" t="s">
        <v>3391</v>
      </c>
      <c r="R592" s="150"/>
      <c r="S592" s="90" t="s">
        <v>58</v>
      </c>
      <c r="T592" s="163">
        <v>11030021</v>
      </c>
      <c r="U592" s="64"/>
      <c r="V592" s="64"/>
      <c r="W592" s="66"/>
      <c r="X592" s="66"/>
      <c r="Y592" s="64"/>
      <c r="Z592" s="66"/>
      <c r="AA592" s="66"/>
      <c r="AB592" s="66"/>
      <c r="AC592" s="66"/>
      <c r="AD592" s="66"/>
      <c r="AE592" s="66"/>
      <c r="AF592" s="150">
        <v>19</v>
      </c>
      <c r="AG592" s="150">
        <v>12</v>
      </c>
      <c r="AH592" s="150">
        <v>2011</v>
      </c>
      <c r="AI592" s="208">
        <v>0.625</v>
      </c>
      <c r="AJ592" s="57"/>
      <c r="AK592" s="57"/>
      <c r="AL592" s="54"/>
      <c r="AM592" s="216"/>
      <c r="AN592" s="88">
        <v>13</v>
      </c>
      <c r="AO592" s="88">
        <v>2</v>
      </c>
      <c r="AP592" s="88">
        <v>2012</v>
      </c>
      <c r="AQ592" s="94">
        <v>0.70833333333333337</v>
      </c>
      <c r="AR592" s="210">
        <v>13</v>
      </c>
      <c r="AS592" s="211" t="s">
        <v>1914</v>
      </c>
      <c r="AT592" s="60">
        <v>166.4</v>
      </c>
      <c r="AU592" s="60">
        <v>132.6</v>
      </c>
      <c r="AV592" s="60"/>
      <c r="AW592" s="61"/>
      <c r="AX592" s="60"/>
      <c r="AY592" s="60">
        <v>19.5</v>
      </c>
      <c r="AZ592" s="60">
        <v>318.5</v>
      </c>
      <c r="BA592" s="60"/>
      <c r="BB592" s="60">
        <v>318.5</v>
      </c>
    </row>
    <row r="593" spans="1:54" s="62" customFormat="1" ht="12">
      <c r="A593" s="63" t="s">
        <v>1916</v>
      </c>
      <c r="B593" s="50">
        <v>27</v>
      </c>
      <c r="C593" s="221">
        <v>174102481</v>
      </c>
      <c r="D593" s="222" t="s">
        <v>610</v>
      </c>
      <c r="E593" s="222" t="s">
        <v>3392</v>
      </c>
      <c r="F593" s="206">
        <v>19001044150</v>
      </c>
      <c r="G593" s="53"/>
      <c r="H593" s="150">
        <v>3</v>
      </c>
      <c r="I593" s="150">
        <v>5</v>
      </c>
      <c r="J593" s="150">
        <v>1958</v>
      </c>
      <c r="K593" s="150">
        <v>54</v>
      </c>
      <c r="L593" s="206" t="s">
        <v>3164</v>
      </c>
      <c r="M593" s="1"/>
      <c r="N593" s="1"/>
      <c r="O593" s="1"/>
      <c r="P593" s="219"/>
      <c r="Q593" s="163">
        <v>37</v>
      </c>
      <c r="R593" s="150"/>
      <c r="S593" s="90" t="s">
        <v>58</v>
      </c>
      <c r="T593" s="163">
        <v>11030021</v>
      </c>
      <c r="U593" s="55"/>
      <c r="V593" s="64"/>
      <c r="W593" s="66"/>
      <c r="X593" s="66"/>
      <c r="Y593" s="64"/>
      <c r="Z593" s="66"/>
      <c r="AA593" s="66"/>
      <c r="AB593" s="66"/>
      <c r="AC593" s="66"/>
      <c r="AD593" s="66"/>
      <c r="AE593" s="66"/>
      <c r="AF593" s="150">
        <v>10</v>
      </c>
      <c r="AG593" s="150">
        <v>2</v>
      </c>
      <c r="AH593" s="150">
        <v>2012</v>
      </c>
      <c r="AI593" s="208">
        <v>0.54166666666666663</v>
      </c>
      <c r="AJ593" s="57"/>
      <c r="AK593" s="57"/>
      <c r="AL593" s="54"/>
      <c r="AM593" s="216"/>
      <c r="AN593" s="88">
        <v>29</v>
      </c>
      <c r="AO593" s="88">
        <v>2</v>
      </c>
      <c r="AP593" s="88">
        <v>2012</v>
      </c>
      <c r="AQ593" s="88"/>
      <c r="AR593" s="210">
        <v>19</v>
      </c>
      <c r="AS593" s="211"/>
      <c r="AT593" s="60">
        <v>243.20000000000002</v>
      </c>
      <c r="AU593" s="60">
        <v>193.79999999999998</v>
      </c>
      <c r="AV593" s="60"/>
      <c r="AW593" s="61"/>
      <c r="AX593" s="60"/>
      <c r="AY593" s="60">
        <v>28.5</v>
      </c>
      <c r="AZ593" s="60">
        <v>474.64</v>
      </c>
      <c r="BA593" s="60"/>
      <c r="BB593" s="60">
        <v>474.64</v>
      </c>
    </row>
    <row r="594" spans="1:54" s="62" customFormat="1" ht="12">
      <c r="A594" s="63" t="s">
        <v>1916</v>
      </c>
      <c r="B594" s="50">
        <v>28</v>
      </c>
      <c r="C594" s="205">
        <v>635619596</v>
      </c>
      <c r="D594" s="206" t="s">
        <v>2359</v>
      </c>
      <c r="E594" s="206" t="s">
        <v>3393</v>
      </c>
      <c r="F594" s="206">
        <v>62006031116</v>
      </c>
      <c r="G594" s="53"/>
      <c r="H594" s="150">
        <v>19</v>
      </c>
      <c r="I594" s="150">
        <v>1</v>
      </c>
      <c r="J594" s="150">
        <v>1948</v>
      </c>
      <c r="K594" s="150">
        <v>64</v>
      </c>
      <c r="L594" s="206" t="s">
        <v>3168</v>
      </c>
      <c r="M594" s="1"/>
      <c r="N594" s="1"/>
      <c r="O594" s="1"/>
      <c r="P594" s="219"/>
      <c r="Q594" s="163">
        <v>38</v>
      </c>
      <c r="R594" s="150"/>
      <c r="S594" s="90" t="s">
        <v>58</v>
      </c>
      <c r="T594" s="163">
        <v>11030021</v>
      </c>
      <c r="U594" s="64"/>
      <c r="V594" s="64"/>
      <c r="W594" s="66"/>
      <c r="X594" s="66"/>
      <c r="Y594" s="64"/>
      <c r="Z594" s="66"/>
      <c r="AA594" s="66"/>
      <c r="AB594" s="66"/>
      <c r="AC594" s="66"/>
      <c r="AD594" s="66"/>
      <c r="AE594" s="66"/>
      <c r="AF594" s="150">
        <v>14</v>
      </c>
      <c r="AG594" s="150">
        <v>2</v>
      </c>
      <c r="AH594" s="150">
        <v>2012</v>
      </c>
      <c r="AI594" s="208">
        <v>0.52777777777777779</v>
      </c>
      <c r="AJ594" s="57"/>
      <c r="AK594" s="57"/>
      <c r="AL594" s="54"/>
      <c r="AM594" s="216"/>
      <c r="AN594" s="88">
        <v>29</v>
      </c>
      <c r="AO594" s="88">
        <v>2</v>
      </c>
      <c r="AP594" s="88">
        <v>2012</v>
      </c>
      <c r="AQ594" s="88"/>
      <c r="AR594" s="210">
        <v>15</v>
      </c>
      <c r="AS594" s="211"/>
      <c r="AT594" s="60">
        <v>192</v>
      </c>
      <c r="AU594" s="60">
        <v>153</v>
      </c>
      <c r="AV594" s="60">
        <v>9.14</v>
      </c>
      <c r="AW594" s="61"/>
      <c r="AX594" s="60"/>
      <c r="AY594" s="60">
        <v>22.5</v>
      </c>
      <c r="AZ594" s="60">
        <v>375</v>
      </c>
      <c r="BA594" s="60"/>
      <c r="BB594" s="60">
        <v>375</v>
      </c>
    </row>
    <row r="595" spans="1:54" s="62" customFormat="1" ht="12">
      <c r="A595" s="63" t="s">
        <v>1916</v>
      </c>
      <c r="B595" s="50">
        <v>29</v>
      </c>
      <c r="C595" s="205">
        <v>3873052588</v>
      </c>
      <c r="D595" s="206" t="s">
        <v>3394</v>
      </c>
      <c r="E595" s="206" t="s">
        <v>3395</v>
      </c>
      <c r="F595" s="206">
        <v>48001012054</v>
      </c>
      <c r="G595" s="53"/>
      <c r="H595" s="150">
        <v>17</v>
      </c>
      <c r="I595" s="150">
        <v>10</v>
      </c>
      <c r="J595" s="150">
        <v>1953</v>
      </c>
      <c r="K595" s="150">
        <v>58</v>
      </c>
      <c r="L595" s="206" t="s">
        <v>3164</v>
      </c>
      <c r="M595" s="1"/>
      <c r="N595" s="1"/>
      <c r="O595" s="1"/>
      <c r="P595" s="219"/>
      <c r="Q595" s="163">
        <v>25</v>
      </c>
      <c r="R595" s="150"/>
      <c r="S595" s="90" t="s">
        <v>58</v>
      </c>
      <c r="T595" s="163">
        <v>11030021</v>
      </c>
      <c r="U595" s="64"/>
      <c r="V595" s="64"/>
      <c r="W595" s="66"/>
      <c r="X595" s="66"/>
      <c r="Y595" s="64"/>
      <c r="Z595" s="66"/>
      <c r="AA595" s="66"/>
      <c r="AB595" s="66"/>
      <c r="AC595" s="66"/>
      <c r="AD595" s="66"/>
      <c r="AE595" s="66"/>
      <c r="AF595" s="150">
        <v>23</v>
      </c>
      <c r="AG595" s="150">
        <v>1</v>
      </c>
      <c r="AH595" s="144">
        <v>2012</v>
      </c>
      <c r="AI595" s="208">
        <v>0.5</v>
      </c>
      <c r="AJ595" s="57"/>
      <c r="AK595" s="57"/>
      <c r="AL595" s="54"/>
      <c r="AM595" s="216"/>
      <c r="AN595" s="88">
        <v>29</v>
      </c>
      <c r="AO595" s="88">
        <v>2</v>
      </c>
      <c r="AP595" s="88">
        <v>2012</v>
      </c>
      <c r="AQ595" s="214"/>
      <c r="AR595" s="213">
        <v>29</v>
      </c>
      <c r="AS595" s="211"/>
      <c r="AT595" s="60">
        <v>371.20000000000005</v>
      </c>
      <c r="AU595" s="60">
        <v>295.79999999999995</v>
      </c>
      <c r="AV595" s="60">
        <v>27.25</v>
      </c>
      <c r="AW595" s="61">
        <v>20</v>
      </c>
      <c r="AX595" s="60"/>
      <c r="AY595" s="60">
        <v>43.5</v>
      </c>
      <c r="AZ595" s="60">
        <v>725</v>
      </c>
      <c r="BA595" s="60"/>
      <c r="BB595" s="60">
        <v>725</v>
      </c>
    </row>
    <row r="596" spans="1:54" s="62" customFormat="1" ht="12">
      <c r="A596" s="63" t="s">
        <v>1916</v>
      </c>
      <c r="B596" s="50">
        <v>30</v>
      </c>
      <c r="C596" s="223">
        <v>1683731671</v>
      </c>
      <c r="D596" s="224" t="s">
        <v>760</v>
      </c>
      <c r="E596" s="224" t="s">
        <v>3396</v>
      </c>
      <c r="F596" s="224">
        <v>51001017024</v>
      </c>
      <c r="G596" s="53"/>
      <c r="H596" s="225">
        <v>25</v>
      </c>
      <c r="I596" s="225">
        <v>7</v>
      </c>
      <c r="J596" s="225">
        <v>1966</v>
      </c>
      <c r="K596" s="225">
        <v>46</v>
      </c>
      <c r="L596" s="206" t="s">
        <v>3164</v>
      </c>
      <c r="M596" s="1"/>
      <c r="N596" s="1"/>
      <c r="O596" s="1"/>
      <c r="P596" s="219"/>
      <c r="Q596" s="226">
        <v>26</v>
      </c>
      <c r="R596" s="150"/>
      <c r="S596" s="90" t="s">
        <v>58</v>
      </c>
      <c r="T596" s="163">
        <v>11030021</v>
      </c>
      <c r="U596" s="64"/>
      <c r="V596" s="64"/>
      <c r="W596" s="66"/>
      <c r="X596" s="66"/>
      <c r="Y596" s="64"/>
      <c r="Z596" s="66"/>
      <c r="AA596" s="66"/>
      <c r="AB596" s="66"/>
      <c r="AC596" s="66"/>
      <c r="AD596" s="66"/>
      <c r="AE596" s="66"/>
      <c r="AF596" s="225">
        <v>23</v>
      </c>
      <c r="AG596" s="225">
        <v>1</v>
      </c>
      <c r="AH596" s="227">
        <v>2012</v>
      </c>
      <c r="AI596" s="228">
        <v>0.52083333333333337</v>
      </c>
      <c r="AJ596" s="57"/>
      <c r="AK596" s="57"/>
      <c r="AL596" s="54"/>
      <c r="AM596" s="216"/>
      <c r="AN596" s="88">
        <v>21</v>
      </c>
      <c r="AO596" s="88">
        <v>2</v>
      </c>
      <c r="AP596" s="88">
        <v>2012</v>
      </c>
      <c r="AQ596" s="229">
        <v>0.625</v>
      </c>
      <c r="AR596" s="213">
        <v>21</v>
      </c>
      <c r="AS596" s="211" t="s">
        <v>1914</v>
      </c>
      <c r="AT596" s="60">
        <v>268.8</v>
      </c>
      <c r="AU596" s="60">
        <v>214.2</v>
      </c>
      <c r="AV596" s="60">
        <v>11.01</v>
      </c>
      <c r="AW596" s="61"/>
      <c r="AX596" s="60"/>
      <c r="AY596" s="60">
        <v>31.5</v>
      </c>
      <c r="AZ596" s="60">
        <v>525</v>
      </c>
      <c r="BA596" s="60"/>
      <c r="BB596" s="60">
        <v>525</v>
      </c>
    </row>
    <row r="597" spans="1:54" s="62" customFormat="1" ht="12">
      <c r="A597" s="63" t="s">
        <v>1916</v>
      </c>
      <c r="B597" s="50">
        <v>31</v>
      </c>
      <c r="C597" s="205">
        <v>3051863552</v>
      </c>
      <c r="D597" s="206" t="s">
        <v>55</v>
      </c>
      <c r="E597" s="206" t="s">
        <v>3397</v>
      </c>
      <c r="F597" s="206">
        <v>33001064770</v>
      </c>
      <c r="G597" s="53"/>
      <c r="H597" s="217">
        <v>18</v>
      </c>
      <c r="I597" s="217">
        <v>11</v>
      </c>
      <c r="J597" s="217">
        <v>1989</v>
      </c>
      <c r="K597" s="217">
        <v>23</v>
      </c>
      <c r="L597" s="206" t="s">
        <v>3164</v>
      </c>
      <c r="M597" s="1"/>
      <c r="N597" s="1"/>
      <c r="O597" s="1"/>
      <c r="P597" s="219"/>
      <c r="Q597" s="218">
        <v>40</v>
      </c>
      <c r="R597" s="150"/>
      <c r="S597" s="90" t="s">
        <v>58</v>
      </c>
      <c r="T597" s="163">
        <v>11030021</v>
      </c>
      <c r="U597" s="64"/>
      <c r="V597" s="64"/>
      <c r="W597" s="66"/>
      <c r="X597" s="66"/>
      <c r="Y597" s="64"/>
      <c r="Z597" s="66"/>
      <c r="AA597" s="66"/>
      <c r="AB597" s="66"/>
      <c r="AC597" s="66"/>
      <c r="AD597" s="66"/>
      <c r="AE597" s="66"/>
      <c r="AF597" s="150">
        <v>18</v>
      </c>
      <c r="AG597" s="150">
        <v>2</v>
      </c>
      <c r="AH597" s="144">
        <v>2012</v>
      </c>
      <c r="AI597" s="208">
        <v>0.79166666666666663</v>
      </c>
      <c r="AJ597" s="57"/>
      <c r="AK597" s="57"/>
      <c r="AL597" s="54"/>
      <c r="AM597" s="216"/>
      <c r="AN597" s="88">
        <v>29</v>
      </c>
      <c r="AO597" s="88">
        <v>2</v>
      </c>
      <c r="AP597" s="88">
        <v>2012</v>
      </c>
      <c r="AQ597" s="214"/>
      <c r="AR597" s="213">
        <v>11</v>
      </c>
      <c r="AS597" s="211"/>
      <c r="AT597" s="60">
        <v>140.80000000000001</v>
      </c>
      <c r="AU597" s="60">
        <v>112.19999999999999</v>
      </c>
      <c r="AV597" s="60">
        <v>12.68</v>
      </c>
      <c r="AW597" s="61">
        <v>7</v>
      </c>
      <c r="AX597" s="60"/>
      <c r="AY597" s="60">
        <v>16.5</v>
      </c>
      <c r="AZ597" s="60">
        <v>275</v>
      </c>
      <c r="BA597" s="60"/>
      <c r="BB597" s="60">
        <v>275</v>
      </c>
    </row>
    <row r="598" spans="1:54" s="62" customFormat="1" ht="12">
      <c r="A598" s="63" t="s">
        <v>1916</v>
      </c>
      <c r="B598" s="50">
        <v>32</v>
      </c>
      <c r="C598" s="205">
        <v>4076891784</v>
      </c>
      <c r="D598" s="230" t="s">
        <v>610</v>
      </c>
      <c r="E598" s="230" t="s">
        <v>3242</v>
      </c>
      <c r="F598" s="206">
        <v>19150005892</v>
      </c>
      <c r="G598" s="53"/>
      <c r="H598" s="160">
        <v>12</v>
      </c>
      <c r="I598" s="160">
        <v>6</v>
      </c>
      <c r="J598" s="160">
        <v>1992</v>
      </c>
      <c r="K598" s="160">
        <v>20</v>
      </c>
      <c r="L598" s="206" t="s">
        <v>3164</v>
      </c>
      <c r="M598" s="1"/>
      <c r="N598" s="1"/>
      <c r="O598" s="1"/>
      <c r="P598" s="219"/>
      <c r="Q598" s="231">
        <v>29</v>
      </c>
      <c r="R598" s="150"/>
      <c r="S598" s="90" t="s">
        <v>58</v>
      </c>
      <c r="T598" s="163">
        <v>11030021</v>
      </c>
      <c r="U598" s="64"/>
      <c r="V598" s="64"/>
      <c r="W598" s="66"/>
      <c r="X598" s="66"/>
      <c r="Y598" s="64"/>
      <c r="Z598" s="66"/>
      <c r="AA598" s="66"/>
      <c r="AB598" s="66"/>
      <c r="AC598" s="66"/>
      <c r="AD598" s="66"/>
      <c r="AE598" s="66"/>
      <c r="AF598" s="160">
        <v>25</v>
      </c>
      <c r="AG598" s="160">
        <v>1</v>
      </c>
      <c r="AH598" s="232">
        <v>2012</v>
      </c>
      <c r="AI598" s="208">
        <v>0.41666666666666669</v>
      </c>
      <c r="AJ598" s="57"/>
      <c r="AK598" s="57"/>
      <c r="AL598" s="54"/>
      <c r="AM598" s="216"/>
      <c r="AN598" s="210">
        <v>3</v>
      </c>
      <c r="AO598" s="210">
        <v>2</v>
      </c>
      <c r="AP598" s="210">
        <v>2012</v>
      </c>
      <c r="AQ598" s="233">
        <v>0.625</v>
      </c>
      <c r="AR598" s="213">
        <v>3</v>
      </c>
      <c r="AS598" s="211" t="s">
        <v>1914</v>
      </c>
      <c r="AT598" s="60">
        <v>38.400000000000006</v>
      </c>
      <c r="AU598" s="60">
        <v>30.599999999999998</v>
      </c>
      <c r="AV598" s="60">
        <v>19.5</v>
      </c>
      <c r="AW598" s="61"/>
      <c r="AX598" s="60"/>
      <c r="AY598" s="60">
        <v>4.5</v>
      </c>
      <c r="AZ598" s="60">
        <v>75</v>
      </c>
      <c r="BA598" s="60"/>
      <c r="BB598" s="60">
        <v>75</v>
      </c>
    </row>
    <row r="599" spans="1:54" s="62" customFormat="1" ht="12">
      <c r="A599" s="63" t="s">
        <v>1916</v>
      </c>
      <c r="B599" s="50">
        <v>33</v>
      </c>
      <c r="C599" s="205">
        <v>296799170</v>
      </c>
      <c r="D599" s="206" t="s">
        <v>3398</v>
      </c>
      <c r="E599" s="206" t="s">
        <v>1929</v>
      </c>
      <c r="F599" s="206">
        <v>29001023273</v>
      </c>
      <c r="G599" s="53"/>
      <c r="H599" s="217">
        <v>18</v>
      </c>
      <c r="I599" s="217">
        <v>9</v>
      </c>
      <c r="J599" s="217">
        <v>1936</v>
      </c>
      <c r="K599" s="217">
        <v>76</v>
      </c>
      <c r="L599" s="206" t="s">
        <v>3164</v>
      </c>
      <c r="M599" s="1"/>
      <c r="N599" s="1"/>
      <c r="O599" s="1"/>
      <c r="P599" s="219"/>
      <c r="Q599" s="218">
        <v>41</v>
      </c>
      <c r="R599" s="150"/>
      <c r="S599" s="90" t="s">
        <v>58</v>
      </c>
      <c r="T599" s="163">
        <v>11030021</v>
      </c>
      <c r="U599" s="64"/>
      <c r="V599" s="64"/>
      <c r="W599" s="66"/>
      <c r="X599" s="66"/>
      <c r="Y599" s="64"/>
      <c r="Z599" s="66"/>
      <c r="AA599" s="66"/>
      <c r="AB599" s="66"/>
      <c r="AC599" s="66"/>
      <c r="AD599" s="66"/>
      <c r="AE599" s="66"/>
      <c r="AF599" s="150">
        <v>21</v>
      </c>
      <c r="AG599" s="150">
        <v>2</v>
      </c>
      <c r="AH599" s="144">
        <v>2012</v>
      </c>
      <c r="AI599" s="208">
        <v>0.33333333333333331</v>
      </c>
      <c r="AJ599" s="57"/>
      <c r="AK599" s="57"/>
      <c r="AL599" s="54"/>
      <c r="AM599" s="216"/>
      <c r="AN599" s="88">
        <v>23</v>
      </c>
      <c r="AO599" s="88">
        <v>2</v>
      </c>
      <c r="AP599" s="88">
        <v>2012</v>
      </c>
      <c r="AQ599" s="209">
        <v>0.70833333333333337</v>
      </c>
      <c r="AR599" s="213">
        <v>2</v>
      </c>
      <c r="AS599" s="211" t="s">
        <v>1914</v>
      </c>
      <c r="AT599" s="60">
        <v>25.6</v>
      </c>
      <c r="AU599" s="60">
        <v>20.399999999999999</v>
      </c>
      <c r="AV599" s="60">
        <v>8.39</v>
      </c>
      <c r="AW599" s="61">
        <v>7</v>
      </c>
      <c r="AX599" s="60"/>
      <c r="AY599" s="60">
        <v>3</v>
      </c>
      <c r="AZ599" s="60">
        <v>50</v>
      </c>
      <c r="BA599" s="60"/>
      <c r="BB599" s="60">
        <v>50</v>
      </c>
    </row>
    <row r="600" spans="1:54" s="62" customFormat="1" ht="12">
      <c r="A600" s="63" t="s">
        <v>1916</v>
      </c>
      <c r="B600" s="50">
        <v>34</v>
      </c>
      <c r="C600" s="234">
        <v>1114210219</v>
      </c>
      <c r="D600" s="230" t="s">
        <v>3399</v>
      </c>
      <c r="E600" s="230" t="s">
        <v>3400</v>
      </c>
      <c r="F600" s="230">
        <v>19001090906</v>
      </c>
      <c r="G600" s="53"/>
      <c r="H600" s="160">
        <v>2</v>
      </c>
      <c r="I600" s="160">
        <v>1</v>
      </c>
      <c r="J600" s="160">
        <v>1950</v>
      </c>
      <c r="K600" s="160">
        <v>62</v>
      </c>
      <c r="L600" s="206" t="s">
        <v>3164</v>
      </c>
      <c r="M600" s="1"/>
      <c r="N600" s="1"/>
      <c r="O600" s="1"/>
      <c r="P600" s="219"/>
      <c r="Q600" s="231">
        <v>43</v>
      </c>
      <c r="R600" s="150"/>
      <c r="S600" s="90" t="s">
        <v>58</v>
      </c>
      <c r="T600" s="163">
        <v>11030021</v>
      </c>
      <c r="U600" s="64"/>
      <c r="V600" s="64"/>
      <c r="W600" s="66"/>
      <c r="X600" s="66"/>
      <c r="Y600" s="64"/>
      <c r="Z600" s="66"/>
      <c r="AA600" s="66"/>
      <c r="AB600" s="66"/>
      <c r="AC600" s="66"/>
      <c r="AD600" s="66"/>
      <c r="AE600" s="66"/>
      <c r="AF600" s="160">
        <v>22</v>
      </c>
      <c r="AG600" s="160">
        <v>2</v>
      </c>
      <c r="AH600" s="232">
        <v>2012</v>
      </c>
      <c r="AI600" s="235">
        <v>0.55208333333333337</v>
      </c>
      <c r="AJ600" s="57"/>
      <c r="AK600" s="57"/>
      <c r="AL600" s="54"/>
      <c r="AM600" s="216"/>
      <c r="AN600" s="88">
        <v>29</v>
      </c>
      <c r="AO600" s="88">
        <v>2</v>
      </c>
      <c r="AP600" s="88">
        <v>2012</v>
      </c>
      <c r="AQ600" s="213"/>
      <c r="AR600" s="210">
        <v>7</v>
      </c>
      <c r="AS600" s="236"/>
      <c r="AT600" s="60">
        <v>89.600000000000009</v>
      </c>
      <c r="AU600" s="60">
        <v>71.399999999999991</v>
      </c>
      <c r="AV600" s="60">
        <v>24.81</v>
      </c>
      <c r="AW600" s="61">
        <v>7</v>
      </c>
      <c r="AX600" s="60"/>
      <c r="AY600" s="60">
        <v>10.5</v>
      </c>
      <c r="AZ600" s="60">
        <v>175</v>
      </c>
      <c r="BA600" s="60"/>
      <c r="BB600" s="60">
        <v>175</v>
      </c>
    </row>
    <row r="601" spans="1:54" s="62" customFormat="1" ht="12">
      <c r="A601" s="63" t="s">
        <v>1916</v>
      </c>
      <c r="B601" s="50">
        <v>35</v>
      </c>
      <c r="C601" s="234">
        <v>2819492290</v>
      </c>
      <c r="D601" s="230" t="s">
        <v>55</v>
      </c>
      <c r="E601" s="230" t="s">
        <v>966</v>
      </c>
      <c r="F601" s="230">
        <v>19101117112</v>
      </c>
      <c r="G601" s="53"/>
      <c r="H601" s="160">
        <v>6</v>
      </c>
      <c r="I601" s="160">
        <v>8</v>
      </c>
      <c r="J601" s="160">
        <v>1991</v>
      </c>
      <c r="K601" s="160">
        <v>21</v>
      </c>
      <c r="L601" s="206" t="s">
        <v>3164</v>
      </c>
      <c r="M601" s="1"/>
      <c r="N601" s="1"/>
      <c r="O601" s="1"/>
      <c r="P601" s="219"/>
      <c r="Q601" s="231">
        <v>45</v>
      </c>
      <c r="R601" s="150"/>
      <c r="S601" s="90" t="s">
        <v>58</v>
      </c>
      <c r="T601" s="163">
        <v>11030021</v>
      </c>
      <c r="U601" s="64"/>
      <c r="V601" s="64"/>
      <c r="W601" s="66"/>
      <c r="X601" s="66"/>
      <c r="Y601" s="64"/>
      <c r="Z601" s="66"/>
      <c r="AA601" s="66"/>
      <c r="AB601" s="66"/>
      <c r="AC601" s="66"/>
      <c r="AD601" s="66"/>
      <c r="AE601" s="66"/>
      <c r="AF601" s="160">
        <v>24</v>
      </c>
      <c r="AG601" s="160">
        <v>2</v>
      </c>
      <c r="AH601" s="232">
        <v>2012</v>
      </c>
      <c r="AI601" s="235">
        <v>0.375</v>
      </c>
      <c r="AJ601" s="57"/>
      <c r="AK601" s="57"/>
      <c r="AL601" s="54"/>
      <c r="AM601" s="216"/>
      <c r="AN601" s="210">
        <v>29</v>
      </c>
      <c r="AO601" s="210">
        <v>2</v>
      </c>
      <c r="AP601" s="210">
        <v>2012</v>
      </c>
      <c r="AQ601" s="213"/>
      <c r="AR601" s="213">
        <v>6</v>
      </c>
      <c r="AS601" s="220"/>
      <c r="AT601" s="60">
        <v>76.800000000000011</v>
      </c>
      <c r="AU601" s="60">
        <v>61.199999999999996</v>
      </c>
      <c r="AV601" s="60">
        <v>14.23</v>
      </c>
      <c r="AW601" s="61">
        <v>7</v>
      </c>
      <c r="AX601" s="60"/>
      <c r="AY601" s="60">
        <v>9</v>
      </c>
      <c r="AZ601" s="60">
        <v>150</v>
      </c>
      <c r="BA601" s="60"/>
      <c r="BB601" s="60">
        <v>150</v>
      </c>
    </row>
    <row r="602" spans="1:54" s="62" customFormat="1" ht="12">
      <c r="A602" s="63" t="s">
        <v>1916</v>
      </c>
      <c r="B602" s="50">
        <v>36</v>
      </c>
      <c r="C602" s="234">
        <v>2041214592</v>
      </c>
      <c r="D602" s="230" t="s">
        <v>237</v>
      </c>
      <c r="E602" s="230" t="s">
        <v>3401</v>
      </c>
      <c r="F602" s="230">
        <v>58001026363</v>
      </c>
      <c r="G602" s="53"/>
      <c r="H602" s="160">
        <v>22</v>
      </c>
      <c r="I602" s="160">
        <v>3</v>
      </c>
      <c r="J602" s="160">
        <v>1973</v>
      </c>
      <c r="K602" s="160">
        <v>39</v>
      </c>
      <c r="L602" s="206" t="s">
        <v>3164</v>
      </c>
      <c r="M602" s="1"/>
      <c r="N602" s="1"/>
      <c r="O602" s="1"/>
      <c r="P602" s="219"/>
      <c r="Q602" s="231">
        <v>46</v>
      </c>
      <c r="R602" s="150"/>
      <c r="S602" s="90" t="s">
        <v>58</v>
      </c>
      <c r="T602" s="163">
        <v>11030021</v>
      </c>
      <c r="U602" s="64"/>
      <c r="V602" s="64"/>
      <c r="W602" s="66"/>
      <c r="X602" s="66"/>
      <c r="Y602" s="64"/>
      <c r="Z602" s="66"/>
      <c r="AA602" s="66"/>
      <c r="AB602" s="66"/>
      <c r="AC602" s="66"/>
      <c r="AD602" s="66"/>
      <c r="AE602" s="66"/>
      <c r="AF602" s="160">
        <v>28</v>
      </c>
      <c r="AG602" s="160">
        <v>2</v>
      </c>
      <c r="AH602" s="232">
        <v>2012</v>
      </c>
      <c r="AI602" s="235">
        <v>0.41666666666666669</v>
      </c>
      <c r="AJ602" s="57"/>
      <c r="AK602" s="57"/>
      <c r="AL602" s="54"/>
      <c r="AM602" s="216"/>
      <c r="AN602" s="210">
        <v>29</v>
      </c>
      <c r="AO602" s="210">
        <v>2</v>
      </c>
      <c r="AP602" s="210">
        <v>2012</v>
      </c>
      <c r="AQ602" s="213"/>
      <c r="AR602" s="213">
        <v>1</v>
      </c>
      <c r="AS602" s="220"/>
      <c r="AT602" s="60">
        <v>12.8</v>
      </c>
      <c r="AU602" s="60">
        <v>10.199999999999999</v>
      </c>
      <c r="AV602" s="60"/>
      <c r="AW602" s="61"/>
      <c r="AX602" s="60"/>
      <c r="AY602" s="60">
        <v>1.5</v>
      </c>
      <c r="AZ602" s="60">
        <v>24.5</v>
      </c>
      <c r="BA602" s="60"/>
      <c r="BB602" s="60">
        <v>24.5</v>
      </c>
    </row>
    <row r="603" spans="1:54" s="62" customFormat="1" ht="12">
      <c r="A603" s="63" t="s">
        <v>1916</v>
      </c>
      <c r="B603" s="50">
        <v>37</v>
      </c>
      <c r="C603" s="234">
        <v>444268949</v>
      </c>
      <c r="D603" s="230" t="s">
        <v>397</v>
      </c>
      <c r="E603" s="230" t="s">
        <v>336</v>
      </c>
      <c r="F603" s="230">
        <v>19001078556</v>
      </c>
      <c r="G603" s="53"/>
      <c r="H603" s="160">
        <v>22</v>
      </c>
      <c r="I603" s="160">
        <v>8</v>
      </c>
      <c r="J603" s="160">
        <v>1965</v>
      </c>
      <c r="K603" s="160">
        <v>47</v>
      </c>
      <c r="L603" s="206" t="s">
        <v>3164</v>
      </c>
      <c r="M603" s="1"/>
      <c r="N603" s="1"/>
      <c r="O603" s="1"/>
      <c r="P603" s="219"/>
      <c r="Q603" s="231">
        <v>47</v>
      </c>
      <c r="R603" s="150"/>
      <c r="S603" s="90" t="s">
        <v>58</v>
      </c>
      <c r="T603" s="163">
        <v>11030021</v>
      </c>
      <c r="U603" s="64"/>
      <c r="V603" s="64"/>
      <c r="W603" s="66"/>
      <c r="X603" s="66"/>
      <c r="Y603" s="64"/>
      <c r="Z603" s="66"/>
      <c r="AA603" s="66"/>
      <c r="AB603" s="66"/>
      <c r="AC603" s="66"/>
      <c r="AD603" s="66"/>
      <c r="AE603" s="66"/>
      <c r="AF603" s="160">
        <v>28</v>
      </c>
      <c r="AG603" s="160">
        <v>2</v>
      </c>
      <c r="AH603" s="232">
        <v>2012</v>
      </c>
      <c r="AI603" s="235">
        <v>0.56944444444444442</v>
      </c>
      <c r="AJ603" s="57"/>
      <c r="AK603" s="57"/>
      <c r="AL603" s="54"/>
      <c r="AM603" s="216"/>
      <c r="AN603" s="210">
        <v>29</v>
      </c>
      <c r="AO603" s="210">
        <v>2</v>
      </c>
      <c r="AP603" s="210">
        <v>2012</v>
      </c>
      <c r="AQ603" s="213"/>
      <c r="AR603" s="213">
        <v>1</v>
      </c>
      <c r="AS603" s="220"/>
      <c r="AT603" s="60">
        <v>12.8</v>
      </c>
      <c r="AU603" s="60">
        <v>10.199999999999999</v>
      </c>
      <c r="AV603" s="60"/>
      <c r="AW603" s="61"/>
      <c r="AX603" s="60"/>
      <c r="AY603" s="60">
        <v>1.5</v>
      </c>
      <c r="AZ603" s="60">
        <v>24.5</v>
      </c>
      <c r="BA603" s="60"/>
      <c r="BB603" s="60">
        <v>24.5</v>
      </c>
    </row>
    <row r="604" spans="1:54" s="62" customFormat="1" ht="12">
      <c r="A604" s="78" t="s">
        <v>41</v>
      </c>
      <c r="B604" s="237">
        <v>37</v>
      </c>
      <c r="C604" s="238"/>
      <c r="D604" s="239"/>
      <c r="E604" s="239"/>
      <c r="F604" s="238"/>
      <c r="G604" s="96"/>
      <c r="H604" s="240"/>
      <c r="I604" s="240"/>
      <c r="J604" s="240"/>
      <c r="K604" s="238"/>
      <c r="L604" s="238"/>
      <c r="M604" s="82"/>
      <c r="N604" s="82"/>
      <c r="O604" s="82"/>
      <c r="P604" s="101"/>
      <c r="Q604" s="238"/>
      <c r="R604" s="96"/>
      <c r="S604" s="240"/>
      <c r="T604" s="240"/>
      <c r="U604" s="241"/>
      <c r="V604" s="241"/>
      <c r="W604" s="242"/>
      <c r="X604" s="242"/>
      <c r="Y604" s="241"/>
      <c r="Z604" s="242"/>
      <c r="AA604" s="242"/>
      <c r="AB604" s="242"/>
      <c r="AC604" s="242"/>
      <c r="AD604" s="242"/>
      <c r="AE604" s="242"/>
      <c r="AF604" s="238"/>
      <c r="AG604" s="238"/>
      <c r="AH604" s="238"/>
      <c r="AI604" s="243"/>
      <c r="AJ604" s="98"/>
      <c r="AK604" s="98"/>
      <c r="AL604" s="240"/>
      <c r="AM604" s="244"/>
      <c r="AN604" s="240"/>
      <c r="AO604" s="240"/>
      <c r="AP604" s="240"/>
      <c r="AQ604" s="238"/>
      <c r="AR604" s="245">
        <f>SUM(AR567:AR603)</f>
        <v>591</v>
      </c>
      <c r="AS604" s="238"/>
      <c r="AT604" s="245">
        <f t="shared" ref="AT604:BB604" si="12">SUM(AT567:AT603)</f>
        <v>8132.4000000000005</v>
      </c>
      <c r="AU604" s="245">
        <f t="shared" si="12"/>
        <v>6492.5999999999995</v>
      </c>
      <c r="AV604" s="245">
        <f t="shared" si="12"/>
        <v>306.2</v>
      </c>
      <c r="AW604" s="245">
        <f t="shared" si="12"/>
        <v>1249</v>
      </c>
      <c r="AX604" s="245">
        <f t="shared" si="12"/>
        <v>0</v>
      </c>
      <c r="AY604" s="245">
        <f t="shared" si="12"/>
        <v>834.90000000000009</v>
      </c>
      <c r="AZ604" s="245">
        <f t="shared" si="12"/>
        <v>15969.48</v>
      </c>
      <c r="BA604" s="245">
        <f t="shared" si="12"/>
        <v>0</v>
      </c>
      <c r="BB604" s="337">
        <f t="shared" si="12"/>
        <v>15969.48</v>
      </c>
    </row>
    <row r="605" spans="1:54">
      <c r="A605" s="246" t="s">
        <v>3402</v>
      </c>
      <c r="B605" s="247">
        <f>B604+B566+B551+B449+B386+B353</f>
        <v>592</v>
      </c>
      <c r="C605" s="248">
        <f t="shared" ref="C605:BB605" si="13">C604+C566+C551+C449+C386+C353</f>
        <v>0</v>
      </c>
      <c r="D605" s="248">
        <f t="shared" si="13"/>
        <v>0</v>
      </c>
      <c r="E605" s="248">
        <f t="shared" si="13"/>
        <v>0</v>
      </c>
      <c r="F605" s="248">
        <f t="shared" si="13"/>
        <v>0</v>
      </c>
      <c r="G605" s="247">
        <f t="shared" si="13"/>
        <v>0</v>
      </c>
      <c r="H605" s="247">
        <f t="shared" si="13"/>
        <v>0</v>
      </c>
      <c r="I605" s="247">
        <f t="shared" si="13"/>
        <v>0</v>
      </c>
      <c r="J605" s="247">
        <f t="shared" si="13"/>
        <v>0</v>
      </c>
      <c r="K605" s="247">
        <f t="shared" si="13"/>
        <v>0</v>
      </c>
      <c r="L605" s="248">
        <f t="shared" si="13"/>
        <v>0</v>
      </c>
      <c r="M605" s="247">
        <f t="shared" si="13"/>
        <v>0</v>
      </c>
      <c r="N605" s="247">
        <f t="shared" si="13"/>
        <v>0</v>
      </c>
      <c r="O605" s="247">
        <f t="shared" si="13"/>
        <v>0</v>
      </c>
      <c r="P605" s="247">
        <f t="shared" si="13"/>
        <v>0</v>
      </c>
      <c r="Q605" s="247">
        <f t="shared" si="13"/>
        <v>0</v>
      </c>
      <c r="R605" s="247">
        <f t="shared" si="13"/>
        <v>0</v>
      </c>
      <c r="S605" s="247">
        <f t="shared" si="13"/>
        <v>0</v>
      </c>
      <c r="T605" s="247">
        <f t="shared" si="13"/>
        <v>0</v>
      </c>
      <c r="U605" s="247">
        <f t="shared" si="13"/>
        <v>0</v>
      </c>
      <c r="V605" s="247">
        <f t="shared" si="13"/>
        <v>0</v>
      </c>
      <c r="W605" s="247">
        <f t="shared" si="13"/>
        <v>0</v>
      </c>
      <c r="X605" s="247">
        <f t="shared" si="13"/>
        <v>0</v>
      </c>
      <c r="Y605" s="247">
        <f t="shared" si="13"/>
        <v>0</v>
      </c>
      <c r="Z605" s="247">
        <f t="shared" si="13"/>
        <v>0</v>
      </c>
      <c r="AA605" s="247">
        <f t="shared" si="13"/>
        <v>0</v>
      </c>
      <c r="AB605" s="247">
        <f t="shared" si="13"/>
        <v>0</v>
      </c>
      <c r="AC605" s="247">
        <f t="shared" si="13"/>
        <v>0</v>
      </c>
      <c r="AD605" s="247">
        <f t="shared" si="13"/>
        <v>0</v>
      </c>
      <c r="AE605" s="247">
        <f t="shared" si="13"/>
        <v>0</v>
      </c>
      <c r="AF605" s="247">
        <f t="shared" si="13"/>
        <v>0</v>
      </c>
      <c r="AG605" s="247">
        <f t="shared" si="13"/>
        <v>0</v>
      </c>
      <c r="AH605" s="247">
        <f t="shared" si="13"/>
        <v>0</v>
      </c>
      <c r="AI605" s="247">
        <f t="shared" si="13"/>
        <v>0</v>
      </c>
      <c r="AJ605" s="247">
        <f t="shared" si="13"/>
        <v>0</v>
      </c>
      <c r="AK605" s="247">
        <f t="shared" si="13"/>
        <v>0</v>
      </c>
      <c r="AL605" s="247">
        <f t="shared" si="13"/>
        <v>0</v>
      </c>
      <c r="AM605" s="247">
        <f t="shared" si="13"/>
        <v>0</v>
      </c>
      <c r="AN605" s="247">
        <f t="shared" si="13"/>
        <v>0</v>
      </c>
      <c r="AO605" s="247">
        <f t="shared" si="13"/>
        <v>0</v>
      </c>
      <c r="AP605" s="247">
        <f t="shared" si="13"/>
        <v>0</v>
      </c>
      <c r="AQ605" s="247">
        <f t="shared" si="13"/>
        <v>0</v>
      </c>
      <c r="AR605" s="247">
        <f t="shared" si="13"/>
        <v>10188</v>
      </c>
      <c r="AS605" s="248">
        <f t="shared" si="13"/>
        <v>0</v>
      </c>
      <c r="AT605" s="247">
        <f t="shared" si="13"/>
        <v>180044.49999999994</v>
      </c>
      <c r="AU605" s="247">
        <f t="shared" si="13"/>
        <v>149001.37999999998</v>
      </c>
      <c r="AV605" s="247">
        <f t="shared" si="13"/>
        <v>58542.54</v>
      </c>
      <c r="AW605" s="247">
        <f t="shared" si="13"/>
        <v>48327.81</v>
      </c>
      <c r="AX605" s="247">
        <f t="shared" si="13"/>
        <v>1064.3</v>
      </c>
      <c r="AY605" s="247">
        <f t="shared" si="13"/>
        <v>47118.531000000017</v>
      </c>
      <c r="AZ605" s="247">
        <f t="shared" si="13"/>
        <v>457658.7410000001</v>
      </c>
      <c r="BA605" s="247">
        <f t="shared" si="13"/>
        <v>0</v>
      </c>
      <c r="BB605" s="338">
        <f t="shared" si="13"/>
        <v>371951.87</v>
      </c>
    </row>
    <row r="606" spans="1:54">
      <c r="A606" s="249"/>
      <c r="AS606" s="4"/>
      <c r="AT606" s="4">
        <f>SUBTOTAL(9,AT179:AT605)</f>
        <v>511036.73999999987</v>
      </c>
      <c r="AU606" s="4">
        <f t="shared" ref="AU606:BB606" si="14">SUBTOTAL(9,AU179:AU605)</f>
        <v>427226.43999999983</v>
      </c>
      <c r="AV606" s="4">
        <f t="shared" si="14"/>
        <v>162616.70000000013</v>
      </c>
      <c r="AW606" s="4">
        <f t="shared" si="14"/>
        <v>126811.42999999996</v>
      </c>
      <c r="AX606" s="4">
        <f t="shared" si="14"/>
        <v>3192.8999999999996</v>
      </c>
      <c r="AY606" s="4">
        <f t="shared" si="14"/>
        <v>138260.19299999997</v>
      </c>
      <c r="AZ606" s="4">
        <f t="shared" si="14"/>
        <v>1289790.5829999992</v>
      </c>
      <c r="BA606" s="4">
        <f t="shared" si="14"/>
        <v>0</v>
      </c>
      <c r="BB606" s="4">
        <f t="shared" si="14"/>
        <v>1055683.1200000001</v>
      </c>
    </row>
    <row r="607" spans="1:54">
      <c r="A607" s="249"/>
    </row>
    <row r="608" spans="1:54">
      <c r="A608" s="249"/>
    </row>
    <row r="609" spans="1:1">
      <c r="A609" s="249"/>
    </row>
    <row r="610" spans="1:1">
      <c r="A610" s="249"/>
    </row>
    <row r="611" spans="1:1">
      <c r="A611" s="249"/>
    </row>
    <row r="612" spans="1:1">
      <c r="A612" s="249"/>
    </row>
    <row r="613" spans="1:1">
      <c r="A613" s="249"/>
    </row>
    <row r="614" spans="1:1">
      <c r="A614" s="249"/>
    </row>
    <row r="615" spans="1:1">
      <c r="A615" s="249"/>
    </row>
    <row r="616" spans="1:1">
      <c r="A616" s="249"/>
    </row>
    <row r="617" spans="1:1">
      <c r="A617" s="249"/>
    </row>
    <row r="618" spans="1:1">
      <c r="A618" s="249"/>
    </row>
    <row r="619" spans="1:1">
      <c r="A619" s="249"/>
    </row>
    <row r="620" spans="1:1">
      <c r="A620" s="249"/>
    </row>
    <row r="621" spans="1:1">
      <c r="A621" s="249"/>
    </row>
    <row r="622" spans="1:1">
      <c r="A622" s="249"/>
    </row>
    <row r="623" spans="1:1">
      <c r="A623" s="249"/>
    </row>
    <row r="624" spans="1:1">
      <c r="A624" s="249"/>
    </row>
    <row r="625" spans="1:1">
      <c r="A625" s="249"/>
    </row>
    <row r="626" spans="1:1">
      <c r="A626" s="249"/>
    </row>
    <row r="627" spans="1:1">
      <c r="A627" s="249"/>
    </row>
    <row r="628" spans="1:1">
      <c r="A628" s="249"/>
    </row>
    <row r="629" spans="1:1">
      <c r="A629" s="249"/>
    </row>
    <row r="630" spans="1:1">
      <c r="A630" s="249"/>
    </row>
    <row r="631" spans="1:1">
      <c r="A631" s="249"/>
    </row>
    <row r="632" spans="1:1">
      <c r="A632" s="249"/>
    </row>
    <row r="633" spans="1:1">
      <c r="A633" s="249"/>
    </row>
    <row r="634" spans="1:1">
      <c r="A634" s="249"/>
    </row>
    <row r="635" spans="1:1">
      <c r="A635" s="249"/>
    </row>
    <row r="636" spans="1:1">
      <c r="A636" s="249"/>
    </row>
    <row r="637" spans="1:1">
      <c r="A637" s="249"/>
    </row>
    <row r="638" spans="1:1">
      <c r="A638" s="249"/>
    </row>
    <row r="639" spans="1:1">
      <c r="A639" s="249"/>
    </row>
    <row r="640" spans="1:1">
      <c r="A640" s="249"/>
    </row>
    <row r="641" spans="1:1">
      <c r="A641" s="249"/>
    </row>
    <row r="642" spans="1:1">
      <c r="A642" s="249"/>
    </row>
    <row r="643" spans="1:1">
      <c r="A643" s="249"/>
    </row>
    <row r="644" spans="1:1">
      <c r="A644" s="249"/>
    </row>
    <row r="645" spans="1:1">
      <c r="A645" s="249"/>
    </row>
    <row r="646" spans="1:1">
      <c r="A646" s="249"/>
    </row>
    <row r="647" spans="1:1">
      <c r="A647" s="249"/>
    </row>
    <row r="648" spans="1:1">
      <c r="A648" s="249"/>
    </row>
    <row r="649" spans="1:1">
      <c r="A649" s="249"/>
    </row>
    <row r="650" spans="1:1">
      <c r="A650" s="249"/>
    </row>
    <row r="651" spans="1:1">
      <c r="A651" s="249"/>
    </row>
    <row r="652" spans="1:1">
      <c r="A652" s="249"/>
    </row>
    <row r="653" spans="1:1">
      <c r="A653" s="249"/>
    </row>
    <row r="654" spans="1:1">
      <c r="A654" s="249"/>
    </row>
    <row r="655" spans="1:1">
      <c r="A655" s="249"/>
    </row>
    <row r="656" spans="1:1">
      <c r="A656" s="249"/>
    </row>
    <row r="657" spans="1:1">
      <c r="A657" s="249"/>
    </row>
    <row r="658" spans="1:1">
      <c r="A658" s="249"/>
    </row>
    <row r="659" spans="1:1">
      <c r="A659" s="249"/>
    </row>
    <row r="660" spans="1:1">
      <c r="A660" s="249"/>
    </row>
    <row r="661" spans="1:1">
      <c r="A661" s="249"/>
    </row>
    <row r="662" spans="1:1">
      <c r="A662" s="249"/>
    </row>
    <row r="663" spans="1:1">
      <c r="A663" s="249"/>
    </row>
    <row r="664" spans="1:1">
      <c r="A664" s="249"/>
    </row>
    <row r="665" spans="1:1">
      <c r="A665" s="249"/>
    </row>
    <row r="666" spans="1:1">
      <c r="A666" s="249"/>
    </row>
    <row r="667" spans="1:1">
      <c r="A667" s="249"/>
    </row>
    <row r="668" spans="1:1">
      <c r="A668" s="249"/>
    </row>
    <row r="669" spans="1:1">
      <c r="A669" s="249"/>
    </row>
    <row r="670" spans="1:1">
      <c r="A670" s="249"/>
    </row>
    <row r="671" spans="1:1">
      <c r="A671" s="249"/>
    </row>
    <row r="672" spans="1:1">
      <c r="A672" s="249"/>
    </row>
    <row r="673" spans="1:1">
      <c r="A673" s="249"/>
    </row>
    <row r="674" spans="1:1">
      <c r="A674" s="249"/>
    </row>
    <row r="675" spans="1:1">
      <c r="A675" s="249"/>
    </row>
    <row r="676" spans="1:1">
      <c r="A676" s="249"/>
    </row>
    <row r="677" spans="1:1">
      <c r="A677" s="249"/>
    </row>
    <row r="678" spans="1:1">
      <c r="A678" s="249"/>
    </row>
    <row r="679" spans="1:1">
      <c r="A679" s="249"/>
    </row>
    <row r="680" spans="1:1">
      <c r="A680" s="249"/>
    </row>
    <row r="681" spans="1:1">
      <c r="A681" s="249"/>
    </row>
    <row r="682" spans="1:1">
      <c r="A682" s="249"/>
    </row>
    <row r="683" spans="1:1">
      <c r="A683" s="249"/>
    </row>
    <row r="684" spans="1:1">
      <c r="A684" s="249"/>
    </row>
    <row r="685" spans="1:1">
      <c r="A685" s="249"/>
    </row>
  </sheetData>
  <autoFilter ref="A6:BB605"/>
  <mergeCells count="43">
    <mergeCell ref="F2:F5"/>
    <mergeCell ref="A2:A5"/>
    <mergeCell ref="B2:B5"/>
    <mergeCell ref="C2:C5"/>
    <mergeCell ref="D2:D5"/>
    <mergeCell ref="E2:E5"/>
    <mergeCell ref="AT2:BB3"/>
    <mergeCell ref="G4:G5"/>
    <mergeCell ref="H4:J4"/>
    <mergeCell ref="K4:K5"/>
    <mergeCell ref="L4:L5"/>
    <mergeCell ref="N4:N5"/>
    <mergeCell ref="U4:U5"/>
    <mergeCell ref="G2:L3"/>
    <mergeCell ref="M2:M5"/>
    <mergeCell ref="N2:P3"/>
    <mergeCell ref="Q2:AS3"/>
    <mergeCell ref="O4:O5"/>
    <mergeCell ref="P4:P5"/>
    <mergeCell ref="Q4:Q5"/>
    <mergeCell ref="R4:R5"/>
    <mergeCell ref="S4:T4"/>
    <mergeCell ref="AS4:AS5"/>
    <mergeCell ref="V4:W4"/>
    <mergeCell ref="X4:X5"/>
    <mergeCell ref="Y4:Z4"/>
    <mergeCell ref="AA4:AA5"/>
    <mergeCell ref="AB4:AC4"/>
    <mergeCell ref="AD4:AD5"/>
    <mergeCell ref="AE4:AE5"/>
    <mergeCell ref="AF4:AI4"/>
    <mergeCell ref="AJ4:AM4"/>
    <mergeCell ref="AN4:AQ4"/>
    <mergeCell ref="AR4:AR5"/>
    <mergeCell ref="AZ4:AZ5"/>
    <mergeCell ref="BA4:BA5"/>
    <mergeCell ref="BB4:BB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708"/>
  <sheetViews>
    <sheetView workbookViewId="0">
      <pane xSplit="5" ySplit="6" topLeftCell="AI609" activePane="bottomRight" state="frozen"/>
      <selection pane="topRight" activeCell="F1" sqref="F1"/>
      <selection pane="bottomLeft" activeCell="A7" sqref="A7"/>
      <selection pane="bottomRight" activeCell="A553" sqref="A553:XFD629"/>
    </sheetView>
  </sheetViews>
  <sheetFormatPr defaultRowHeight="15"/>
  <cols>
    <col min="1" max="1" width="21.85546875" style="253" customWidth="1"/>
    <col min="2" max="2" width="4.7109375" style="9" customWidth="1"/>
    <col min="3" max="3" width="13.85546875" style="250" customWidth="1"/>
    <col min="4" max="4" width="12.7109375" style="613" customWidth="1"/>
    <col min="5" max="5" width="15.7109375" style="613" customWidth="1"/>
    <col min="6" max="6" width="13.140625" style="4" customWidth="1"/>
    <col min="7" max="7" width="9.28515625" style="4" bestFit="1" customWidth="1"/>
    <col min="8" max="8" width="5.42578125" style="4" bestFit="1" customWidth="1"/>
    <col min="9" max="9" width="5.140625" style="4" bestFit="1" customWidth="1"/>
    <col min="10" max="10" width="6.42578125" style="4" bestFit="1" customWidth="1"/>
    <col min="11" max="11" width="6.28515625" style="4" bestFit="1" customWidth="1"/>
    <col min="12" max="12" width="6.7109375" style="250" bestFit="1" customWidth="1"/>
    <col min="13" max="13" width="10" style="4" customWidth="1"/>
    <col min="14" max="16" width="8.28515625" style="4" customWidth="1"/>
    <col min="17" max="18" width="9.28515625" style="4" bestFit="1" customWidth="1"/>
    <col min="19" max="19" width="10.140625" style="25" customWidth="1"/>
    <col min="20" max="20" width="14.42578125" style="4" bestFit="1" customWidth="1"/>
    <col min="21" max="21" width="13.140625" style="10" customWidth="1"/>
    <col min="22" max="31" width="7.140625" style="4" customWidth="1"/>
    <col min="32" max="43" width="6" style="4" customWidth="1"/>
    <col min="44" max="44" width="9.7109375" style="4" customWidth="1"/>
    <col min="45" max="45" width="8.5703125" style="252" customWidth="1"/>
    <col min="46" max="54" width="8.5703125" style="4" customWidth="1"/>
    <col min="55" max="16384" width="9.140625" style="9"/>
  </cols>
  <sheetData>
    <row r="1" spans="1:54" s="11" customFormat="1" ht="12.75">
      <c r="A1" s="45"/>
      <c r="C1" s="46" t="s">
        <v>0</v>
      </c>
      <c r="D1" s="612"/>
      <c r="E1" s="612"/>
      <c r="L1" s="46"/>
      <c r="S1" s="22"/>
      <c r="U1" s="12"/>
      <c r="AS1" s="46"/>
    </row>
    <row r="2" spans="1:54" s="37" customFormat="1" ht="15" customHeight="1">
      <c r="A2" s="811" t="s">
        <v>32</v>
      </c>
      <c r="B2" s="812" t="s">
        <v>4</v>
      </c>
      <c r="C2" s="802" t="s">
        <v>5</v>
      </c>
      <c r="D2" s="815" t="s">
        <v>6</v>
      </c>
      <c r="E2" s="815" t="s">
        <v>7</v>
      </c>
      <c r="F2" s="802" t="s">
        <v>1962</v>
      </c>
      <c r="G2" s="793" t="s">
        <v>1</v>
      </c>
      <c r="H2" s="794"/>
      <c r="I2" s="794"/>
      <c r="J2" s="794"/>
      <c r="K2" s="794"/>
      <c r="L2" s="795"/>
      <c r="M2" s="802" t="s">
        <v>12</v>
      </c>
      <c r="N2" s="805" t="s">
        <v>13</v>
      </c>
      <c r="O2" s="806"/>
      <c r="P2" s="807"/>
      <c r="Q2" s="811" t="s">
        <v>2</v>
      </c>
      <c r="R2" s="811"/>
      <c r="S2" s="811"/>
      <c r="T2" s="811"/>
      <c r="U2" s="811"/>
      <c r="V2" s="811"/>
      <c r="W2" s="811"/>
      <c r="X2" s="811"/>
      <c r="Y2" s="811"/>
      <c r="Z2" s="811"/>
      <c r="AA2" s="811"/>
      <c r="AB2" s="811"/>
      <c r="AC2" s="811"/>
      <c r="AD2" s="811"/>
      <c r="AE2" s="811"/>
      <c r="AF2" s="811"/>
      <c r="AG2" s="811"/>
      <c r="AH2" s="811"/>
      <c r="AI2" s="811"/>
      <c r="AJ2" s="811"/>
      <c r="AK2" s="811"/>
      <c r="AL2" s="811"/>
      <c r="AM2" s="811"/>
      <c r="AN2" s="811"/>
      <c r="AO2" s="811"/>
      <c r="AP2" s="811"/>
      <c r="AQ2" s="811"/>
      <c r="AR2" s="811"/>
      <c r="AS2" s="789"/>
      <c r="AT2" s="793" t="s">
        <v>3</v>
      </c>
      <c r="AU2" s="794"/>
      <c r="AV2" s="794"/>
      <c r="AW2" s="794"/>
      <c r="AX2" s="794"/>
      <c r="AY2" s="794"/>
      <c r="AZ2" s="794"/>
      <c r="BA2" s="794"/>
      <c r="BB2" s="795"/>
    </row>
    <row r="3" spans="1:54" s="37" customFormat="1" ht="15" customHeight="1">
      <c r="A3" s="811"/>
      <c r="B3" s="813"/>
      <c r="C3" s="803"/>
      <c r="D3" s="816"/>
      <c r="E3" s="816"/>
      <c r="F3" s="803"/>
      <c r="G3" s="796"/>
      <c r="H3" s="797"/>
      <c r="I3" s="797"/>
      <c r="J3" s="797"/>
      <c r="K3" s="797"/>
      <c r="L3" s="798"/>
      <c r="M3" s="803"/>
      <c r="N3" s="808"/>
      <c r="O3" s="809"/>
      <c r="P3" s="810"/>
      <c r="Q3" s="811"/>
      <c r="R3" s="811"/>
      <c r="S3" s="811"/>
      <c r="T3" s="811"/>
      <c r="U3" s="811"/>
      <c r="V3" s="811"/>
      <c r="W3" s="811"/>
      <c r="X3" s="811"/>
      <c r="Y3" s="811"/>
      <c r="Z3" s="811"/>
      <c r="AA3" s="811"/>
      <c r="AB3" s="811"/>
      <c r="AC3" s="811"/>
      <c r="AD3" s="811"/>
      <c r="AE3" s="811"/>
      <c r="AF3" s="811"/>
      <c r="AG3" s="811"/>
      <c r="AH3" s="811"/>
      <c r="AI3" s="811"/>
      <c r="AJ3" s="811"/>
      <c r="AK3" s="811"/>
      <c r="AL3" s="811"/>
      <c r="AM3" s="811"/>
      <c r="AN3" s="811"/>
      <c r="AO3" s="811"/>
      <c r="AP3" s="811"/>
      <c r="AQ3" s="811"/>
      <c r="AR3" s="811"/>
      <c r="AS3" s="789"/>
      <c r="AT3" s="796"/>
      <c r="AU3" s="797"/>
      <c r="AV3" s="797"/>
      <c r="AW3" s="797"/>
      <c r="AX3" s="797"/>
      <c r="AY3" s="797"/>
      <c r="AZ3" s="797"/>
      <c r="BA3" s="797"/>
      <c r="BB3" s="798"/>
    </row>
    <row r="4" spans="1:54" s="38" customFormat="1" ht="11.25" customHeight="1">
      <c r="A4" s="811"/>
      <c r="B4" s="813"/>
      <c r="C4" s="803"/>
      <c r="D4" s="816"/>
      <c r="E4" s="816"/>
      <c r="F4" s="803"/>
      <c r="G4" s="789" t="s">
        <v>8</v>
      </c>
      <c r="H4" s="799" t="s">
        <v>9</v>
      </c>
      <c r="I4" s="800"/>
      <c r="J4" s="801"/>
      <c r="K4" s="785" t="s">
        <v>10</v>
      </c>
      <c r="L4" s="785" t="s">
        <v>11</v>
      </c>
      <c r="M4" s="803"/>
      <c r="N4" s="789" t="s">
        <v>36</v>
      </c>
      <c r="O4" s="789" t="s">
        <v>37</v>
      </c>
      <c r="P4" s="789" t="s">
        <v>1962</v>
      </c>
      <c r="Q4" s="789" t="s">
        <v>1963</v>
      </c>
      <c r="R4" s="789" t="s">
        <v>14</v>
      </c>
      <c r="S4" s="789" t="s">
        <v>15</v>
      </c>
      <c r="T4" s="789"/>
      <c r="U4" s="789" t="s">
        <v>16</v>
      </c>
      <c r="V4" s="789" t="s">
        <v>17</v>
      </c>
      <c r="W4" s="789"/>
      <c r="X4" s="789" t="s">
        <v>16</v>
      </c>
      <c r="Y4" s="789" t="s">
        <v>18</v>
      </c>
      <c r="Z4" s="789"/>
      <c r="AA4" s="789" t="s">
        <v>19</v>
      </c>
      <c r="AB4" s="789" t="s">
        <v>20</v>
      </c>
      <c r="AC4" s="789"/>
      <c r="AD4" s="789" t="s">
        <v>16</v>
      </c>
      <c r="AE4" s="789" t="s">
        <v>21</v>
      </c>
      <c r="AF4" s="789" t="s">
        <v>42</v>
      </c>
      <c r="AG4" s="789"/>
      <c r="AH4" s="789"/>
      <c r="AI4" s="789"/>
      <c r="AJ4" s="790" t="s">
        <v>22</v>
      </c>
      <c r="AK4" s="791"/>
      <c r="AL4" s="791"/>
      <c r="AM4" s="792"/>
      <c r="AN4" s="789" t="s">
        <v>23</v>
      </c>
      <c r="AO4" s="789"/>
      <c r="AP4" s="789"/>
      <c r="AQ4" s="789"/>
      <c r="AR4" s="789" t="s">
        <v>24</v>
      </c>
      <c r="AS4" s="787" t="s">
        <v>43</v>
      </c>
      <c r="AT4" s="786" t="s">
        <v>25</v>
      </c>
      <c r="AU4" s="785" t="s">
        <v>26</v>
      </c>
      <c r="AV4" s="785" t="s">
        <v>27</v>
      </c>
      <c r="AW4" s="785" t="s">
        <v>28</v>
      </c>
      <c r="AX4" s="787" t="s">
        <v>44</v>
      </c>
      <c r="AY4" s="785" t="s">
        <v>29</v>
      </c>
      <c r="AZ4" s="785" t="s">
        <v>45</v>
      </c>
      <c r="BA4" s="785" t="s">
        <v>30</v>
      </c>
      <c r="BB4" s="785" t="s">
        <v>31</v>
      </c>
    </row>
    <row r="5" spans="1:54" s="38" customFormat="1" ht="72">
      <c r="A5" s="811"/>
      <c r="B5" s="814"/>
      <c r="C5" s="804"/>
      <c r="D5" s="817"/>
      <c r="E5" s="817"/>
      <c r="F5" s="804"/>
      <c r="G5" s="789"/>
      <c r="H5" s="458" t="s">
        <v>33</v>
      </c>
      <c r="I5" s="458" t="s">
        <v>34</v>
      </c>
      <c r="J5" s="458" t="s">
        <v>35</v>
      </c>
      <c r="K5" s="785"/>
      <c r="L5" s="785"/>
      <c r="M5" s="804"/>
      <c r="N5" s="789"/>
      <c r="O5" s="789"/>
      <c r="P5" s="789"/>
      <c r="Q5" s="789"/>
      <c r="R5" s="789"/>
      <c r="S5" s="459" t="s">
        <v>38</v>
      </c>
      <c r="T5" s="459" t="s">
        <v>39</v>
      </c>
      <c r="U5" s="789"/>
      <c r="V5" s="459" t="s">
        <v>38</v>
      </c>
      <c r="W5" s="459" t="s">
        <v>39</v>
      </c>
      <c r="X5" s="789"/>
      <c r="Y5" s="459" t="s">
        <v>38</v>
      </c>
      <c r="Z5" s="459" t="s">
        <v>39</v>
      </c>
      <c r="AA5" s="789"/>
      <c r="AB5" s="459" t="s">
        <v>38</v>
      </c>
      <c r="AC5" s="459" t="s">
        <v>39</v>
      </c>
      <c r="AD5" s="789"/>
      <c r="AE5" s="789"/>
      <c r="AF5" s="458" t="s">
        <v>33</v>
      </c>
      <c r="AG5" s="458" t="s">
        <v>34</v>
      </c>
      <c r="AH5" s="458" t="s">
        <v>35</v>
      </c>
      <c r="AI5" s="458" t="s">
        <v>40</v>
      </c>
      <c r="AJ5" s="458" t="s">
        <v>33</v>
      </c>
      <c r="AK5" s="458" t="s">
        <v>34</v>
      </c>
      <c r="AL5" s="458" t="s">
        <v>35</v>
      </c>
      <c r="AM5" s="458" t="s">
        <v>40</v>
      </c>
      <c r="AN5" s="458" t="s">
        <v>33</v>
      </c>
      <c r="AO5" s="458" t="s">
        <v>34</v>
      </c>
      <c r="AP5" s="458" t="s">
        <v>35</v>
      </c>
      <c r="AQ5" s="458" t="s">
        <v>40</v>
      </c>
      <c r="AR5" s="789"/>
      <c r="AS5" s="788"/>
      <c r="AT5" s="786"/>
      <c r="AU5" s="785"/>
      <c r="AV5" s="785"/>
      <c r="AW5" s="785"/>
      <c r="AX5" s="788"/>
      <c r="AY5" s="785"/>
      <c r="AZ5" s="785"/>
      <c r="BA5" s="785"/>
      <c r="BB5" s="785"/>
    </row>
    <row r="6" spans="1:54" s="44" customFormat="1" ht="12">
      <c r="A6" s="41"/>
      <c r="B6" s="42">
        <v>1</v>
      </c>
      <c r="C6" s="43">
        <v>2</v>
      </c>
      <c r="D6" s="41">
        <v>3</v>
      </c>
      <c r="E6" s="41">
        <v>4</v>
      </c>
      <c r="F6" s="43">
        <v>5</v>
      </c>
      <c r="G6" s="43">
        <v>6</v>
      </c>
      <c r="H6" s="43">
        <v>7</v>
      </c>
      <c r="I6" s="43">
        <v>8</v>
      </c>
      <c r="J6" s="43">
        <v>9</v>
      </c>
      <c r="K6" s="43">
        <v>10</v>
      </c>
      <c r="L6" s="43">
        <v>11</v>
      </c>
      <c r="M6" s="43">
        <v>12</v>
      </c>
      <c r="N6" s="43">
        <v>13</v>
      </c>
      <c r="O6" s="43">
        <v>14</v>
      </c>
      <c r="P6" s="43">
        <v>15</v>
      </c>
      <c r="Q6" s="43">
        <v>16</v>
      </c>
      <c r="R6" s="43">
        <v>17</v>
      </c>
      <c r="S6" s="43">
        <v>18</v>
      </c>
      <c r="T6" s="43">
        <v>19</v>
      </c>
      <c r="U6" s="457">
        <v>20</v>
      </c>
      <c r="V6" s="43">
        <v>21</v>
      </c>
      <c r="W6" s="43">
        <v>22</v>
      </c>
      <c r="X6" s="43">
        <v>23</v>
      </c>
      <c r="Y6" s="43">
        <v>24</v>
      </c>
      <c r="Z6" s="43">
        <v>25</v>
      </c>
      <c r="AA6" s="43">
        <v>26</v>
      </c>
      <c r="AB6" s="43">
        <v>27</v>
      </c>
      <c r="AC6" s="43">
        <v>28</v>
      </c>
      <c r="AD6" s="43">
        <v>29</v>
      </c>
      <c r="AE6" s="43">
        <v>30</v>
      </c>
      <c r="AF6" s="43">
        <v>31</v>
      </c>
      <c r="AG6" s="43">
        <v>32</v>
      </c>
      <c r="AH6" s="43">
        <v>33</v>
      </c>
      <c r="AI6" s="43">
        <v>34</v>
      </c>
      <c r="AJ6" s="43">
        <v>35</v>
      </c>
      <c r="AK6" s="43">
        <v>36</v>
      </c>
      <c r="AL6" s="43">
        <v>37</v>
      </c>
      <c r="AM6" s="43">
        <v>38</v>
      </c>
      <c r="AN6" s="43">
        <v>39</v>
      </c>
      <c r="AO6" s="43">
        <v>40</v>
      </c>
      <c r="AP6" s="43">
        <v>41</v>
      </c>
      <c r="AQ6" s="48">
        <v>42</v>
      </c>
      <c r="AR6" s="43">
        <v>43</v>
      </c>
      <c r="AS6" s="457">
        <v>44</v>
      </c>
      <c r="AT6" s="42">
        <v>45</v>
      </c>
      <c r="AU6" s="43">
        <v>46</v>
      </c>
      <c r="AV6" s="43">
        <v>47</v>
      </c>
      <c r="AW6" s="43">
        <v>48</v>
      </c>
      <c r="AX6" s="43">
        <v>49</v>
      </c>
      <c r="AY6" s="43">
        <v>50</v>
      </c>
      <c r="AZ6" s="43">
        <v>51</v>
      </c>
      <c r="BA6" s="43">
        <v>52</v>
      </c>
      <c r="BB6" s="43">
        <v>53</v>
      </c>
    </row>
    <row r="7" spans="1:54" s="62" customFormat="1" ht="15.75">
      <c r="A7" s="49" t="s">
        <v>46</v>
      </c>
      <c r="B7" s="50">
        <v>1</v>
      </c>
      <c r="C7" s="494" t="s">
        <v>60</v>
      </c>
      <c r="D7" s="495" t="s">
        <v>61</v>
      </c>
      <c r="E7" s="495" t="s">
        <v>62</v>
      </c>
      <c r="F7" s="496" t="s">
        <v>63</v>
      </c>
      <c r="G7" s="53"/>
      <c r="H7" s="497">
        <v>3</v>
      </c>
      <c r="I7" s="497">
        <v>9</v>
      </c>
      <c r="J7" s="497">
        <v>1946</v>
      </c>
      <c r="K7" s="498">
        <f>2011-J7</f>
        <v>65</v>
      </c>
      <c r="L7" s="499" t="s">
        <v>1964</v>
      </c>
      <c r="M7" s="1"/>
      <c r="N7" s="1"/>
      <c r="O7" s="1"/>
      <c r="P7" s="53"/>
      <c r="Q7" s="497">
        <v>1267</v>
      </c>
      <c r="R7" s="53"/>
      <c r="S7" s="497" t="s">
        <v>58</v>
      </c>
      <c r="T7" s="496" t="s">
        <v>1965</v>
      </c>
      <c r="U7" s="500" t="s">
        <v>333</v>
      </c>
      <c r="V7" s="500"/>
      <c r="W7" s="500"/>
      <c r="X7" s="500"/>
      <c r="Y7" s="500"/>
      <c r="Z7" s="500"/>
      <c r="AA7" s="501"/>
      <c r="AB7" s="501"/>
      <c r="AC7" s="501"/>
      <c r="AD7" s="501"/>
      <c r="AE7" s="501"/>
      <c r="AF7" s="496" t="s">
        <v>3947</v>
      </c>
      <c r="AG7" s="496" t="s">
        <v>3954</v>
      </c>
      <c r="AH7" s="496" t="s">
        <v>3990</v>
      </c>
      <c r="AI7" s="496" t="s">
        <v>3991</v>
      </c>
      <c r="AJ7" s="501"/>
      <c r="AK7" s="501"/>
      <c r="AL7" s="497"/>
      <c r="AM7" s="501"/>
      <c r="AN7" s="496" t="s">
        <v>2803</v>
      </c>
      <c r="AO7" s="496" t="s">
        <v>3946</v>
      </c>
      <c r="AP7" s="496" t="s">
        <v>3992</v>
      </c>
      <c r="AQ7" s="496"/>
      <c r="AR7" s="502">
        <v>31</v>
      </c>
      <c r="AS7" s="496" t="s">
        <v>53</v>
      </c>
      <c r="AT7" s="60">
        <v>407.96</v>
      </c>
      <c r="AU7" s="60">
        <v>277.76</v>
      </c>
      <c r="AV7" s="60">
        <v>0.06</v>
      </c>
      <c r="AW7" s="61">
        <v>15</v>
      </c>
      <c r="AX7" s="60"/>
      <c r="AY7" s="60">
        <v>43.400000000000006</v>
      </c>
      <c r="AZ7" s="60">
        <v>744.18</v>
      </c>
      <c r="BA7" s="60">
        <v>0</v>
      </c>
      <c r="BB7" s="60">
        <v>744.18</v>
      </c>
    </row>
    <row r="8" spans="1:54" s="62" customFormat="1" ht="15.75">
      <c r="A8" s="63" t="s">
        <v>46</v>
      </c>
      <c r="B8" s="50">
        <v>2</v>
      </c>
      <c r="C8" s="494" t="s">
        <v>136</v>
      </c>
      <c r="D8" s="495" t="s">
        <v>137</v>
      </c>
      <c r="E8" s="495" t="s">
        <v>138</v>
      </c>
      <c r="F8" s="496" t="s">
        <v>139</v>
      </c>
      <c r="G8" s="53"/>
      <c r="H8" s="497">
        <v>14</v>
      </c>
      <c r="I8" s="497">
        <v>1</v>
      </c>
      <c r="J8" s="497">
        <v>1960</v>
      </c>
      <c r="K8" s="498">
        <f t="shared" ref="K8:K71" si="0">2011-J8</f>
        <v>51</v>
      </c>
      <c r="L8" s="499" t="s">
        <v>1964</v>
      </c>
      <c r="M8" s="1"/>
      <c r="N8" s="1"/>
      <c r="O8" s="1"/>
      <c r="P8" s="53"/>
      <c r="Q8" s="497">
        <v>1442</v>
      </c>
      <c r="R8" s="53"/>
      <c r="S8" s="497" t="s">
        <v>58</v>
      </c>
      <c r="T8" s="497">
        <v>11030020</v>
      </c>
      <c r="U8" s="495" t="s">
        <v>225</v>
      </c>
      <c r="V8" s="495"/>
      <c r="W8" s="495"/>
      <c r="X8" s="500"/>
      <c r="Y8" s="495"/>
      <c r="Z8" s="495"/>
      <c r="AA8" s="501"/>
      <c r="AB8" s="501"/>
      <c r="AC8" s="501"/>
      <c r="AD8" s="501"/>
      <c r="AE8" s="501"/>
      <c r="AF8" s="496" t="s">
        <v>3808</v>
      </c>
      <c r="AG8" s="496" t="s">
        <v>3951</v>
      </c>
      <c r="AH8" s="496" t="s">
        <v>3990</v>
      </c>
      <c r="AI8" s="496" t="s">
        <v>3993</v>
      </c>
      <c r="AJ8" s="501"/>
      <c r="AK8" s="501"/>
      <c r="AL8" s="497"/>
      <c r="AM8" s="501"/>
      <c r="AN8" s="496" t="s">
        <v>3953</v>
      </c>
      <c r="AO8" s="496" t="s">
        <v>3946</v>
      </c>
      <c r="AP8" s="496" t="s">
        <v>3992</v>
      </c>
      <c r="AQ8" s="496"/>
      <c r="AR8" s="502">
        <v>6</v>
      </c>
      <c r="AS8" s="496" t="s">
        <v>71</v>
      </c>
      <c r="AT8" s="60">
        <v>78.959999999999994</v>
      </c>
      <c r="AU8" s="60">
        <v>53.76</v>
      </c>
      <c r="AV8" s="60">
        <v>1.2</v>
      </c>
      <c r="AW8" s="61">
        <v>25</v>
      </c>
      <c r="AX8" s="60"/>
      <c r="AY8" s="60">
        <v>8.4</v>
      </c>
      <c r="AZ8" s="60">
        <v>167.32</v>
      </c>
      <c r="BA8" s="60">
        <v>0</v>
      </c>
      <c r="BB8" s="60">
        <v>167.32</v>
      </c>
    </row>
    <row r="9" spans="1:54" s="62" customFormat="1" ht="15.75">
      <c r="A9" s="63" t="s">
        <v>46</v>
      </c>
      <c r="B9" s="50">
        <v>3</v>
      </c>
      <c r="C9" s="494" t="s">
        <v>330</v>
      </c>
      <c r="D9" s="495" t="s">
        <v>161</v>
      </c>
      <c r="E9" s="495" t="s">
        <v>331</v>
      </c>
      <c r="F9" s="496" t="s">
        <v>332</v>
      </c>
      <c r="G9" s="53"/>
      <c r="H9" s="497">
        <v>20</v>
      </c>
      <c r="I9" s="497">
        <v>3</v>
      </c>
      <c r="J9" s="497">
        <v>1960</v>
      </c>
      <c r="K9" s="498">
        <f t="shared" si="0"/>
        <v>51</v>
      </c>
      <c r="L9" s="499" t="s">
        <v>1964</v>
      </c>
      <c r="M9" s="1"/>
      <c r="N9" s="1"/>
      <c r="O9" s="1"/>
      <c r="P9" s="53"/>
      <c r="Q9" s="497">
        <v>1610</v>
      </c>
      <c r="R9" s="53"/>
      <c r="S9" s="497" t="s">
        <v>69</v>
      </c>
      <c r="T9" s="497">
        <v>11030020</v>
      </c>
      <c r="U9" s="495" t="s">
        <v>333</v>
      </c>
      <c r="V9" s="495"/>
      <c r="W9" s="495"/>
      <c r="X9" s="495"/>
      <c r="Y9" s="495"/>
      <c r="Z9" s="495"/>
      <c r="AA9" s="501"/>
      <c r="AB9" s="501"/>
      <c r="AC9" s="501"/>
      <c r="AD9" s="501"/>
      <c r="AE9" s="501"/>
      <c r="AF9" s="496" t="s">
        <v>3458</v>
      </c>
      <c r="AG9" s="496" t="s">
        <v>2021</v>
      </c>
      <c r="AH9" s="496" t="s">
        <v>3990</v>
      </c>
      <c r="AI9" s="496" t="s">
        <v>3994</v>
      </c>
      <c r="AJ9" s="501"/>
      <c r="AK9" s="501"/>
      <c r="AL9" s="497"/>
      <c r="AM9" s="501"/>
      <c r="AN9" s="496" t="s">
        <v>3454</v>
      </c>
      <c r="AO9" s="496" t="s">
        <v>3946</v>
      </c>
      <c r="AP9" s="496" t="s">
        <v>3992</v>
      </c>
      <c r="AQ9" s="496"/>
      <c r="AR9" s="502">
        <v>22</v>
      </c>
      <c r="AS9" s="496" t="s">
        <v>71</v>
      </c>
      <c r="AT9" s="60">
        <v>289.52</v>
      </c>
      <c r="AU9" s="60">
        <v>197.12</v>
      </c>
      <c r="AV9" s="60">
        <v>0.56000000000000005</v>
      </c>
      <c r="AW9" s="61">
        <v>15</v>
      </c>
      <c r="AX9" s="60"/>
      <c r="AY9" s="60">
        <v>30.8</v>
      </c>
      <c r="AZ9" s="60">
        <v>532.99999999999989</v>
      </c>
      <c r="BA9" s="60">
        <v>0</v>
      </c>
      <c r="BB9" s="60">
        <v>533</v>
      </c>
    </row>
    <row r="10" spans="1:54" s="62" customFormat="1" ht="15.75">
      <c r="A10" s="63" t="s">
        <v>46</v>
      </c>
      <c r="B10" s="50">
        <v>4</v>
      </c>
      <c r="C10" s="494" t="s">
        <v>339</v>
      </c>
      <c r="D10" s="495" t="s">
        <v>340</v>
      </c>
      <c r="E10" s="495" t="s">
        <v>341</v>
      </c>
      <c r="F10" s="496" t="s">
        <v>342</v>
      </c>
      <c r="G10" s="53"/>
      <c r="H10" s="497">
        <v>13</v>
      </c>
      <c r="I10" s="497">
        <v>10</v>
      </c>
      <c r="J10" s="497">
        <v>1929</v>
      </c>
      <c r="K10" s="498">
        <f t="shared" si="0"/>
        <v>82</v>
      </c>
      <c r="L10" s="499" t="s">
        <v>1964</v>
      </c>
      <c r="M10" s="1"/>
      <c r="N10" s="1"/>
      <c r="O10" s="1"/>
      <c r="P10" s="53"/>
      <c r="Q10" s="497">
        <v>1618</v>
      </c>
      <c r="R10" s="53"/>
      <c r="S10" s="497" t="s">
        <v>58</v>
      </c>
      <c r="T10" s="497">
        <v>11030020</v>
      </c>
      <c r="U10" s="495" t="s">
        <v>1975</v>
      </c>
      <c r="V10" s="495"/>
      <c r="W10" s="495"/>
      <c r="X10" s="495"/>
      <c r="Y10" s="495"/>
      <c r="Z10" s="495"/>
      <c r="AA10" s="501"/>
      <c r="AB10" s="501"/>
      <c r="AC10" s="501"/>
      <c r="AD10" s="501"/>
      <c r="AE10" s="501"/>
      <c r="AF10" s="496" t="s">
        <v>2787</v>
      </c>
      <c r="AG10" s="496" t="s">
        <v>2021</v>
      </c>
      <c r="AH10" s="496" t="s">
        <v>3990</v>
      </c>
      <c r="AI10" s="496" t="s">
        <v>3995</v>
      </c>
      <c r="AJ10" s="501"/>
      <c r="AK10" s="501"/>
      <c r="AL10" s="497"/>
      <c r="AM10" s="501"/>
      <c r="AN10" s="496" t="s">
        <v>2781</v>
      </c>
      <c r="AO10" s="496" t="s">
        <v>3946</v>
      </c>
      <c r="AP10" s="496" t="s">
        <v>3992</v>
      </c>
      <c r="AQ10" s="496"/>
      <c r="AR10" s="502">
        <v>20</v>
      </c>
      <c r="AS10" s="496" t="s">
        <v>71</v>
      </c>
      <c r="AT10" s="60">
        <v>263.2</v>
      </c>
      <c r="AU10" s="60">
        <v>179.20000000000002</v>
      </c>
      <c r="AV10" s="60">
        <v>6.51</v>
      </c>
      <c r="AW10" s="61">
        <v>53</v>
      </c>
      <c r="AX10" s="60"/>
      <c r="AY10" s="60">
        <v>28</v>
      </c>
      <c r="AZ10" s="60">
        <v>529.91</v>
      </c>
      <c r="BA10" s="60">
        <v>0</v>
      </c>
      <c r="BB10" s="60">
        <v>529.91</v>
      </c>
    </row>
    <row r="11" spans="1:54" s="62" customFormat="1" ht="15.75">
      <c r="A11" s="63" t="s">
        <v>46</v>
      </c>
      <c r="B11" s="50">
        <v>5</v>
      </c>
      <c r="C11" s="494" t="s">
        <v>355</v>
      </c>
      <c r="D11" s="495" t="s">
        <v>356</v>
      </c>
      <c r="E11" s="495" t="s">
        <v>357</v>
      </c>
      <c r="F11" s="496" t="s">
        <v>358</v>
      </c>
      <c r="G11" s="53"/>
      <c r="H11" s="497">
        <v>3</v>
      </c>
      <c r="I11" s="497">
        <v>8</v>
      </c>
      <c r="J11" s="497">
        <v>1973</v>
      </c>
      <c r="K11" s="498">
        <f t="shared" si="0"/>
        <v>38</v>
      </c>
      <c r="L11" s="499" t="s">
        <v>1964</v>
      </c>
      <c r="M11" s="1"/>
      <c r="N11" s="1"/>
      <c r="O11" s="1"/>
      <c r="P11" s="53"/>
      <c r="Q11" s="497">
        <v>1627</v>
      </c>
      <c r="R11" s="53"/>
      <c r="S11" s="497" t="s">
        <v>58</v>
      </c>
      <c r="T11" s="497">
        <v>11030020</v>
      </c>
      <c r="U11" s="495" t="s">
        <v>359</v>
      </c>
      <c r="V11" s="495"/>
      <c r="W11" s="495"/>
      <c r="X11" s="495"/>
      <c r="Y11" s="495"/>
      <c r="Z11" s="495"/>
      <c r="AA11" s="501"/>
      <c r="AB11" s="501"/>
      <c r="AC11" s="501"/>
      <c r="AD11" s="501"/>
      <c r="AE11" s="501"/>
      <c r="AF11" s="496" t="s">
        <v>3505</v>
      </c>
      <c r="AG11" s="496" t="s">
        <v>2021</v>
      </c>
      <c r="AH11" s="496" t="s">
        <v>3990</v>
      </c>
      <c r="AI11" s="496" t="s">
        <v>3996</v>
      </c>
      <c r="AJ11" s="501"/>
      <c r="AK11" s="501"/>
      <c r="AL11" s="497">
        <v>2011</v>
      </c>
      <c r="AM11" s="501"/>
      <c r="AN11" s="496" t="s">
        <v>3454</v>
      </c>
      <c r="AO11" s="496" t="s">
        <v>3946</v>
      </c>
      <c r="AP11" s="496" t="s">
        <v>3992</v>
      </c>
      <c r="AQ11" s="496"/>
      <c r="AR11" s="502">
        <v>22</v>
      </c>
      <c r="AS11" s="496" t="s">
        <v>71</v>
      </c>
      <c r="AT11" s="60">
        <v>289.52</v>
      </c>
      <c r="AU11" s="60">
        <v>197.12</v>
      </c>
      <c r="AV11" s="60">
        <v>56.81</v>
      </c>
      <c r="AW11" s="61">
        <v>71</v>
      </c>
      <c r="AX11" s="60"/>
      <c r="AY11" s="60">
        <v>30.8</v>
      </c>
      <c r="AZ11" s="60">
        <v>645.25</v>
      </c>
      <c r="BA11" s="60">
        <v>0</v>
      </c>
      <c r="BB11" s="60">
        <v>616</v>
      </c>
    </row>
    <row r="12" spans="1:54" s="62" customFormat="1" ht="15.75">
      <c r="A12" s="63" t="s">
        <v>46</v>
      </c>
      <c r="B12" s="50">
        <v>6</v>
      </c>
      <c r="C12" s="494" t="s">
        <v>476</v>
      </c>
      <c r="D12" s="495" t="s">
        <v>307</v>
      </c>
      <c r="E12" s="495" t="s">
        <v>477</v>
      </c>
      <c r="F12" s="496" t="s">
        <v>478</v>
      </c>
      <c r="G12" s="53"/>
      <c r="H12" s="497">
        <v>27</v>
      </c>
      <c r="I12" s="497">
        <v>5</v>
      </c>
      <c r="J12" s="497">
        <v>1978</v>
      </c>
      <c r="K12" s="498">
        <f t="shared" si="0"/>
        <v>33</v>
      </c>
      <c r="L12" s="499" t="s">
        <v>1964</v>
      </c>
      <c r="M12" s="1"/>
      <c r="N12" s="1"/>
      <c r="O12" s="1"/>
      <c r="P12" s="53"/>
      <c r="Q12" s="497">
        <v>1663</v>
      </c>
      <c r="R12" s="53"/>
      <c r="S12" s="497" t="s">
        <v>58</v>
      </c>
      <c r="T12" s="497">
        <v>11030020</v>
      </c>
      <c r="U12" s="495" t="s">
        <v>3997</v>
      </c>
      <c r="V12" s="495"/>
      <c r="W12" s="495"/>
      <c r="X12" s="495"/>
      <c r="Y12" s="495"/>
      <c r="Z12" s="495"/>
      <c r="AA12" s="501"/>
      <c r="AB12" s="501"/>
      <c r="AC12" s="501"/>
      <c r="AD12" s="501"/>
      <c r="AE12" s="501"/>
      <c r="AF12" s="496" t="s">
        <v>3952</v>
      </c>
      <c r="AG12" s="496" t="s">
        <v>2752</v>
      </c>
      <c r="AH12" s="496" t="s">
        <v>3990</v>
      </c>
      <c r="AI12" s="496" t="s">
        <v>3998</v>
      </c>
      <c r="AJ12" s="501"/>
      <c r="AK12" s="501"/>
      <c r="AL12" s="497"/>
      <c r="AM12" s="501"/>
      <c r="AN12" s="496" t="s">
        <v>2803</v>
      </c>
      <c r="AO12" s="496" t="s">
        <v>3946</v>
      </c>
      <c r="AP12" s="496" t="s">
        <v>3992</v>
      </c>
      <c r="AQ12" s="496"/>
      <c r="AR12" s="502">
        <v>31</v>
      </c>
      <c r="AS12" s="497" t="s">
        <v>53</v>
      </c>
      <c r="AT12" s="60">
        <v>407.96</v>
      </c>
      <c r="AU12" s="60">
        <v>277.76</v>
      </c>
      <c r="AV12" s="60">
        <v>0.28999999999999998</v>
      </c>
      <c r="AW12" s="61">
        <v>68</v>
      </c>
      <c r="AX12" s="60"/>
      <c r="AY12" s="60">
        <v>43.400000000000006</v>
      </c>
      <c r="AZ12" s="60">
        <v>797.41</v>
      </c>
      <c r="BA12" s="60">
        <v>0</v>
      </c>
      <c r="BB12" s="60">
        <v>797.41</v>
      </c>
    </row>
    <row r="13" spans="1:54" s="62" customFormat="1" ht="15.75">
      <c r="A13" s="63" t="s">
        <v>46</v>
      </c>
      <c r="B13" s="50">
        <v>7</v>
      </c>
      <c r="C13" s="494" t="s">
        <v>604</v>
      </c>
      <c r="D13" s="495" t="s">
        <v>605</v>
      </c>
      <c r="E13" s="495" t="s">
        <v>606</v>
      </c>
      <c r="F13" s="496" t="s">
        <v>607</v>
      </c>
      <c r="G13" s="53"/>
      <c r="H13" s="497">
        <v>5</v>
      </c>
      <c r="I13" s="497">
        <v>3</v>
      </c>
      <c r="J13" s="497">
        <v>1965</v>
      </c>
      <c r="K13" s="498">
        <f t="shared" si="0"/>
        <v>46</v>
      </c>
      <c r="L13" s="499" t="s">
        <v>1964</v>
      </c>
      <c r="M13" s="1"/>
      <c r="N13" s="1"/>
      <c r="O13" s="1"/>
      <c r="P13" s="53"/>
      <c r="Q13" s="497">
        <v>1712</v>
      </c>
      <c r="R13" s="53"/>
      <c r="S13" s="497" t="s">
        <v>58</v>
      </c>
      <c r="T13" s="497">
        <v>11030020</v>
      </c>
      <c r="U13" s="500" t="s">
        <v>3999</v>
      </c>
      <c r="V13" s="495"/>
      <c r="W13" s="495"/>
      <c r="X13" s="495"/>
      <c r="Y13" s="495"/>
      <c r="Z13" s="495"/>
      <c r="AA13" s="501"/>
      <c r="AB13" s="501"/>
      <c r="AC13" s="501"/>
      <c r="AD13" s="501"/>
      <c r="AE13" s="501"/>
      <c r="AF13" s="496" t="s">
        <v>3812</v>
      </c>
      <c r="AG13" s="496" t="s">
        <v>2752</v>
      </c>
      <c r="AH13" s="496" t="s">
        <v>3990</v>
      </c>
      <c r="AI13" s="496" t="s">
        <v>4000</v>
      </c>
      <c r="AJ13" s="501"/>
      <c r="AK13" s="501"/>
      <c r="AL13" s="497"/>
      <c r="AM13" s="501"/>
      <c r="AN13" s="496" t="s">
        <v>2752</v>
      </c>
      <c r="AO13" s="496" t="s">
        <v>3946</v>
      </c>
      <c r="AP13" s="496" t="s">
        <v>3992</v>
      </c>
      <c r="AQ13" s="496"/>
      <c r="AR13" s="502">
        <v>11</v>
      </c>
      <c r="AS13" s="497" t="s">
        <v>71</v>
      </c>
      <c r="AT13" s="60">
        <v>144.76</v>
      </c>
      <c r="AU13" s="60">
        <v>98.56</v>
      </c>
      <c r="AV13" s="60">
        <v>1.2</v>
      </c>
      <c r="AW13" s="61">
        <v>41</v>
      </c>
      <c r="AX13" s="60"/>
      <c r="AY13" s="60">
        <v>15.4</v>
      </c>
      <c r="AZ13" s="60">
        <v>300.91999999999996</v>
      </c>
      <c r="BA13" s="60">
        <v>0</v>
      </c>
      <c r="BB13" s="60">
        <v>300.92</v>
      </c>
    </row>
    <row r="14" spans="1:54" s="62" customFormat="1" ht="15.75">
      <c r="A14" s="63" t="s">
        <v>46</v>
      </c>
      <c r="B14" s="50">
        <v>8</v>
      </c>
      <c r="C14" s="494" t="s">
        <v>657</v>
      </c>
      <c r="D14" s="495" t="s">
        <v>107</v>
      </c>
      <c r="E14" s="495" t="s">
        <v>658</v>
      </c>
      <c r="F14" s="496" t="s">
        <v>659</v>
      </c>
      <c r="G14" s="53"/>
      <c r="H14" s="497">
        <v>1</v>
      </c>
      <c r="I14" s="497">
        <v>11</v>
      </c>
      <c r="J14" s="497">
        <v>1981</v>
      </c>
      <c r="K14" s="498">
        <f t="shared" si="0"/>
        <v>30</v>
      </c>
      <c r="L14" s="499" t="s">
        <v>1964</v>
      </c>
      <c r="M14" s="1"/>
      <c r="N14" s="1"/>
      <c r="O14" s="1"/>
      <c r="P14" s="53"/>
      <c r="Q14" s="497">
        <v>1729</v>
      </c>
      <c r="R14" s="53"/>
      <c r="S14" s="497" t="s">
        <v>58</v>
      </c>
      <c r="T14" s="497">
        <v>11030020</v>
      </c>
      <c r="U14" s="495" t="s">
        <v>4001</v>
      </c>
      <c r="V14" s="495"/>
      <c r="W14" s="495"/>
      <c r="X14" s="495"/>
      <c r="Y14" s="495"/>
      <c r="Z14" s="495"/>
      <c r="AA14" s="501"/>
      <c r="AB14" s="501"/>
      <c r="AC14" s="501"/>
      <c r="AD14" s="501"/>
      <c r="AE14" s="501"/>
      <c r="AF14" s="496" t="s">
        <v>2761</v>
      </c>
      <c r="AG14" s="496" t="s">
        <v>2752</v>
      </c>
      <c r="AH14" s="496" t="s">
        <v>3990</v>
      </c>
      <c r="AI14" s="496" t="s">
        <v>4002</v>
      </c>
      <c r="AJ14" s="501"/>
      <c r="AK14" s="501"/>
      <c r="AL14" s="497"/>
      <c r="AM14" s="501"/>
      <c r="AN14" s="496" t="s">
        <v>3953</v>
      </c>
      <c r="AO14" s="496" t="s">
        <v>3946</v>
      </c>
      <c r="AP14" s="496" t="s">
        <v>3992</v>
      </c>
      <c r="AQ14" s="496"/>
      <c r="AR14" s="502">
        <v>6</v>
      </c>
      <c r="AS14" s="497" t="s">
        <v>71</v>
      </c>
      <c r="AT14" s="60">
        <v>78.959999999999994</v>
      </c>
      <c r="AU14" s="60">
        <v>53.76</v>
      </c>
      <c r="AV14" s="60">
        <v>0.2</v>
      </c>
      <c r="AW14" s="61">
        <v>61</v>
      </c>
      <c r="AX14" s="60"/>
      <c r="AY14" s="60">
        <v>8.4</v>
      </c>
      <c r="AZ14" s="60">
        <v>202.32</v>
      </c>
      <c r="BA14" s="60">
        <v>0</v>
      </c>
      <c r="BB14" s="60">
        <v>168</v>
      </c>
    </row>
    <row r="15" spans="1:54" s="62" customFormat="1" ht="15.75">
      <c r="A15" s="63" t="s">
        <v>46</v>
      </c>
      <c r="B15" s="50">
        <v>9</v>
      </c>
      <c r="C15" s="494" t="s">
        <v>677</v>
      </c>
      <c r="D15" s="495" t="s">
        <v>678</v>
      </c>
      <c r="E15" s="495" t="s">
        <v>679</v>
      </c>
      <c r="F15" s="496" t="s">
        <v>680</v>
      </c>
      <c r="G15" s="53"/>
      <c r="H15" s="497">
        <v>15</v>
      </c>
      <c r="I15" s="497">
        <v>9</v>
      </c>
      <c r="J15" s="497">
        <v>2008</v>
      </c>
      <c r="K15" s="498">
        <f t="shared" si="0"/>
        <v>3</v>
      </c>
      <c r="L15" s="499" t="s">
        <v>100</v>
      </c>
      <c r="M15" s="1"/>
      <c r="N15" s="1"/>
      <c r="O15" s="1"/>
      <c r="P15" s="53"/>
      <c r="Q15" s="497">
        <v>1736</v>
      </c>
      <c r="R15" s="53"/>
      <c r="S15" s="497" t="s">
        <v>115</v>
      </c>
      <c r="T15" s="497">
        <v>11030020</v>
      </c>
      <c r="U15" s="495" t="s">
        <v>4003</v>
      </c>
      <c r="V15" s="495"/>
      <c r="W15" s="495"/>
      <c r="X15" s="495"/>
      <c r="Y15" s="495"/>
      <c r="Z15" s="495"/>
      <c r="AA15" s="501"/>
      <c r="AB15" s="501"/>
      <c r="AC15" s="501"/>
      <c r="AD15" s="501"/>
      <c r="AE15" s="501"/>
      <c r="AF15" s="496" t="s">
        <v>2767</v>
      </c>
      <c r="AG15" s="496" t="s">
        <v>2752</v>
      </c>
      <c r="AH15" s="496" t="s">
        <v>3990</v>
      </c>
      <c r="AI15" s="496" t="s">
        <v>4004</v>
      </c>
      <c r="AJ15" s="501"/>
      <c r="AK15" s="501"/>
      <c r="AL15" s="497"/>
      <c r="AM15" s="501"/>
      <c r="AN15" s="496" t="s">
        <v>2803</v>
      </c>
      <c r="AO15" s="496" t="s">
        <v>3946</v>
      </c>
      <c r="AP15" s="496" t="s">
        <v>3992</v>
      </c>
      <c r="AQ15" s="496"/>
      <c r="AR15" s="502">
        <v>31</v>
      </c>
      <c r="AS15" s="497" t="s">
        <v>53</v>
      </c>
      <c r="AT15" s="60">
        <v>407.96</v>
      </c>
      <c r="AU15" s="60">
        <v>277.76</v>
      </c>
      <c r="AV15" s="60">
        <v>10.39</v>
      </c>
      <c r="AW15" s="61">
        <v>46</v>
      </c>
      <c r="AX15" s="60"/>
      <c r="AY15" s="60">
        <v>43.400000000000006</v>
      </c>
      <c r="AZ15" s="60">
        <v>785.51</v>
      </c>
      <c r="BA15" s="60">
        <v>0</v>
      </c>
      <c r="BB15" s="60">
        <v>785.51</v>
      </c>
    </row>
    <row r="16" spans="1:54" s="62" customFormat="1" ht="15.75">
      <c r="A16" s="63" t="s">
        <v>46</v>
      </c>
      <c r="B16" s="50">
        <v>10</v>
      </c>
      <c r="C16" s="494" t="s">
        <v>710</v>
      </c>
      <c r="D16" s="495" t="s">
        <v>132</v>
      </c>
      <c r="E16" s="495" t="s">
        <v>711</v>
      </c>
      <c r="F16" s="496" t="s">
        <v>712</v>
      </c>
      <c r="G16" s="53"/>
      <c r="H16" s="497">
        <v>15</v>
      </c>
      <c r="I16" s="497">
        <v>5</v>
      </c>
      <c r="J16" s="497">
        <v>1929</v>
      </c>
      <c r="K16" s="498">
        <f t="shared" si="0"/>
        <v>82</v>
      </c>
      <c r="L16" s="499" t="s">
        <v>1964</v>
      </c>
      <c r="M16" s="1"/>
      <c r="N16" s="1"/>
      <c r="O16" s="1"/>
      <c r="P16" s="53"/>
      <c r="Q16" s="497">
        <v>1746</v>
      </c>
      <c r="R16" s="53"/>
      <c r="S16" s="497" t="s">
        <v>368</v>
      </c>
      <c r="T16" s="497">
        <v>11030020</v>
      </c>
      <c r="U16" s="495" t="s">
        <v>333</v>
      </c>
      <c r="V16" s="495" t="s">
        <v>714</v>
      </c>
      <c r="W16" s="495"/>
      <c r="X16" s="495"/>
      <c r="Y16" s="495" t="s">
        <v>493</v>
      </c>
      <c r="Z16" s="495"/>
      <c r="AA16" s="501"/>
      <c r="AB16" s="501"/>
      <c r="AC16" s="501"/>
      <c r="AD16" s="501"/>
      <c r="AE16" s="501"/>
      <c r="AF16" s="496" t="s">
        <v>2777</v>
      </c>
      <c r="AG16" s="496" t="s">
        <v>2752</v>
      </c>
      <c r="AH16" s="496" t="s">
        <v>3990</v>
      </c>
      <c r="AI16" s="496" t="s">
        <v>4005</v>
      </c>
      <c r="AJ16" s="501"/>
      <c r="AK16" s="501"/>
      <c r="AL16" s="497"/>
      <c r="AM16" s="501"/>
      <c r="AN16" s="496" t="s">
        <v>3947</v>
      </c>
      <c r="AO16" s="496" t="s">
        <v>3946</v>
      </c>
      <c r="AP16" s="496" t="s">
        <v>3992</v>
      </c>
      <c r="AQ16" s="496" t="s">
        <v>4006</v>
      </c>
      <c r="AR16" s="502">
        <v>7</v>
      </c>
      <c r="AS16" s="496" t="s">
        <v>956</v>
      </c>
      <c r="AT16" s="60">
        <v>92.11999999999999</v>
      </c>
      <c r="AU16" s="60">
        <v>62.72</v>
      </c>
      <c r="AV16" s="60">
        <v>258.98</v>
      </c>
      <c r="AW16" s="61">
        <v>15</v>
      </c>
      <c r="AX16" s="60"/>
      <c r="AY16" s="60">
        <v>9.8000000000000007</v>
      </c>
      <c r="AZ16" s="60">
        <v>438.62</v>
      </c>
      <c r="BA16" s="60">
        <v>0</v>
      </c>
      <c r="BB16" s="60">
        <v>196</v>
      </c>
    </row>
    <row r="17" spans="1:54" s="62" customFormat="1" ht="15.75">
      <c r="A17" s="63" t="s">
        <v>46</v>
      </c>
      <c r="B17" s="50">
        <v>11</v>
      </c>
      <c r="C17" s="494" t="s">
        <v>745</v>
      </c>
      <c r="D17" s="495" t="s">
        <v>733</v>
      </c>
      <c r="E17" s="495" t="s">
        <v>746</v>
      </c>
      <c r="F17" s="496" t="s">
        <v>747</v>
      </c>
      <c r="G17" s="53"/>
      <c r="H17" s="497">
        <v>18</v>
      </c>
      <c r="I17" s="497">
        <v>2</v>
      </c>
      <c r="J17" s="497">
        <v>1976</v>
      </c>
      <c r="K17" s="498">
        <f t="shared" si="0"/>
        <v>35</v>
      </c>
      <c r="L17" s="499" t="s">
        <v>1964</v>
      </c>
      <c r="M17" s="1"/>
      <c r="N17" s="1"/>
      <c r="O17" s="1"/>
      <c r="P17" s="53"/>
      <c r="Q17" s="497">
        <v>1756</v>
      </c>
      <c r="R17" s="53"/>
      <c r="S17" s="497" t="s">
        <v>58</v>
      </c>
      <c r="T17" s="497">
        <v>11030020</v>
      </c>
      <c r="U17" s="503" t="s">
        <v>4007</v>
      </c>
      <c r="V17" s="495"/>
      <c r="W17" s="495"/>
      <c r="X17" s="495"/>
      <c r="Y17" s="495"/>
      <c r="Z17" s="495"/>
      <c r="AA17" s="501"/>
      <c r="AB17" s="501"/>
      <c r="AC17" s="501"/>
      <c r="AD17" s="501"/>
      <c r="AE17" s="501"/>
      <c r="AF17" s="496" t="s">
        <v>2781</v>
      </c>
      <c r="AG17" s="496" t="s">
        <v>2752</v>
      </c>
      <c r="AH17" s="496" t="s">
        <v>3990</v>
      </c>
      <c r="AI17" s="496" t="s">
        <v>4008</v>
      </c>
      <c r="AJ17" s="501"/>
      <c r="AK17" s="501"/>
      <c r="AL17" s="497"/>
      <c r="AM17" s="501"/>
      <c r="AN17" s="496" t="s">
        <v>2803</v>
      </c>
      <c r="AO17" s="496" t="s">
        <v>3946</v>
      </c>
      <c r="AP17" s="496" t="s">
        <v>3992</v>
      </c>
      <c r="AQ17" s="496"/>
      <c r="AR17" s="502">
        <v>31</v>
      </c>
      <c r="AS17" s="497" t="s">
        <v>53</v>
      </c>
      <c r="AT17" s="60">
        <v>407.96</v>
      </c>
      <c r="AU17" s="60">
        <v>277.76</v>
      </c>
      <c r="AV17" s="60">
        <v>18.47</v>
      </c>
      <c r="AW17" s="61">
        <v>53</v>
      </c>
      <c r="AX17" s="60"/>
      <c r="AY17" s="60">
        <v>43.400000000000006</v>
      </c>
      <c r="AZ17" s="60">
        <v>800.59</v>
      </c>
      <c r="BA17" s="60">
        <v>0</v>
      </c>
      <c r="BB17" s="60">
        <v>800.59</v>
      </c>
    </row>
    <row r="18" spans="1:54" s="62" customFormat="1" ht="15.75">
      <c r="A18" s="63" t="s">
        <v>46</v>
      </c>
      <c r="B18" s="50">
        <v>12</v>
      </c>
      <c r="C18" s="494" t="s">
        <v>2027</v>
      </c>
      <c r="D18" s="495" t="s">
        <v>307</v>
      </c>
      <c r="E18" s="495" t="s">
        <v>2028</v>
      </c>
      <c r="F18" s="496" t="s">
        <v>2029</v>
      </c>
      <c r="G18" s="53"/>
      <c r="H18" s="497">
        <v>6</v>
      </c>
      <c r="I18" s="497">
        <v>6</v>
      </c>
      <c r="J18" s="497">
        <v>1950</v>
      </c>
      <c r="K18" s="498">
        <f t="shared" si="0"/>
        <v>61</v>
      </c>
      <c r="L18" s="499" t="s">
        <v>1964</v>
      </c>
      <c r="M18" s="1"/>
      <c r="N18" s="1"/>
      <c r="O18" s="1"/>
      <c r="P18" s="53"/>
      <c r="Q18" s="496" t="s">
        <v>2030</v>
      </c>
      <c r="R18" s="53"/>
      <c r="S18" s="497" t="s">
        <v>58</v>
      </c>
      <c r="T18" s="497">
        <v>11030020</v>
      </c>
      <c r="U18" s="495" t="s">
        <v>4009</v>
      </c>
      <c r="V18" s="495"/>
      <c r="W18" s="495"/>
      <c r="X18" s="495"/>
      <c r="Y18" s="495"/>
      <c r="Z18" s="495"/>
      <c r="AA18" s="501"/>
      <c r="AB18" s="501"/>
      <c r="AC18" s="501"/>
      <c r="AD18" s="501"/>
      <c r="AE18" s="501"/>
      <c r="AF18" s="496" t="s">
        <v>3948</v>
      </c>
      <c r="AG18" s="496" t="s">
        <v>3949</v>
      </c>
      <c r="AH18" s="496" t="s">
        <v>3992</v>
      </c>
      <c r="AI18" s="496" t="s">
        <v>4010</v>
      </c>
      <c r="AJ18" s="501"/>
      <c r="AK18" s="501"/>
      <c r="AL18" s="497"/>
      <c r="AM18" s="501"/>
      <c r="AN18" s="496" t="s">
        <v>2756</v>
      </c>
      <c r="AO18" s="496" t="s">
        <v>3946</v>
      </c>
      <c r="AP18" s="496" t="s">
        <v>3992</v>
      </c>
      <c r="AQ18" s="496"/>
      <c r="AR18" s="502">
        <v>13</v>
      </c>
      <c r="AS18" s="497" t="s">
        <v>71</v>
      </c>
      <c r="AT18" s="60">
        <v>171.07999999999998</v>
      </c>
      <c r="AU18" s="60">
        <v>116.48</v>
      </c>
      <c r="AV18" s="60">
        <v>17.93</v>
      </c>
      <c r="AW18" s="61">
        <v>56</v>
      </c>
      <c r="AX18" s="60"/>
      <c r="AY18" s="60">
        <v>18.2</v>
      </c>
      <c r="AZ18" s="60">
        <v>379.69</v>
      </c>
      <c r="BA18" s="60">
        <v>0</v>
      </c>
      <c r="BB18" s="60">
        <v>364</v>
      </c>
    </row>
    <row r="19" spans="1:54" s="62" customFormat="1" ht="15.75">
      <c r="A19" s="63" t="s">
        <v>46</v>
      </c>
      <c r="B19" s="50">
        <v>13</v>
      </c>
      <c r="C19" s="494" t="s">
        <v>2032</v>
      </c>
      <c r="D19" s="495" t="s">
        <v>2033</v>
      </c>
      <c r="E19" s="495" t="s">
        <v>2034</v>
      </c>
      <c r="F19" s="496" t="s">
        <v>2035</v>
      </c>
      <c r="G19" s="53"/>
      <c r="H19" s="497">
        <v>27</v>
      </c>
      <c r="I19" s="497">
        <v>1</v>
      </c>
      <c r="J19" s="497">
        <v>1951</v>
      </c>
      <c r="K19" s="498">
        <f t="shared" si="0"/>
        <v>60</v>
      </c>
      <c r="L19" s="499" t="s">
        <v>1964</v>
      </c>
      <c r="M19" s="1"/>
      <c r="N19" s="1"/>
      <c r="O19" s="1"/>
      <c r="P19" s="53"/>
      <c r="Q19" s="496" t="s">
        <v>2036</v>
      </c>
      <c r="R19" s="53"/>
      <c r="S19" s="497" t="s">
        <v>58</v>
      </c>
      <c r="T19" s="497">
        <v>11030020</v>
      </c>
      <c r="U19" s="495" t="s">
        <v>3999</v>
      </c>
      <c r="V19" s="495"/>
      <c r="W19" s="495"/>
      <c r="X19" s="495"/>
      <c r="Y19" s="495"/>
      <c r="Z19" s="495"/>
      <c r="AA19" s="501"/>
      <c r="AB19" s="501"/>
      <c r="AC19" s="501"/>
      <c r="AD19" s="501"/>
      <c r="AE19" s="501"/>
      <c r="AF19" s="496" t="s">
        <v>3954</v>
      </c>
      <c r="AG19" s="496" t="s">
        <v>3949</v>
      </c>
      <c r="AH19" s="496" t="s">
        <v>3992</v>
      </c>
      <c r="AI19" s="496" t="s">
        <v>4011</v>
      </c>
      <c r="AJ19" s="501"/>
      <c r="AK19" s="501"/>
      <c r="AL19" s="497"/>
      <c r="AM19" s="501"/>
      <c r="AN19" s="496" t="s">
        <v>3812</v>
      </c>
      <c r="AO19" s="496" t="s">
        <v>3946</v>
      </c>
      <c r="AP19" s="496" t="s">
        <v>3992</v>
      </c>
      <c r="AQ19" s="496"/>
      <c r="AR19" s="502">
        <v>12</v>
      </c>
      <c r="AS19" s="497" t="s">
        <v>71</v>
      </c>
      <c r="AT19" s="60">
        <v>157.91999999999999</v>
      </c>
      <c r="AU19" s="60">
        <v>107.52</v>
      </c>
      <c r="AV19" s="60">
        <v>3.05</v>
      </c>
      <c r="AW19" s="61">
        <v>41</v>
      </c>
      <c r="AX19" s="60"/>
      <c r="AY19" s="60">
        <v>16.8</v>
      </c>
      <c r="AZ19" s="60">
        <v>326.29000000000002</v>
      </c>
      <c r="BA19" s="60">
        <v>0</v>
      </c>
      <c r="BB19" s="60">
        <v>326.29000000000002</v>
      </c>
    </row>
    <row r="20" spans="1:54" s="62" customFormat="1" ht="15.75">
      <c r="A20" s="63" t="s">
        <v>46</v>
      </c>
      <c r="B20" s="50">
        <v>14</v>
      </c>
      <c r="C20" s="494" t="s">
        <v>2038</v>
      </c>
      <c r="D20" s="495" t="s">
        <v>2039</v>
      </c>
      <c r="E20" s="495" t="s">
        <v>2040</v>
      </c>
      <c r="F20" s="496" t="s">
        <v>2041</v>
      </c>
      <c r="G20" s="53"/>
      <c r="H20" s="497">
        <v>25</v>
      </c>
      <c r="I20" s="497">
        <v>4</v>
      </c>
      <c r="J20" s="497">
        <v>1975</v>
      </c>
      <c r="K20" s="498">
        <f t="shared" si="0"/>
        <v>36</v>
      </c>
      <c r="L20" s="499" t="s">
        <v>1964</v>
      </c>
      <c r="M20" s="1"/>
      <c r="N20" s="1"/>
      <c r="O20" s="1"/>
      <c r="P20" s="53"/>
      <c r="Q20" s="496" t="s">
        <v>2042</v>
      </c>
      <c r="R20" s="53"/>
      <c r="S20" s="497" t="s">
        <v>69</v>
      </c>
      <c r="T20" s="497">
        <v>11030020</v>
      </c>
      <c r="U20" s="495" t="s">
        <v>4012</v>
      </c>
      <c r="V20" s="495"/>
      <c r="W20" s="495"/>
      <c r="X20" s="495"/>
      <c r="Y20" s="495"/>
      <c r="Z20" s="495"/>
      <c r="AA20" s="501"/>
      <c r="AB20" s="501"/>
      <c r="AC20" s="501"/>
      <c r="AD20" s="501"/>
      <c r="AE20" s="501"/>
      <c r="AF20" s="496" t="s">
        <v>3954</v>
      </c>
      <c r="AG20" s="496" t="s">
        <v>3949</v>
      </c>
      <c r="AH20" s="496" t="s">
        <v>3992</v>
      </c>
      <c r="AI20" s="496" t="s">
        <v>4010</v>
      </c>
      <c r="AJ20" s="501"/>
      <c r="AK20" s="501"/>
      <c r="AL20" s="497"/>
      <c r="AM20" s="501"/>
      <c r="AN20" s="496" t="s">
        <v>2803</v>
      </c>
      <c r="AO20" s="496" t="s">
        <v>3946</v>
      </c>
      <c r="AP20" s="496" t="s">
        <v>3992</v>
      </c>
      <c r="AQ20" s="496"/>
      <c r="AR20" s="502">
        <v>31</v>
      </c>
      <c r="AS20" s="497" t="s">
        <v>53</v>
      </c>
      <c r="AT20" s="60">
        <v>407.96</v>
      </c>
      <c r="AU20" s="60">
        <v>277.76</v>
      </c>
      <c r="AV20" s="60">
        <v>57.22</v>
      </c>
      <c r="AW20" s="61">
        <v>69</v>
      </c>
      <c r="AX20" s="60"/>
      <c r="AY20" s="60">
        <v>43.400000000000006</v>
      </c>
      <c r="AZ20" s="60">
        <v>855.34</v>
      </c>
      <c r="BA20" s="60">
        <v>0</v>
      </c>
      <c r="BB20" s="60">
        <v>855.34</v>
      </c>
    </row>
    <row r="21" spans="1:54" s="62" customFormat="1" ht="15.75">
      <c r="A21" s="63" t="s">
        <v>46</v>
      </c>
      <c r="B21" s="50">
        <v>15</v>
      </c>
      <c r="C21" s="494" t="s">
        <v>2044</v>
      </c>
      <c r="D21" s="495" t="s">
        <v>307</v>
      </c>
      <c r="E21" s="495" t="s">
        <v>2045</v>
      </c>
      <c r="F21" s="496" t="s">
        <v>2046</v>
      </c>
      <c r="G21" s="53"/>
      <c r="H21" s="497">
        <v>18</v>
      </c>
      <c r="I21" s="497">
        <v>10</v>
      </c>
      <c r="J21" s="497">
        <v>1960</v>
      </c>
      <c r="K21" s="498">
        <f t="shared" si="0"/>
        <v>51</v>
      </c>
      <c r="L21" s="499" t="s">
        <v>1964</v>
      </c>
      <c r="M21" s="1"/>
      <c r="N21" s="1"/>
      <c r="O21" s="1"/>
      <c r="P21" s="53"/>
      <c r="Q21" s="496" t="s">
        <v>2047</v>
      </c>
      <c r="R21" s="53"/>
      <c r="S21" s="497" t="s">
        <v>69</v>
      </c>
      <c r="T21" s="497">
        <v>11030020</v>
      </c>
      <c r="U21" s="495" t="s">
        <v>4013</v>
      </c>
      <c r="V21" s="495"/>
      <c r="W21" s="495"/>
      <c r="X21" s="495"/>
      <c r="Y21" s="495"/>
      <c r="Z21" s="495"/>
      <c r="AA21" s="501"/>
      <c r="AB21" s="501"/>
      <c r="AC21" s="501"/>
      <c r="AD21" s="501"/>
      <c r="AE21" s="501"/>
      <c r="AF21" s="496" t="s">
        <v>3951</v>
      </c>
      <c r="AG21" s="496" t="s">
        <v>3949</v>
      </c>
      <c r="AH21" s="496" t="s">
        <v>3992</v>
      </c>
      <c r="AI21" s="496" t="s">
        <v>4014</v>
      </c>
      <c r="AJ21" s="501"/>
      <c r="AK21" s="501"/>
      <c r="AL21" s="497"/>
      <c r="AM21" s="501"/>
      <c r="AN21" s="496" t="s">
        <v>2803</v>
      </c>
      <c r="AO21" s="496" t="s">
        <v>3946</v>
      </c>
      <c r="AP21" s="496" t="s">
        <v>3992</v>
      </c>
      <c r="AQ21" s="496"/>
      <c r="AR21" s="502">
        <v>31</v>
      </c>
      <c r="AS21" s="497" t="s">
        <v>53</v>
      </c>
      <c r="AT21" s="60">
        <v>407.96</v>
      </c>
      <c r="AU21" s="60">
        <v>277.76</v>
      </c>
      <c r="AV21" s="60">
        <v>5.41</v>
      </c>
      <c r="AW21" s="61">
        <v>44</v>
      </c>
      <c r="AX21" s="60"/>
      <c r="AY21" s="60">
        <v>43.400000000000006</v>
      </c>
      <c r="AZ21" s="60">
        <v>778.53</v>
      </c>
      <c r="BA21" s="60">
        <v>0</v>
      </c>
      <c r="BB21" s="60">
        <v>778.53</v>
      </c>
    </row>
    <row r="22" spans="1:54" s="62" customFormat="1" ht="15.75">
      <c r="A22" s="63" t="s">
        <v>46</v>
      </c>
      <c r="B22" s="50">
        <v>16</v>
      </c>
      <c r="C22" s="494" t="s">
        <v>2068</v>
      </c>
      <c r="D22" s="495" t="s">
        <v>132</v>
      </c>
      <c r="E22" s="495" t="s">
        <v>2069</v>
      </c>
      <c r="F22" s="496" t="s">
        <v>2070</v>
      </c>
      <c r="G22" s="53"/>
      <c r="H22" s="497">
        <v>14</v>
      </c>
      <c r="I22" s="497">
        <v>1</v>
      </c>
      <c r="J22" s="497">
        <v>1972</v>
      </c>
      <c r="K22" s="498">
        <f t="shared" si="0"/>
        <v>39</v>
      </c>
      <c r="L22" s="499" t="s">
        <v>1964</v>
      </c>
      <c r="M22" s="1"/>
      <c r="N22" s="1"/>
      <c r="O22" s="1"/>
      <c r="P22" s="53"/>
      <c r="Q22" s="496" t="s">
        <v>2071</v>
      </c>
      <c r="R22" s="53"/>
      <c r="S22" s="497" t="s">
        <v>69</v>
      </c>
      <c r="T22" s="497">
        <v>11030020</v>
      </c>
      <c r="U22" s="495" t="s">
        <v>59</v>
      </c>
      <c r="V22" s="495"/>
      <c r="W22" s="495"/>
      <c r="X22" s="495"/>
      <c r="Y22" s="495"/>
      <c r="Z22" s="495"/>
      <c r="AA22" s="501"/>
      <c r="AB22" s="501"/>
      <c r="AC22" s="501"/>
      <c r="AD22" s="501"/>
      <c r="AE22" s="501"/>
      <c r="AF22" s="496" t="s">
        <v>2767</v>
      </c>
      <c r="AG22" s="496" t="s">
        <v>3949</v>
      </c>
      <c r="AH22" s="496" t="s">
        <v>3992</v>
      </c>
      <c r="AI22" s="496" t="s">
        <v>4015</v>
      </c>
      <c r="AJ22" s="501"/>
      <c r="AK22" s="501"/>
      <c r="AL22" s="497"/>
      <c r="AM22" s="501"/>
      <c r="AN22" s="496" t="s">
        <v>2803</v>
      </c>
      <c r="AO22" s="496" t="s">
        <v>3946</v>
      </c>
      <c r="AP22" s="496" t="s">
        <v>3992</v>
      </c>
      <c r="AQ22" s="496"/>
      <c r="AR22" s="502">
        <v>31</v>
      </c>
      <c r="AS22" s="497" t="s">
        <v>53</v>
      </c>
      <c r="AT22" s="60">
        <v>407.96</v>
      </c>
      <c r="AU22" s="60">
        <v>277.76</v>
      </c>
      <c r="AV22" s="60">
        <v>9.09</v>
      </c>
      <c r="AW22" s="61">
        <v>32</v>
      </c>
      <c r="AX22" s="60"/>
      <c r="AY22" s="60">
        <v>43.400000000000006</v>
      </c>
      <c r="AZ22" s="60">
        <v>770.21</v>
      </c>
      <c r="BA22" s="60">
        <v>0</v>
      </c>
      <c r="BB22" s="60">
        <v>770.21</v>
      </c>
    </row>
    <row r="23" spans="1:54" s="62" customFormat="1" ht="15.75">
      <c r="A23" s="63" t="s">
        <v>46</v>
      </c>
      <c r="B23" s="50">
        <v>17</v>
      </c>
      <c r="C23" s="494" t="s">
        <v>2073</v>
      </c>
      <c r="D23" s="495" t="s">
        <v>1025</v>
      </c>
      <c r="E23" s="495" t="s">
        <v>2074</v>
      </c>
      <c r="F23" s="496" t="s">
        <v>2075</v>
      </c>
      <c r="G23" s="53"/>
      <c r="H23" s="497">
        <v>22</v>
      </c>
      <c r="I23" s="497">
        <v>9</v>
      </c>
      <c r="J23" s="497">
        <v>1984</v>
      </c>
      <c r="K23" s="498">
        <f t="shared" si="0"/>
        <v>27</v>
      </c>
      <c r="L23" s="499" t="s">
        <v>1964</v>
      </c>
      <c r="M23" s="1"/>
      <c r="N23" s="1"/>
      <c r="O23" s="1"/>
      <c r="P23" s="53"/>
      <c r="Q23" s="496" t="s">
        <v>2076</v>
      </c>
      <c r="R23" s="53"/>
      <c r="S23" s="497" t="s">
        <v>58</v>
      </c>
      <c r="T23" s="497">
        <v>11030020</v>
      </c>
      <c r="U23" s="495" t="s">
        <v>3999</v>
      </c>
      <c r="V23" s="495"/>
      <c r="W23" s="495"/>
      <c r="X23" s="495"/>
      <c r="Y23" s="495"/>
      <c r="Z23" s="495"/>
      <c r="AA23" s="501"/>
      <c r="AB23" s="501"/>
      <c r="AC23" s="501"/>
      <c r="AD23" s="501"/>
      <c r="AE23" s="501"/>
      <c r="AF23" s="496" t="s">
        <v>2772</v>
      </c>
      <c r="AG23" s="496" t="s">
        <v>3949</v>
      </c>
      <c r="AH23" s="496" t="s">
        <v>3992</v>
      </c>
      <c r="AI23" s="496" t="s">
        <v>4016</v>
      </c>
      <c r="AJ23" s="501"/>
      <c r="AK23" s="501"/>
      <c r="AL23" s="497"/>
      <c r="AM23" s="501"/>
      <c r="AN23" s="496" t="s">
        <v>2767</v>
      </c>
      <c r="AO23" s="496" t="s">
        <v>3946</v>
      </c>
      <c r="AP23" s="496" t="s">
        <v>3992</v>
      </c>
      <c r="AQ23" s="496"/>
      <c r="AR23" s="502">
        <v>15</v>
      </c>
      <c r="AS23" s="497" t="s">
        <v>71</v>
      </c>
      <c r="AT23" s="60">
        <v>197.39999999999998</v>
      </c>
      <c r="AU23" s="60">
        <v>134.4</v>
      </c>
      <c r="AV23" s="60">
        <v>0.03</v>
      </c>
      <c r="AW23" s="61">
        <v>38</v>
      </c>
      <c r="AX23" s="60"/>
      <c r="AY23" s="60">
        <v>21</v>
      </c>
      <c r="AZ23" s="60">
        <v>390.82999999999993</v>
      </c>
      <c r="BA23" s="60">
        <v>0</v>
      </c>
      <c r="BB23" s="60">
        <v>390.83</v>
      </c>
    </row>
    <row r="24" spans="1:54" s="62" customFormat="1" ht="15.75">
      <c r="A24" s="63" t="s">
        <v>46</v>
      </c>
      <c r="B24" s="50">
        <v>18</v>
      </c>
      <c r="C24" s="494" t="s">
        <v>2078</v>
      </c>
      <c r="D24" s="495" t="s">
        <v>2079</v>
      </c>
      <c r="E24" s="495" t="s">
        <v>2080</v>
      </c>
      <c r="F24" s="496" t="s">
        <v>2081</v>
      </c>
      <c r="G24" s="53"/>
      <c r="H24" s="497">
        <v>3</v>
      </c>
      <c r="I24" s="497">
        <v>6</v>
      </c>
      <c r="J24" s="497">
        <v>1953</v>
      </c>
      <c r="K24" s="498">
        <f t="shared" si="0"/>
        <v>58</v>
      </c>
      <c r="L24" s="499" t="s">
        <v>1964</v>
      </c>
      <c r="M24" s="65"/>
      <c r="N24" s="65"/>
      <c r="O24" s="65"/>
      <c r="P24" s="53"/>
      <c r="Q24" s="496" t="s">
        <v>2082</v>
      </c>
      <c r="R24" s="53"/>
      <c r="S24" s="497" t="s">
        <v>169</v>
      </c>
      <c r="T24" s="497">
        <v>11030020</v>
      </c>
      <c r="U24" s="495" t="s">
        <v>333</v>
      </c>
      <c r="V24" s="495"/>
      <c r="W24" s="495"/>
      <c r="X24" s="495"/>
      <c r="Y24" s="495"/>
      <c r="Z24" s="495"/>
      <c r="AA24" s="501"/>
      <c r="AB24" s="501"/>
      <c r="AC24" s="501"/>
      <c r="AD24" s="501"/>
      <c r="AE24" s="501"/>
      <c r="AF24" s="496" t="s">
        <v>3808</v>
      </c>
      <c r="AG24" s="496" t="s">
        <v>3949</v>
      </c>
      <c r="AH24" s="496" t="s">
        <v>3992</v>
      </c>
      <c r="AI24" s="496" t="s">
        <v>4017</v>
      </c>
      <c r="AJ24" s="501"/>
      <c r="AK24" s="501"/>
      <c r="AL24" s="497"/>
      <c r="AM24" s="501"/>
      <c r="AN24" s="496" t="s">
        <v>3954</v>
      </c>
      <c r="AO24" s="496" t="s">
        <v>3946</v>
      </c>
      <c r="AP24" s="496" t="s">
        <v>3992</v>
      </c>
      <c r="AQ24" s="496"/>
      <c r="AR24" s="502">
        <v>8</v>
      </c>
      <c r="AS24" s="497" t="s">
        <v>71</v>
      </c>
      <c r="AT24" s="68">
        <v>105.28</v>
      </c>
      <c r="AU24" s="68">
        <v>71.680000000000007</v>
      </c>
      <c r="AV24" s="68">
        <v>3.05</v>
      </c>
      <c r="AW24" s="61">
        <v>15</v>
      </c>
      <c r="AX24" s="68"/>
      <c r="AY24" s="68">
        <v>11.200000000000001</v>
      </c>
      <c r="AZ24" s="69">
        <v>206.21</v>
      </c>
      <c r="BA24" s="70">
        <v>0</v>
      </c>
      <c r="BB24" s="69">
        <v>206.21</v>
      </c>
    </row>
    <row r="25" spans="1:54" s="62" customFormat="1" ht="15.75">
      <c r="A25" s="63" t="s">
        <v>46</v>
      </c>
      <c r="B25" s="50">
        <v>19</v>
      </c>
      <c r="C25" s="494" t="s">
        <v>2094</v>
      </c>
      <c r="D25" s="495" t="s">
        <v>2095</v>
      </c>
      <c r="E25" s="495" t="s">
        <v>2096</v>
      </c>
      <c r="F25" s="496" t="s">
        <v>2097</v>
      </c>
      <c r="G25" s="53"/>
      <c r="H25" s="497">
        <v>9</v>
      </c>
      <c r="I25" s="497">
        <v>7</v>
      </c>
      <c r="J25" s="497">
        <v>2004</v>
      </c>
      <c r="K25" s="498">
        <f t="shared" si="0"/>
        <v>7</v>
      </c>
      <c r="L25" s="499" t="s">
        <v>1964</v>
      </c>
      <c r="M25" s="1"/>
      <c r="N25" s="1"/>
      <c r="O25" s="1"/>
      <c r="P25" s="219"/>
      <c r="Q25" s="496" t="s">
        <v>2098</v>
      </c>
      <c r="R25" s="53"/>
      <c r="S25" s="497" t="s">
        <v>117</v>
      </c>
      <c r="T25" s="497">
        <v>11030020</v>
      </c>
      <c r="U25" s="495" t="s">
        <v>135</v>
      </c>
      <c r="V25" s="495"/>
      <c r="W25" s="495"/>
      <c r="X25" s="495"/>
      <c r="Y25" s="495"/>
      <c r="Z25" s="495"/>
      <c r="AA25" s="501"/>
      <c r="AB25" s="501"/>
      <c r="AC25" s="501"/>
      <c r="AD25" s="501"/>
      <c r="AE25" s="501"/>
      <c r="AF25" s="496" t="s">
        <v>3808</v>
      </c>
      <c r="AG25" s="496" t="s">
        <v>3949</v>
      </c>
      <c r="AH25" s="496" t="s">
        <v>3992</v>
      </c>
      <c r="AI25" s="496" t="s">
        <v>4018</v>
      </c>
      <c r="AJ25" s="501"/>
      <c r="AK25" s="501"/>
      <c r="AL25" s="497"/>
      <c r="AM25" s="501"/>
      <c r="AN25" s="496" t="s">
        <v>2021</v>
      </c>
      <c r="AO25" s="496" t="s">
        <v>3946</v>
      </c>
      <c r="AP25" s="496" t="s">
        <v>3992</v>
      </c>
      <c r="AQ25" s="496"/>
      <c r="AR25" s="502">
        <v>10</v>
      </c>
      <c r="AS25" s="497" t="s">
        <v>71</v>
      </c>
      <c r="AT25" s="60">
        <v>131.6</v>
      </c>
      <c r="AU25" s="60">
        <v>89.600000000000009</v>
      </c>
      <c r="AV25" s="60">
        <v>11.84</v>
      </c>
      <c r="AW25" s="61">
        <v>34</v>
      </c>
      <c r="AX25" s="60"/>
      <c r="AY25" s="60">
        <v>14</v>
      </c>
      <c r="AZ25" s="60">
        <v>281.03999999999996</v>
      </c>
      <c r="BA25" s="60">
        <v>0</v>
      </c>
      <c r="BB25" s="60">
        <v>280</v>
      </c>
    </row>
    <row r="26" spans="1:54" s="62" customFormat="1" ht="15.75">
      <c r="A26" s="63" t="s">
        <v>46</v>
      </c>
      <c r="B26" s="50">
        <v>20</v>
      </c>
      <c r="C26" s="494" t="s">
        <v>2105</v>
      </c>
      <c r="D26" s="495" t="s">
        <v>1375</v>
      </c>
      <c r="E26" s="495" t="s">
        <v>2106</v>
      </c>
      <c r="F26" s="496" t="s">
        <v>2107</v>
      </c>
      <c r="G26" s="53"/>
      <c r="H26" s="497">
        <v>13</v>
      </c>
      <c r="I26" s="497">
        <v>4</v>
      </c>
      <c r="J26" s="497">
        <v>1976</v>
      </c>
      <c r="K26" s="498">
        <f t="shared" si="0"/>
        <v>35</v>
      </c>
      <c r="L26" s="499" t="s">
        <v>1964</v>
      </c>
      <c r="M26" s="1"/>
      <c r="N26" s="1"/>
      <c r="O26" s="1"/>
      <c r="P26" s="219"/>
      <c r="Q26" s="496" t="s">
        <v>2108</v>
      </c>
      <c r="R26" s="53"/>
      <c r="S26" s="497" t="s">
        <v>69</v>
      </c>
      <c r="T26" s="497">
        <v>11030020</v>
      </c>
      <c r="U26" s="495" t="s">
        <v>2048</v>
      </c>
      <c r="V26" s="495"/>
      <c r="W26" s="495"/>
      <c r="X26" s="495"/>
      <c r="Y26" s="495"/>
      <c r="Z26" s="495"/>
      <c r="AA26" s="501"/>
      <c r="AB26" s="501"/>
      <c r="AC26" s="501"/>
      <c r="AD26" s="501"/>
      <c r="AE26" s="501"/>
      <c r="AF26" s="496" t="s">
        <v>3804</v>
      </c>
      <c r="AG26" s="496" t="s">
        <v>3949</v>
      </c>
      <c r="AH26" s="496" t="s">
        <v>3992</v>
      </c>
      <c r="AI26" s="496" t="s">
        <v>4019</v>
      </c>
      <c r="AJ26" s="501"/>
      <c r="AK26" s="501"/>
      <c r="AL26" s="497"/>
      <c r="AM26" s="501"/>
      <c r="AN26" s="496" t="s">
        <v>3458</v>
      </c>
      <c r="AO26" s="496" t="s">
        <v>3946</v>
      </c>
      <c r="AP26" s="496" t="s">
        <v>3992</v>
      </c>
      <c r="AQ26" s="496"/>
      <c r="AR26" s="502">
        <v>21</v>
      </c>
      <c r="AS26" s="497" t="s">
        <v>71</v>
      </c>
      <c r="AT26" s="60">
        <v>276.35999999999996</v>
      </c>
      <c r="AU26" s="60">
        <v>188.16</v>
      </c>
      <c r="AV26" s="60">
        <v>2.87</v>
      </c>
      <c r="AW26" s="61">
        <v>32</v>
      </c>
      <c r="AX26" s="60"/>
      <c r="AY26" s="60">
        <v>29.400000000000002</v>
      </c>
      <c r="AZ26" s="60">
        <v>528.79</v>
      </c>
      <c r="BA26" s="60">
        <v>0</v>
      </c>
      <c r="BB26" s="60">
        <v>528.79</v>
      </c>
    </row>
    <row r="27" spans="1:54" s="62" customFormat="1" ht="15.75">
      <c r="A27" s="63" t="s">
        <v>46</v>
      </c>
      <c r="B27" s="50">
        <v>21</v>
      </c>
      <c r="C27" s="494" t="s">
        <v>2110</v>
      </c>
      <c r="D27" s="495" t="s">
        <v>1594</v>
      </c>
      <c r="E27" s="495" t="s">
        <v>2111</v>
      </c>
      <c r="F27" s="496" t="s">
        <v>2112</v>
      </c>
      <c r="G27" s="53"/>
      <c r="H27" s="497">
        <v>16</v>
      </c>
      <c r="I27" s="497">
        <v>8</v>
      </c>
      <c r="J27" s="497">
        <v>1960</v>
      </c>
      <c r="K27" s="498">
        <f t="shared" si="0"/>
        <v>51</v>
      </c>
      <c r="L27" s="499" t="s">
        <v>1964</v>
      </c>
      <c r="M27" s="1"/>
      <c r="N27" s="1"/>
      <c r="O27" s="1"/>
      <c r="P27" s="219"/>
      <c r="Q27" s="496" t="s">
        <v>2113</v>
      </c>
      <c r="R27" s="53"/>
      <c r="S27" s="497" t="s">
        <v>58</v>
      </c>
      <c r="T27" s="497">
        <v>11030020</v>
      </c>
      <c r="U27" s="495" t="s">
        <v>4020</v>
      </c>
      <c r="V27" s="495"/>
      <c r="W27" s="495"/>
      <c r="X27" s="495"/>
      <c r="Y27" s="495"/>
      <c r="Z27" s="495"/>
      <c r="AA27" s="501"/>
      <c r="AB27" s="501"/>
      <c r="AC27" s="501"/>
      <c r="AD27" s="501"/>
      <c r="AE27" s="501"/>
      <c r="AF27" s="496" t="s">
        <v>3804</v>
      </c>
      <c r="AG27" s="496" t="s">
        <v>3949</v>
      </c>
      <c r="AH27" s="496" t="s">
        <v>3992</v>
      </c>
      <c r="AI27" s="496" t="s">
        <v>4021</v>
      </c>
      <c r="AJ27" s="501"/>
      <c r="AK27" s="501"/>
      <c r="AL27" s="497"/>
      <c r="AM27" s="501"/>
      <c r="AN27" s="496" t="s">
        <v>2803</v>
      </c>
      <c r="AO27" s="496" t="s">
        <v>3946</v>
      </c>
      <c r="AP27" s="496" t="s">
        <v>3992</v>
      </c>
      <c r="AQ27" s="496"/>
      <c r="AR27" s="502">
        <v>31</v>
      </c>
      <c r="AS27" s="497" t="s">
        <v>53</v>
      </c>
      <c r="AT27" s="60">
        <v>407.96</v>
      </c>
      <c r="AU27" s="60">
        <v>277.76</v>
      </c>
      <c r="AV27" s="60">
        <v>3.95</v>
      </c>
      <c r="AW27" s="61">
        <v>53</v>
      </c>
      <c r="AX27" s="60"/>
      <c r="AY27" s="60">
        <v>43.400000000000006</v>
      </c>
      <c r="AZ27" s="60">
        <v>786.07</v>
      </c>
      <c r="BA27" s="60">
        <v>0</v>
      </c>
      <c r="BB27" s="60">
        <v>786.07</v>
      </c>
    </row>
    <row r="28" spans="1:54" s="62" customFormat="1" ht="15.75">
      <c r="A28" s="63" t="s">
        <v>46</v>
      </c>
      <c r="B28" s="50">
        <v>22</v>
      </c>
      <c r="C28" s="494" t="s">
        <v>2121</v>
      </c>
      <c r="D28" s="495" t="s">
        <v>161</v>
      </c>
      <c r="E28" s="495" t="s">
        <v>2122</v>
      </c>
      <c r="F28" s="496" t="s">
        <v>2123</v>
      </c>
      <c r="G28" s="53"/>
      <c r="H28" s="497">
        <v>20</v>
      </c>
      <c r="I28" s="497">
        <v>10</v>
      </c>
      <c r="J28" s="497">
        <v>1985</v>
      </c>
      <c r="K28" s="498">
        <f t="shared" si="0"/>
        <v>26</v>
      </c>
      <c r="L28" s="499" t="s">
        <v>1964</v>
      </c>
      <c r="M28" s="1"/>
      <c r="N28" s="1"/>
      <c r="O28" s="1"/>
      <c r="P28" s="219"/>
      <c r="Q28" s="496" t="s">
        <v>2124</v>
      </c>
      <c r="R28" s="53"/>
      <c r="S28" s="497" t="s">
        <v>51</v>
      </c>
      <c r="T28" s="497">
        <v>11030020</v>
      </c>
      <c r="U28" s="495" t="s">
        <v>446</v>
      </c>
      <c r="V28" s="495"/>
      <c r="W28" s="495"/>
      <c r="X28" s="495"/>
      <c r="Y28" s="495"/>
      <c r="Z28" s="495"/>
      <c r="AA28" s="501"/>
      <c r="AB28" s="501"/>
      <c r="AC28" s="501"/>
      <c r="AD28" s="501"/>
      <c r="AE28" s="501"/>
      <c r="AF28" s="496" t="s">
        <v>3804</v>
      </c>
      <c r="AG28" s="496" t="s">
        <v>3949</v>
      </c>
      <c r="AH28" s="496" t="s">
        <v>3992</v>
      </c>
      <c r="AI28" s="496" t="s">
        <v>4022</v>
      </c>
      <c r="AJ28" s="501"/>
      <c r="AK28" s="501"/>
      <c r="AL28" s="497"/>
      <c r="AM28" s="501"/>
      <c r="AN28" s="496" t="s">
        <v>2803</v>
      </c>
      <c r="AO28" s="496" t="s">
        <v>3946</v>
      </c>
      <c r="AP28" s="496" t="s">
        <v>3992</v>
      </c>
      <c r="AQ28" s="496"/>
      <c r="AR28" s="502">
        <v>31</v>
      </c>
      <c r="AS28" s="497" t="s">
        <v>53</v>
      </c>
      <c r="AT28" s="60">
        <v>407.96</v>
      </c>
      <c r="AU28" s="60">
        <v>277.76</v>
      </c>
      <c r="AV28" s="60">
        <v>34.64</v>
      </c>
      <c r="AW28" s="61">
        <v>105</v>
      </c>
      <c r="AX28" s="60"/>
      <c r="AY28" s="60">
        <v>43.400000000000006</v>
      </c>
      <c r="AZ28" s="60">
        <v>868.76</v>
      </c>
      <c r="BA28" s="60">
        <v>0</v>
      </c>
      <c r="BB28" s="60">
        <v>868</v>
      </c>
    </row>
    <row r="29" spans="1:54" s="62" customFormat="1" ht="15.75">
      <c r="A29" s="63" t="s">
        <v>46</v>
      </c>
      <c r="B29" s="50">
        <v>23</v>
      </c>
      <c r="C29" s="494" t="s">
        <v>2126</v>
      </c>
      <c r="D29" s="495" t="s">
        <v>422</v>
      </c>
      <c r="E29" s="495" t="s">
        <v>2127</v>
      </c>
      <c r="F29" s="496" t="s">
        <v>2128</v>
      </c>
      <c r="G29" s="53"/>
      <c r="H29" s="497">
        <v>18</v>
      </c>
      <c r="I29" s="497">
        <v>8</v>
      </c>
      <c r="J29" s="497">
        <v>1984</v>
      </c>
      <c r="K29" s="498">
        <f t="shared" si="0"/>
        <v>27</v>
      </c>
      <c r="L29" s="499" t="s">
        <v>100</v>
      </c>
      <c r="M29" s="1"/>
      <c r="N29" s="1"/>
      <c r="O29" s="1"/>
      <c r="P29" s="219"/>
      <c r="Q29" s="496" t="s">
        <v>2129</v>
      </c>
      <c r="R29" s="53"/>
      <c r="S29" s="497" t="s">
        <v>51</v>
      </c>
      <c r="T29" s="497">
        <v>11030020</v>
      </c>
      <c r="U29" s="495" t="s">
        <v>4023</v>
      </c>
      <c r="V29" s="495"/>
      <c r="W29" s="495"/>
      <c r="X29" s="495"/>
      <c r="Y29" s="495"/>
      <c r="Z29" s="495"/>
      <c r="AA29" s="501"/>
      <c r="AB29" s="501"/>
      <c r="AC29" s="501"/>
      <c r="AD29" s="501"/>
      <c r="AE29" s="501"/>
      <c r="AF29" s="496" t="s">
        <v>3804</v>
      </c>
      <c r="AG29" s="496" t="s">
        <v>3949</v>
      </c>
      <c r="AH29" s="496" t="s">
        <v>3992</v>
      </c>
      <c r="AI29" s="496" t="s">
        <v>4024</v>
      </c>
      <c r="AJ29" s="501"/>
      <c r="AK29" s="501"/>
      <c r="AL29" s="497"/>
      <c r="AM29" s="501"/>
      <c r="AN29" s="496" t="s">
        <v>2803</v>
      </c>
      <c r="AO29" s="496" t="s">
        <v>3946</v>
      </c>
      <c r="AP29" s="496" t="s">
        <v>3992</v>
      </c>
      <c r="AQ29" s="496"/>
      <c r="AR29" s="502">
        <v>31</v>
      </c>
      <c r="AS29" s="497" t="s">
        <v>53</v>
      </c>
      <c r="AT29" s="60">
        <v>407.96</v>
      </c>
      <c r="AU29" s="60">
        <v>277.76</v>
      </c>
      <c r="AV29" s="60">
        <v>44.54</v>
      </c>
      <c r="AW29" s="61">
        <v>105</v>
      </c>
      <c r="AX29" s="60"/>
      <c r="AY29" s="60">
        <v>43.400000000000006</v>
      </c>
      <c r="AZ29" s="60">
        <v>878.66</v>
      </c>
      <c r="BA29" s="60">
        <v>0</v>
      </c>
      <c r="BB29" s="60">
        <v>868</v>
      </c>
    </row>
    <row r="30" spans="1:54" s="62" customFormat="1" ht="15.75">
      <c r="A30" s="63" t="s">
        <v>46</v>
      </c>
      <c r="B30" s="50">
        <v>24</v>
      </c>
      <c r="C30" s="494" t="s">
        <v>2150</v>
      </c>
      <c r="D30" s="495" t="s">
        <v>55</v>
      </c>
      <c r="E30" s="495" t="s">
        <v>2151</v>
      </c>
      <c r="F30" s="496" t="s">
        <v>2152</v>
      </c>
      <c r="G30" s="53"/>
      <c r="H30" s="497">
        <v>11</v>
      </c>
      <c r="I30" s="497">
        <v>1</v>
      </c>
      <c r="J30" s="497">
        <v>1984</v>
      </c>
      <c r="K30" s="498">
        <f t="shared" si="0"/>
        <v>27</v>
      </c>
      <c r="L30" s="499" t="s">
        <v>1964</v>
      </c>
      <c r="M30" s="1"/>
      <c r="N30" s="1"/>
      <c r="O30" s="1"/>
      <c r="P30" s="219"/>
      <c r="Q30" s="496" t="s">
        <v>2153</v>
      </c>
      <c r="R30" s="53"/>
      <c r="S30" s="497" t="s">
        <v>94</v>
      </c>
      <c r="T30" s="497">
        <v>11030020</v>
      </c>
      <c r="U30" s="495" t="s">
        <v>3868</v>
      </c>
      <c r="V30" s="495"/>
      <c r="W30" s="495"/>
      <c r="X30" s="495"/>
      <c r="Y30" s="495"/>
      <c r="Z30" s="495"/>
      <c r="AA30" s="501"/>
      <c r="AB30" s="501"/>
      <c r="AC30" s="501"/>
      <c r="AD30" s="501"/>
      <c r="AE30" s="501"/>
      <c r="AF30" s="496" t="s">
        <v>3454</v>
      </c>
      <c r="AG30" s="496" t="s">
        <v>3949</v>
      </c>
      <c r="AH30" s="496" t="s">
        <v>3992</v>
      </c>
      <c r="AI30" s="496" t="s">
        <v>4025</v>
      </c>
      <c r="AJ30" s="501"/>
      <c r="AK30" s="501"/>
      <c r="AL30" s="497"/>
      <c r="AM30" s="501"/>
      <c r="AN30" s="496" t="s">
        <v>2792</v>
      </c>
      <c r="AO30" s="496" t="s">
        <v>3946</v>
      </c>
      <c r="AP30" s="496" t="s">
        <v>3992</v>
      </c>
      <c r="AQ30" s="496"/>
      <c r="AR30" s="502">
        <v>25</v>
      </c>
      <c r="AS30" s="497" t="s">
        <v>71</v>
      </c>
      <c r="AT30" s="60">
        <v>329</v>
      </c>
      <c r="AU30" s="60">
        <v>224</v>
      </c>
      <c r="AV30" s="60">
        <v>0.06</v>
      </c>
      <c r="AW30" s="61">
        <v>41</v>
      </c>
      <c r="AX30" s="60"/>
      <c r="AY30" s="60">
        <v>35</v>
      </c>
      <c r="AZ30" s="60">
        <v>629.05999999999995</v>
      </c>
      <c r="BA30" s="60">
        <v>0</v>
      </c>
      <c r="BB30" s="60">
        <v>629.05999999999995</v>
      </c>
    </row>
    <row r="31" spans="1:54" s="62" customFormat="1" ht="15.75">
      <c r="A31" s="63" t="s">
        <v>46</v>
      </c>
      <c r="B31" s="50">
        <v>25</v>
      </c>
      <c r="C31" s="494" t="s">
        <v>2181</v>
      </c>
      <c r="D31" s="495" t="s">
        <v>274</v>
      </c>
      <c r="E31" s="495" t="s">
        <v>275</v>
      </c>
      <c r="F31" s="496" t="s">
        <v>276</v>
      </c>
      <c r="G31" s="53"/>
      <c r="H31" s="497">
        <v>16</v>
      </c>
      <c r="I31" s="497">
        <v>1</v>
      </c>
      <c r="J31" s="497">
        <v>1993</v>
      </c>
      <c r="K31" s="498">
        <f t="shared" si="0"/>
        <v>18</v>
      </c>
      <c r="L31" s="499" t="s">
        <v>100</v>
      </c>
      <c r="M31" s="1"/>
      <c r="N31" s="1"/>
      <c r="O31" s="1"/>
      <c r="P31" s="219"/>
      <c r="Q31" s="496" t="s">
        <v>2182</v>
      </c>
      <c r="R31" s="53"/>
      <c r="S31" s="497" t="s">
        <v>1501</v>
      </c>
      <c r="T31" s="497">
        <v>11030020</v>
      </c>
      <c r="U31" s="495" t="s">
        <v>4026</v>
      </c>
      <c r="V31" s="495" t="s">
        <v>368</v>
      </c>
      <c r="W31" s="495"/>
      <c r="X31" s="495"/>
      <c r="Y31" s="495"/>
      <c r="Z31" s="495"/>
      <c r="AA31" s="501"/>
      <c r="AB31" s="501"/>
      <c r="AC31" s="501"/>
      <c r="AD31" s="501"/>
      <c r="AE31" s="501"/>
      <c r="AF31" s="496" t="s">
        <v>3505</v>
      </c>
      <c r="AG31" s="496" t="s">
        <v>3949</v>
      </c>
      <c r="AH31" s="496" t="s">
        <v>3992</v>
      </c>
      <c r="AI31" s="496" t="s">
        <v>4027</v>
      </c>
      <c r="AJ31" s="501"/>
      <c r="AK31" s="501"/>
      <c r="AL31" s="497">
        <v>2011</v>
      </c>
      <c r="AM31" s="501"/>
      <c r="AN31" s="496" t="s">
        <v>2803</v>
      </c>
      <c r="AO31" s="496" t="s">
        <v>3946</v>
      </c>
      <c r="AP31" s="496" t="s">
        <v>3992</v>
      </c>
      <c r="AQ31" s="496"/>
      <c r="AR31" s="502">
        <v>31</v>
      </c>
      <c r="AS31" s="497" t="s">
        <v>53</v>
      </c>
      <c r="AT31" s="60">
        <v>407.96</v>
      </c>
      <c r="AU31" s="60">
        <v>277.76</v>
      </c>
      <c r="AV31" s="60">
        <v>35.86</v>
      </c>
      <c r="AW31" s="61">
        <v>89</v>
      </c>
      <c r="AX31" s="60"/>
      <c r="AY31" s="60">
        <v>43.400000000000006</v>
      </c>
      <c r="AZ31" s="60">
        <v>853.98</v>
      </c>
      <c r="BA31" s="60">
        <v>0</v>
      </c>
      <c r="BB31" s="60">
        <v>853.98</v>
      </c>
    </row>
    <row r="32" spans="1:54" s="62" customFormat="1" ht="15.75">
      <c r="A32" s="63" t="s">
        <v>46</v>
      </c>
      <c r="B32" s="50">
        <v>26</v>
      </c>
      <c r="C32" s="494" t="s">
        <v>2208</v>
      </c>
      <c r="D32" s="495" t="s">
        <v>1881</v>
      </c>
      <c r="E32" s="495" t="s">
        <v>2209</v>
      </c>
      <c r="F32" s="496" t="s">
        <v>2210</v>
      </c>
      <c r="G32" s="53"/>
      <c r="H32" s="497">
        <v>15</v>
      </c>
      <c r="I32" s="497">
        <v>5</v>
      </c>
      <c r="J32" s="497">
        <v>1960</v>
      </c>
      <c r="K32" s="498">
        <f t="shared" si="0"/>
        <v>51</v>
      </c>
      <c r="L32" s="499" t="s">
        <v>1964</v>
      </c>
      <c r="M32" s="1"/>
      <c r="N32" s="1"/>
      <c r="O32" s="1"/>
      <c r="P32" s="219"/>
      <c r="Q32" s="496" t="s">
        <v>2211</v>
      </c>
      <c r="R32" s="53"/>
      <c r="S32" s="497" t="s">
        <v>69</v>
      </c>
      <c r="T32" s="497">
        <v>11030020</v>
      </c>
      <c r="U32" s="495" t="s">
        <v>4028</v>
      </c>
      <c r="V32" s="495" t="s">
        <v>90</v>
      </c>
      <c r="W32" s="495"/>
      <c r="X32" s="495"/>
      <c r="Y32" s="495"/>
      <c r="Z32" s="495"/>
      <c r="AA32" s="501"/>
      <c r="AB32" s="501"/>
      <c r="AC32" s="501"/>
      <c r="AD32" s="501"/>
      <c r="AE32" s="501"/>
      <c r="AF32" s="496" t="s">
        <v>3799</v>
      </c>
      <c r="AG32" s="496" t="s">
        <v>3949</v>
      </c>
      <c r="AH32" s="496" t="s">
        <v>3992</v>
      </c>
      <c r="AI32" s="496" t="s">
        <v>4029</v>
      </c>
      <c r="AJ32" s="501"/>
      <c r="AK32" s="501"/>
      <c r="AL32" s="497"/>
      <c r="AM32" s="501"/>
      <c r="AN32" s="496" t="s">
        <v>3799</v>
      </c>
      <c r="AO32" s="496" t="s">
        <v>3946</v>
      </c>
      <c r="AP32" s="496" t="s">
        <v>3992</v>
      </c>
      <c r="AQ32" s="496"/>
      <c r="AR32" s="502">
        <v>26</v>
      </c>
      <c r="AS32" s="497" t="s">
        <v>71</v>
      </c>
      <c r="AT32" s="60">
        <v>342.15999999999997</v>
      </c>
      <c r="AU32" s="60">
        <v>232.96</v>
      </c>
      <c r="AV32" s="60">
        <v>10.23</v>
      </c>
      <c r="AW32" s="61">
        <v>41</v>
      </c>
      <c r="AX32" s="60"/>
      <c r="AY32" s="60">
        <v>36.4</v>
      </c>
      <c r="AZ32" s="60">
        <v>662.75</v>
      </c>
      <c r="BA32" s="60">
        <v>0</v>
      </c>
      <c r="BB32" s="60">
        <v>662.75</v>
      </c>
    </row>
    <row r="33" spans="1:54" s="62" customFormat="1" ht="15.75">
      <c r="A33" s="63" t="s">
        <v>46</v>
      </c>
      <c r="B33" s="50">
        <v>27</v>
      </c>
      <c r="C33" s="494" t="s">
        <v>2255</v>
      </c>
      <c r="D33" s="495" t="s">
        <v>55</v>
      </c>
      <c r="E33" s="495" t="s">
        <v>2256</v>
      </c>
      <c r="F33" s="496" t="s">
        <v>2257</v>
      </c>
      <c r="G33" s="53"/>
      <c r="H33" s="497">
        <v>20</v>
      </c>
      <c r="I33" s="497">
        <v>7</v>
      </c>
      <c r="J33" s="497">
        <v>1960</v>
      </c>
      <c r="K33" s="498">
        <f t="shared" si="0"/>
        <v>51</v>
      </c>
      <c r="L33" s="499" t="s">
        <v>1964</v>
      </c>
      <c r="M33" s="1"/>
      <c r="N33" s="1"/>
      <c r="O33" s="1"/>
      <c r="P33" s="219"/>
      <c r="Q33" s="496" t="s">
        <v>2258</v>
      </c>
      <c r="R33" s="53"/>
      <c r="S33" s="497" t="s">
        <v>58</v>
      </c>
      <c r="T33" s="497">
        <v>11030020</v>
      </c>
      <c r="U33" s="495" t="s">
        <v>3868</v>
      </c>
      <c r="V33" s="495"/>
      <c r="W33" s="495"/>
      <c r="X33" s="495"/>
      <c r="Y33" s="495"/>
      <c r="Z33" s="495"/>
      <c r="AA33" s="501"/>
      <c r="AB33" s="501"/>
      <c r="AC33" s="501"/>
      <c r="AD33" s="501"/>
      <c r="AE33" s="501"/>
      <c r="AF33" s="496" t="s">
        <v>2803</v>
      </c>
      <c r="AG33" s="496" t="s">
        <v>3949</v>
      </c>
      <c r="AH33" s="496" t="s">
        <v>3992</v>
      </c>
      <c r="AI33" s="496" t="s">
        <v>4030</v>
      </c>
      <c r="AJ33" s="501"/>
      <c r="AK33" s="501"/>
      <c r="AL33" s="497"/>
      <c r="AM33" s="501"/>
      <c r="AN33" s="496" t="s">
        <v>2803</v>
      </c>
      <c r="AO33" s="496" t="s">
        <v>3946</v>
      </c>
      <c r="AP33" s="496" t="s">
        <v>3992</v>
      </c>
      <c r="AQ33" s="496"/>
      <c r="AR33" s="502">
        <v>31</v>
      </c>
      <c r="AS33" s="497" t="s">
        <v>53</v>
      </c>
      <c r="AT33" s="60">
        <v>407.96</v>
      </c>
      <c r="AU33" s="60">
        <v>277.76</v>
      </c>
      <c r="AV33" s="60">
        <v>2.0699999999999998</v>
      </c>
      <c r="AW33" s="61">
        <v>41</v>
      </c>
      <c r="AX33" s="60"/>
      <c r="AY33" s="60">
        <v>43.400000000000006</v>
      </c>
      <c r="AZ33" s="60">
        <v>772.19</v>
      </c>
      <c r="BA33" s="60">
        <v>0</v>
      </c>
      <c r="BB33" s="60">
        <v>772.19</v>
      </c>
    </row>
    <row r="34" spans="1:54" s="62" customFormat="1" ht="15.75">
      <c r="A34" s="63" t="s">
        <v>46</v>
      </c>
      <c r="B34" s="50">
        <v>28</v>
      </c>
      <c r="C34" s="494" t="s">
        <v>2261</v>
      </c>
      <c r="D34" s="495" t="s">
        <v>348</v>
      </c>
      <c r="E34" s="495" t="s">
        <v>2262</v>
      </c>
      <c r="F34" s="496" t="s">
        <v>2263</v>
      </c>
      <c r="G34" s="53"/>
      <c r="H34" s="497">
        <v>24</v>
      </c>
      <c r="I34" s="497">
        <v>8</v>
      </c>
      <c r="J34" s="497">
        <v>1985</v>
      </c>
      <c r="K34" s="498">
        <f t="shared" si="0"/>
        <v>26</v>
      </c>
      <c r="L34" s="499" t="s">
        <v>100</v>
      </c>
      <c r="M34" s="1"/>
      <c r="N34" s="1"/>
      <c r="O34" s="1"/>
      <c r="P34" s="219"/>
      <c r="Q34" s="496" t="s">
        <v>2264</v>
      </c>
      <c r="R34" s="53"/>
      <c r="S34" s="497" t="s">
        <v>58</v>
      </c>
      <c r="T34" s="497">
        <v>11030020</v>
      </c>
      <c r="U34" s="495" t="s">
        <v>4031</v>
      </c>
      <c r="V34" s="495"/>
      <c r="W34" s="495"/>
      <c r="X34" s="495"/>
      <c r="Y34" s="495"/>
      <c r="Z34" s="495"/>
      <c r="AA34" s="501"/>
      <c r="AB34" s="501"/>
      <c r="AC34" s="501"/>
      <c r="AD34" s="501"/>
      <c r="AE34" s="501"/>
      <c r="AF34" s="496" t="s">
        <v>2803</v>
      </c>
      <c r="AG34" s="496" t="s">
        <v>3949</v>
      </c>
      <c r="AH34" s="496" t="s">
        <v>3992</v>
      </c>
      <c r="AI34" s="496" t="s">
        <v>4032</v>
      </c>
      <c r="AJ34" s="501"/>
      <c r="AK34" s="501"/>
      <c r="AL34" s="497"/>
      <c r="AM34" s="501"/>
      <c r="AN34" s="496" t="s">
        <v>2803</v>
      </c>
      <c r="AO34" s="496" t="s">
        <v>3946</v>
      </c>
      <c r="AP34" s="496" t="s">
        <v>3992</v>
      </c>
      <c r="AQ34" s="496"/>
      <c r="AR34" s="502">
        <v>31</v>
      </c>
      <c r="AS34" s="497" t="s">
        <v>53</v>
      </c>
      <c r="AT34" s="60">
        <v>407.96</v>
      </c>
      <c r="AU34" s="60">
        <v>277.76</v>
      </c>
      <c r="AV34" s="60">
        <v>90.58</v>
      </c>
      <c r="AW34" s="61">
        <v>107</v>
      </c>
      <c r="AX34" s="60"/>
      <c r="AY34" s="60">
        <v>43.400000000000006</v>
      </c>
      <c r="AZ34" s="60">
        <v>926.7</v>
      </c>
      <c r="BA34" s="60">
        <v>0</v>
      </c>
      <c r="BB34" s="60">
        <v>868</v>
      </c>
    </row>
    <row r="35" spans="1:54" s="62" customFormat="1" ht="15.75">
      <c r="A35" s="63" t="s">
        <v>46</v>
      </c>
      <c r="B35" s="50">
        <v>29</v>
      </c>
      <c r="C35" s="494" t="s">
        <v>2288</v>
      </c>
      <c r="D35" s="504" t="s">
        <v>55</v>
      </c>
      <c r="E35" s="495" t="s">
        <v>2289</v>
      </c>
      <c r="F35" s="496" t="s">
        <v>2290</v>
      </c>
      <c r="G35" s="53"/>
      <c r="H35" s="497">
        <v>9</v>
      </c>
      <c r="I35" s="497">
        <v>4</v>
      </c>
      <c r="J35" s="497">
        <v>1990</v>
      </c>
      <c r="K35" s="498">
        <f t="shared" si="0"/>
        <v>21</v>
      </c>
      <c r="L35" s="499" t="s">
        <v>1964</v>
      </c>
      <c r="M35" s="1"/>
      <c r="N35" s="1"/>
      <c r="O35" s="1"/>
      <c r="P35" s="219"/>
      <c r="Q35" s="497">
        <v>174</v>
      </c>
      <c r="R35" s="53"/>
      <c r="S35" s="496" t="s">
        <v>58</v>
      </c>
      <c r="T35" s="496" t="s">
        <v>1965</v>
      </c>
      <c r="U35" s="500" t="s">
        <v>4033</v>
      </c>
      <c r="V35" s="500"/>
      <c r="W35" s="500"/>
      <c r="X35" s="495"/>
      <c r="Y35" s="500"/>
      <c r="Z35" s="500"/>
      <c r="AA35" s="501"/>
      <c r="AB35" s="501"/>
      <c r="AC35" s="501"/>
      <c r="AD35" s="501"/>
      <c r="AE35" s="501"/>
      <c r="AF35" s="496" t="s">
        <v>3950</v>
      </c>
      <c r="AG35" s="496" t="s">
        <v>3950</v>
      </c>
      <c r="AH35" s="496" t="s">
        <v>3992</v>
      </c>
      <c r="AI35" s="496" t="s">
        <v>4032</v>
      </c>
      <c r="AJ35" s="501"/>
      <c r="AK35" s="501"/>
      <c r="AL35" s="497"/>
      <c r="AM35" s="501"/>
      <c r="AN35" s="496" t="s">
        <v>2803</v>
      </c>
      <c r="AO35" s="496" t="s">
        <v>3946</v>
      </c>
      <c r="AP35" s="496" t="s">
        <v>3992</v>
      </c>
      <c r="AQ35" s="496"/>
      <c r="AR35" s="502">
        <v>31</v>
      </c>
      <c r="AS35" s="496" t="s">
        <v>53</v>
      </c>
      <c r="AT35" s="60">
        <v>407.96</v>
      </c>
      <c r="AU35" s="60">
        <v>277.76</v>
      </c>
      <c r="AV35" s="60">
        <v>12.66</v>
      </c>
      <c r="AW35" s="61">
        <v>62</v>
      </c>
      <c r="AX35" s="60"/>
      <c r="AY35" s="60">
        <v>43.400000000000006</v>
      </c>
      <c r="AZ35" s="60">
        <v>803.78</v>
      </c>
      <c r="BA35" s="60">
        <v>0</v>
      </c>
      <c r="BB35" s="60">
        <v>803.78</v>
      </c>
    </row>
    <row r="36" spans="1:54" s="62" customFormat="1" ht="15.75">
      <c r="A36" s="63" t="s">
        <v>46</v>
      </c>
      <c r="B36" s="50">
        <v>30</v>
      </c>
      <c r="C36" s="494" t="s">
        <v>2297</v>
      </c>
      <c r="D36" s="504" t="s">
        <v>1913</v>
      </c>
      <c r="E36" s="495" t="s">
        <v>173</v>
      </c>
      <c r="F36" s="496" t="s">
        <v>2298</v>
      </c>
      <c r="G36" s="53"/>
      <c r="H36" s="497">
        <v>2</v>
      </c>
      <c r="I36" s="497">
        <v>6</v>
      </c>
      <c r="J36" s="497">
        <v>1964</v>
      </c>
      <c r="K36" s="498">
        <f t="shared" si="0"/>
        <v>47</v>
      </c>
      <c r="L36" s="499" t="s">
        <v>1964</v>
      </c>
      <c r="M36" s="1"/>
      <c r="N36" s="1"/>
      <c r="O36" s="1"/>
      <c r="P36" s="219"/>
      <c r="Q36" s="497">
        <v>176</v>
      </c>
      <c r="R36" s="53"/>
      <c r="S36" s="496" t="s">
        <v>58</v>
      </c>
      <c r="T36" s="496" t="s">
        <v>1965</v>
      </c>
      <c r="U36" s="500" t="s">
        <v>4034</v>
      </c>
      <c r="V36" s="500"/>
      <c r="W36" s="500"/>
      <c r="X36" s="495"/>
      <c r="Y36" s="500"/>
      <c r="Z36" s="500"/>
      <c r="AA36" s="501"/>
      <c r="AB36" s="501"/>
      <c r="AC36" s="501"/>
      <c r="AD36" s="501"/>
      <c r="AE36" s="501"/>
      <c r="AF36" s="496" t="s">
        <v>3950</v>
      </c>
      <c r="AG36" s="496" t="s">
        <v>3950</v>
      </c>
      <c r="AH36" s="496" t="s">
        <v>3992</v>
      </c>
      <c r="AI36" s="496" t="s">
        <v>4035</v>
      </c>
      <c r="AJ36" s="501"/>
      <c r="AK36" s="501"/>
      <c r="AL36" s="497"/>
      <c r="AM36" s="501"/>
      <c r="AN36" s="496" t="s">
        <v>2803</v>
      </c>
      <c r="AO36" s="496" t="s">
        <v>3946</v>
      </c>
      <c r="AP36" s="496" t="s">
        <v>3992</v>
      </c>
      <c r="AQ36" s="496"/>
      <c r="AR36" s="502">
        <v>31</v>
      </c>
      <c r="AS36" s="496" t="s">
        <v>53</v>
      </c>
      <c r="AT36" s="60">
        <v>407.96</v>
      </c>
      <c r="AU36" s="60">
        <v>277.76</v>
      </c>
      <c r="AV36" s="60">
        <v>49.66</v>
      </c>
      <c r="AW36" s="61">
        <v>74</v>
      </c>
      <c r="AX36" s="60"/>
      <c r="AY36" s="60">
        <v>43.400000000000006</v>
      </c>
      <c r="AZ36" s="60">
        <v>852.78</v>
      </c>
      <c r="BA36" s="60">
        <v>0</v>
      </c>
      <c r="BB36" s="60">
        <v>852.78</v>
      </c>
    </row>
    <row r="37" spans="1:54" s="62" customFormat="1" ht="15.75">
      <c r="A37" s="63" t="s">
        <v>46</v>
      </c>
      <c r="B37" s="50">
        <v>31</v>
      </c>
      <c r="C37" s="494" t="s">
        <v>2301</v>
      </c>
      <c r="D37" s="504" t="s">
        <v>307</v>
      </c>
      <c r="E37" s="495" t="s">
        <v>2302</v>
      </c>
      <c r="F37" s="496" t="s">
        <v>2303</v>
      </c>
      <c r="G37" s="53"/>
      <c r="H37" s="497">
        <v>15</v>
      </c>
      <c r="I37" s="497">
        <v>5</v>
      </c>
      <c r="J37" s="497">
        <v>1948</v>
      </c>
      <c r="K37" s="498">
        <f t="shared" si="0"/>
        <v>63</v>
      </c>
      <c r="L37" s="499" t="s">
        <v>1964</v>
      </c>
      <c r="M37" s="1"/>
      <c r="N37" s="1"/>
      <c r="O37" s="1"/>
      <c r="P37" s="219"/>
      <c r="Q37" s="497">
        <v>177</v>
      </c>
      <c r="R37" s="53"/>
      <c r="S37" s="496" t="s">
        <v>69</v>
      </c>
      <c r="T37" s="496" t="s">
        <v>1965</v>
      </c>
      <c r="U37" s="500" t="s">
        <v>4036</v>
      </c>
      <c r="V37" s="500"/>
      <c r="W37" s="500"/>
      <c r="X37" s="495"/>
      <c r="Y37" s="500"/>
      <c r="Z37" s="500"/>
      <c r="AA37" s="501"/>
      <c r="AB37" s="501"/>
      <c r="AC37" s="501"/>
      <c r="AD37" s="501"/>
      <c r="AE37" s="501"/>
      <c r="AF37" s="496" t="s">
        <v>3950</v>
      </c>
      <c r="AG37" s="496" t="s">
        <v>3950</v>
      </c>
      <c r="AH37" s="496" t="s">
        <v>3992</v>
      </c>
      <c r="AI37" s="496" t="s">
        <v>4037</v>
      </c>
      <c r="AJ37" s="501"/>
      <c r="AK37" s="501"/>
      <c r="AL37" s="497"/>
      <c r="AM37" s="501"/>
      <c r="AN37" s="496" t="s">
        <v>2803</v>
      </c>
      <c r="AO37" s="496" t="s">
        <v>3946</v>
      </c>
      <c r="AP37" s="496" t="s">
        <v>3992</v>
      </c>
      <c r="AQ37" s="496"/>
      <c r="AR37" s="502">
        <v>31</v>
      </c>
      <c r="AS37" s="496" t="s">
        <v>53</v>
      </c>
      <c r="AT37" s="60">
        <v>407.96</v>
      </c>
      <c r="AU37" s="60">
        <v>277.76</v>
      </c>
      <c r="AV37" s="60">
        <v>3.95</v>
      </c>
      <c r="AW37" s="61">
        <v>41</v>
      </c>
      <c r="AX37" s="60"/>
      <c r="AY37" s="60">
        <v>43.400000000000006</v>
      </c>
      <c r="AZ37" s="60">
        <v>774.07</v>
      </c>
      <c r="BA37" s="60">
        <v>0</v>
      </c>
      <c r="BB37" s="60">
        <v>774.07</v>
      </c>
    </row>
    <row r="38" spans="1:54" s="62" customFormat="1" ht="15.75">
      <c r="A38" s="63" t="s">
        <v>46</v>
      </c>
      <c r="B38" s="50">
        <v>32</v>
      </c>
      <c r="C38" s="494" t="s">
        <v>2319</v>
      </c>
      <c r="D38" s="504" t="s">
        <v>2320</v>
      </c>
      <c r="E38" s="495" t="s">
        <v>2321</v>
      </c>
      <c r="F38" s="496" t="s">
        <v>2322</v>
      </c>
      <c r="G38" s="53"/>
      <c r="H38" s="497">
        <v>13</v>
      </c>
      <c r="I38" s="497">
        <v>10</v>
      </c>
      <c r="J38" s="497">
        <v>1967</v>
      </c>
      <c r="K38" s="498">
        <f t="shared" si="0"/>
        <v>44</v>
      </c>
      <c r="L38" s="499" t="s">
        <v>1964</v>
      </c>
      <c r="M38" s="1"/>
      <c r="N38" s="1"/>
      <c r="O38" s="1"/>
      <c r="P38" s="219"/>
      <c r="Q38" s="497">
        <v>182</v>
      </c>
      <c r="R38" s="53"/>
      <c r="S38" s="496" t="s">
        <v>94</v>
      </c>
      <c r="T38" s="496" t="s">
        <v>1965</v>
      </c>
      <c r="U38" s="500" t="s">
        <v>4038</v>
      </c>
      <c r="V38" s="500" t="s">
        <v>603</v>
      </c>
      <c r="W38" s="500"/>
      <c r="X38" s="495"/>
      <c r="Y38" s="500"/>
      <c r="Z38" s="500"/>
      <c r="AA38" s="501"/>
      <c r="AB38" s="501"/>
      <c r="AC38" s="501"/>
      <c r="AD38" s="501"/>
      <c r="AE38" s="501"/>
      <c r="AF38" s="496" t="s">
        <v>3946</v>
      </c>
      <c r="AG38" s="496" t="s">
        <v>3950</v>
      </c>
      <c r="AH38" s="496" t="s">
        <v>3992</v>
      </c>
      <c r="AI38" s="496" t="s">
        <v>4039</v>
      </c>
      <c r="AJ38" s="501"/>
      <c r="AK38" s="501"/>
      <c r="AL38" s="497"/>
      <c r="AM38" s="501"/>
      <c r="AN38" s="496" t="s">
        <v>2752</v>
      </c>
      <c r="AO38" s="496" t="s">
        <v>3946</v>
      </c>
      <c r="AP38" s="496" t="s">
        <v>3992</v>
      </c>
      <c r="AQ38" s="496"/>
      <c r="AR38" s="502">
        <v>11</v>
      </c>
      <c r="AS38" s="496" t="s">
        <v>71</v>
      </c>
      <c r="AT38" s="60">
        <v>144.76</v>
      </c>
      <c r="AU38" s="60">
        <v>98.56</v>
      </c>
      <c r="AV38" s="60">
        <v>173.54</v>
      </c>
      <c r="AW38" s="61">
        <v>40</v>
      </c>
      <c r="AX38" s="60"/>
      <c r="AY38" s="60">
        <v>15.4</v>
      </c>
      <c r="AZ38" s="60">
        <v>472.26</v>
      </c>
      <c r="BA38" s="60">
        <v>0</v>
      </c>
      <c r="BB38" s="60">
        <v>308</v>
      </c>
    </row>
    <row r="39" spans="1:54" s="62" customFormat="1" ht="15.75">
      <c r="A39" s="63" t="s">
        <v>46</v>
      </c>
      <c r="B39" s="50">
        <v>33</v>
      </c>
      <c r="C39" s="494" t="s">
        <v>2331</v>
      </c>
      <c r="D39" s="504" t="s">
        <v>1117</v>
      </c>
      <c r="E39" s="495" t="s">
        <v>1686</v>
      </c>
      <c r="F39" s="496" t="s">
        <v>2332</v>
      </c>
      <c r="G39" s="53"/>
      <c r="H39" s="497">
        <v>19</v>
      </c>
      <c r="I39" s="497">
        <v>7</v>
      </c>
      <c r="J39" s="497">
        <v>1994</v>
      </c>
      <c r="K39" s="498">
        <f t="shared" si="0"/>
        <v>17</v>
      </c>
      <c r="L39" s="499" t="s">
        <v>100</v>
      </c>
      <c r="M39" s="1"/>
      <c r="N39" s="1"/>
      <c r="O39" s="1"/>
      <c r="P39" s="219"/>
      <c r="Q39" s="496">
        <v>185</v>
      </c>
      <c r="R39" s="53"/>
      <c r="S39" s="496" t="s">
        <v>2333</v>
      </c>
      <c r="T39" s="496" t="s">
        <v>1965</v>
      </c>
      <c r="U39" s="500" t="s">
        <v>4040</v>
      </c>
      <c r="V39" s="500"/>
      <c r="W39" s="500"/>
      <c r="X39" s="495"/>
      <c r="Y39" s="500"/>
      <c r="Z39" s="500"/>
      <c r="AA39" s="501"/>
      <c r="AB39" s="501"/>
      <c r="AC39" s="501"/>
      <c r="AD39" s="501"/>
      <c r="AE39" s="501"/>
      <c r="AF39" s="496" t="s">
        <v>3946</v>
      </c>
      <c r="AG39" s="496" t="s">
        <v>3950</v>
      </c>
      <c r="AH39" s="496" t="s">
        <v>3992</v>
      </c>
      <c r="AI39" s="496" t="s">
        <v>3994</v>
      </c>
      <c r="AJ39" s="501"/>
      <c r="AK39" s="501"/>
      <c r="AL39" s="497"/>
      <c r="AM39" s="501"/>
      <c r="AN39" s="496" t="s">
        <v>3793</v>
      </c>
      <c r="AO39" s="496" t="s">
        <v>3946</v>
      </c>
      <c r="AP39" s="496" t="s">
        <v>3992</v>
      </c>
      <c r="AQ39" s="496"/>
      <c r="AR39" s="502">
        <v>27</v>
      </c>
      <c r="AS39" s="497" t="s">
        <v>71</v>
      </c>
      <c r="AT39" s="60">
        <v>355.32</v>
      </c>
      <c r="AU39" s="60">
        <v>241.92000000000002</v>
      </c>
      <c r="AV39" s="60">
        <v>0.48</v>
      </c>
      <c r="AW39" s="61">
        <v>92</v>
      </c>
      <c r="AX39" s="60"/>
      <c r="AY39" s="60">
        <v>37.800000000000004</v>
      </c>
      <c r="AZ39" s="60">
        <v>727.52</v>
      </c>
      <c r="BA39" s="60">
        <v>0</v>
      </c>
      <c r="BB39" s="60">
        <v>727.52</v>
      </c>
    </row>
    <row r="40" spans="1:54" s="62" customFormat="1" ht="15.75">
      <c r="A40" s="63" t="s">
        <v>46</v>
      </c>
      <c r="B40" s="50">
        <v>34</v>
      </c>
      <c r="C40" s="494" t="s">
        <v>2358</v>
      </c>
      <c r="D40" s="504" t="s">
        <v>2359</v>
      </c>
      <c r="E40" s="495" t="s">
        <v>2360</v>
      </c>
      <c r="F40" s="496" t="s">
        <v>2361</v>
      </c>
      <c r="G40" s="53"/>
      <c r="H40" s="497">
        <v>26</v>
      </c>
      <c r="I40" s="497">
        <v>8</v>
      </c>
      <c r="J40" s="497">
        <v>1989</v>
      </c>
      <c r="K40" s="498">
        <f t="shared" si="0"/>
        <v>22</v>
      </c>
      <c r="L40" s="499" t="s">
        <v>100</v>
      </c>
      <c r="M40" s="1"/>
      <c r="N40" s="1"/>
      <c r="O40" s="1"/>
      <c r="P40" s="219"/>
      <c r="Q40" s="496">
        <v>190</v>
      </c>
      <c r="R40" s="53"/>
      <c r="S40" s="496" t="s">
        <v>69</v>
      </c>
      <c r="T40" s="496" t="s">
        <v>1965</v>
      </c>
      <c r="U40" s="500" t="s">
        <v>4041</v>
      </c>
      <c r="V40" s="500"/>
      <c r="W40" s="500"/>
      <c r="X40" s="495"/>
      <c r="Y40" s="500"/>
      <c r="Z40" s="500"/>
      <c r="AA40" s="501"/>
      <c r="AB40" s="501"/>
      <c r="AC40" s="501"/>
      <c r="AD40" s="501"/>
      <c r="AE40" s="501"/>
      <c r="AF40" s="496" t="s">
        <v>3948</v>
      </c>
      <c r="AG40" s="496" t="s">
        <v>3950</v>
      </c>
      <c r="AH40" s="496" t="s">
        <v>3992</v>
      </c>
      <c r="AI40" s="496" t="s">
        <v>4042</v>
      </c>
      <c r="AJ40" s="501"/>
      <c r="AK40" s="501"/>
      <c r="AL40" s="497"/>
      <c r="AM40" s="501"/>
      <c r="AN40" s="496" t="s">
        <v>2803</v>
      </c>
      <c r="AO40" s="496" t="s">
        <v>3946</v>
      </c>
      <c r="AP40" s="496" t="s">
        <v>3992</v>
      </c>
      <c r="AQ40" s="496"/>
      <c r="AR40" s="502">
        <v>31</v>
      </c>
      <c r="AS40" s="496" t="s">
        <v>53</v>
      </c>
      <c r="AT40" s="60">
        <v>407.96</v>
      </c>
      <c r="AU40" s="60">
        <v>277.76</v>
      </c>
      <c r="AV40" s="60">
        <v>1.56</v>
      </c>
      <c r="AW40" s="61">
        <v>64</v>
      </c>
      <c r="AX40" s="60"/>
      <c r="AY40" s="60">
        <v>43.400000000000006</v>
      </c>
      <c r="AZ40" s="60">
        <v>794.68</v>
      </c>
      <c r="BA40" s="60">
        <v>0</v>
      </c>
      <c r="BB40" s="60">
        <v>794.68</v>
      </c>
    </row>
    <row r="41" spans="1:54" s="62" customFormat="1" ht="15.75">
      <c r="A41" s="63" t="s">
        <v>46</v>
      </c>
      <c r="B41" s="50">
        <v>35</v>
      </c>
      <c r="C41" s="494" t="s">
        <v>2380</v>
      </c>
      <c r="D41" s="504" t="s">
        <v>2381</v>
      </c>
      <c r="E41" s="495" t="s">
        <v>2382</v>
      </c>
      <c r="F41" s="496" t="s">
        <v>2383</v>
      </c>
      <c r="G41" s="53"/>
      <c r="H41" s="497">
        <v>22</v>
      </c>
      <c r="I41" s="497">
        <v>2</v>
      </c>
      <c r="J41" s="497">
        <v>1949</v>
      </c>
      <c r="K41" s="498">
        <f t="shared" si="0"/>
        <v>62</v>
      </c>
      <c r="L41" s="499" t="s">
        <v>100</v>
      </c>
      <c r="M41" s="1"/>
      <c r="N41" s="1"/>
      <c r="O41" s="1"/>
      <c r="P41" s="219"/>
      <c r="Q41" s="496">
        <v>197</v>
      </c>
      <c r="R41" s="53"/>
      <c r="S41" s="496" t="s">
        <v>58</v>
      </c>
      <c r="T41" s="496" t="s">
        <v>1965</v>
      </c>
      <c r="U41" s="500" t="s">
        <v>4043</v>
      </c>
      <c r="V41" s="500" t="s">
        <v>90</v>
      </c>
      <c r="W41" s="500"/>
      <c r="X41" s="495"/>
      <c r="Y41" s="500"/>
      <c r="Z41" s="500"/>
      <c r="AA41" s="501"/>
      <c r="AB41" s="501"/>
      <c r="AC41" s="501"/>
      <c r="AD41" s="501"/>
      <c r="AE41" s="501"/>
      <c r="AF41" s="496" t="s">
        <v>3948</v>
      </c>
      <c r="AG41" s="496" t="s">
        <v>3950</v>
      </c>
      <c r="AH41" s="496" t="s">
        <v>3992</v>
      </c>
      <c r="AI41" s="496" t="s">
        <v>4044</v>
      </c>
      <c r="AJ41" s="501"/>
      <c r="AK41" s="501"/>
      <c r="AL41" s="497"/>
      <c r="AM41" s="501"/>
      <c r="AN41" s="496" t="s">
        <v>2803</v>
      </c>
      <c r="AO41" s="496" t="s">
        <v>3946</v>
      </c>
      <c r="AP41" s="496" t="s">
        <v>3992</v>
      </c>
      <c r="AQ41" s="496"/>
      <c r="AR41" s="502">
        <v>31</v>
      </c>
      <c r="AS41" s="496" t="s">
        <v>53</v>
      </c>
      <c r="AT41" s="60">
        <v>407.96</v>
      </c>
      <c r="AU41" s="60">
        <v>277.76</v>
      </c>
      <c r="AV41" s="60">
        <v>47.4</v>
      </c>
      <c r="AW41" s="61">
        <v>79</v>
      </c>
      <c r="AX41" s="60"/>
      <c r="AY41" s="60">
        <v>43.400000000000006</v>
      </c>
      <c r="AZ41" s="60">
        <v>855.52</v>
      </c>
      <c r="BA41" s="60">
        <v>0</v>
      </c>
      <c r="BB41" s="60">
        <v>855.52</v>
      </c>
    </row>
    <row r="42" spans="1:54" s="62" customFormat="1" ht="15.75">
      <c r="A42" s="63" t="s">
        <v>46</v>
      </c>
      <c r="B42" s="50">
        <v>36</v>
      </c>
      <c r="C42" s="494" t="s">
        <v>2398</v>
      </c>
      <c r="D42" s="504" t="s">
        <v>279</v>
      </c>
      <c r="E42" s="495" t="s">
        <v>2399</v>
      </c>
      <c r="F42" s="496" t="s">
        <v>2400</v>
      </c>
      <c r="G42" s="53"/>
      <c r="H42" s="497">
        <v>10</v>
      </c>
      <c r="I42" s="497">
        <v>10</v>
      </c>
      <c r="J42" s="497">
        <v>1970</v>
      </c>
      <c r="K42" s="498">
        <f t="shared" si="0"/>
        <v>41</v>
      </c>
      <c r="L42" s="499" t="s">
        <v>100</v>
      </c>
      <c r="M42" s="1"/>
      <c r="N42" s="1"/>
      <c r="O42" s="1"/>
      <c r="P42" s="219"/>
      <c r="Q42" s="497">
        <v>213</v>
      </c>
      <c r="R42" s="53"/>
      <c r="S42" s="496" t="s">
        <v>69</v>
      </c>
      <c r="T42" s="496" t="s">
        <v>1965</v>
      </c>
      <c r="U42" s="500" t="s">
        <v>333</v>
      </c>
      <c r="V42" s="500"/>
      <c r="W42" s="500"/>
      <c r="X42" s="495"/>
      <c r="Y42" s="500"/>
      <c r="Z42" s="500"/>
      <c r="AA42" s="501"/>
      <c r="AB42" s="501"/>
      <c r="AC42" s="501"/>
      <c r="AD42" s="501"/>
      <c r="AE42" s="501"/>
      <c r="AF42" s="496" t="s">
        <v>3951</v>
      </c>
      <c r="AG42" s="496" t="s">
        <v>3950</v>
      </c>
      <c r="AH42" s="496" t="s">
        <v>3992</v>
      </c>
      <c r="AI42" s="496" t="s">
        <v>4019</v>
      </c>
      <c r="AJ42" s="501"/>
      <c r="AK42" s="501"/>
      <c r="AL42" s="497"/>
      <c r="AM42" s="501"/>
      <c r="AN42" s="496" t="s">
        <v>2803</v>
      </c>
      <c r="AO42" s="496" t="s">
        <v>3946</v>
      </c>
      <c r="AP42" s="496" t="s">
        <v>3992</v>
      </c>
      <c r="AQ42" s="496"/>
      <c r="AR42" s="502">
        <v>31</v>
      </c>
      <c r="AS42" s="496" t="s">
        <v>53</v>
      </c>
      <c r="AT42" s="60">
        <v>407.96</v>
      </c>
      <c r="AU42" s="60">
        <v>277.76</v>
      </c>
      <c r="AV42" s="60">
        <v>30.49</v>
      </c>
      <c r="AW42" s="61">
        <v>15</v>
      </c>
      <c r="AX42" s="60"/>
      <c r="AY42" s="60">
        <v>43.400000000000006</v>
      </c>
      <c r="AZ42" s="60">
        <v>774.61</v>
      </c>
      <c r="BA42" s="60">
        <v>0</v>
      </c>
      <c r="BB42" s="60">
        <v>774.61</v>
      </c>
    </row>
    <row r="43" spans="1:54" s="62" customFormat="1" ht="15.75">
      <c r="A43" s="63" t="s">
        <v>46</v>
      </c>
      <c r="B43" s="50">
        <v>37</v>
      </c>
      <c r="C43" s="494" t="s">
        <v>2406</v>
      </c>
      <c r="D43" s="504" t="s">
        <v>2407</v>
      </c>
      <c r="E43" s="495" t="s">
        <v>2408</v>
      </c>
      <c r="F43" s="496" t="s">
        <v>2409</v>
      </c>
      <c r="G43" s="53"/>
      <c r="H43" s="497">
        <v>1</v>
      </c>
      <c r="I43" s="497">
        <v>8</v>
      </c>
      <c r="J43" s="497">
        <v>1957</v>
      </c>
      <c r="K43" s="498">
        <f t="shared" si="0"/>
        <v>54</v>
      </c>
      <c r="L43" s="499" t="s">
        <v>1964</v>
      </c>
      <c r="M43" s="1"/>
      <c r="N43" s="1"/>
      <c r="O43" s="1"/>
      <c r="P43" s="219"/>
      <c r="Q43" s="496">
        <v>199</v>
      </c>
      <c r="R43" s="53"/>
      <c r="S43" s="496" t="s">
        <v>169</v>
      </c>
      <c r="T43" s="496" t="s">
        <v>1965</v>
      </c>
      <c r="U43" s="500" t="s">
        <v>333</v>
      </c>
      <c r="V43" s="500"/>
      <c r="W43" s="500"/>
      <c r="X43" s="495"/>
      <c r="Y43" s="500"/>
      <c r="Z43" s="500"/>
      <c r="AA43" s="501"/>
      <c r="AB43" s="501"/>
      <c r="AC43" s="501"/>
      <c r="AD43" s="501"/>
      <c r="AE43" s="501"/>
      <c r="AF43" s="496" t="s">
        <v>3948</v>
      </c>
      <c r="AG43" s="496" t="s">
        <v>3950</v>
      </c>
      <c r="AH43" s="496" t="s">
        <v>3992</v>
      </c>
      <c r="AI43" s="496" t="s">
        <v>4045</v>
      </c>
      <c r="AJ43" s="501"/>
      <c r="AK43" s="501"/>
      <c r="AL43" s="497"/>
      <c r="AM43" s="501"/>
      <c r="AN43" s="496" t="s">
        <v>2803</v>
      </c>
      <c r="AO43" s="496" t="s">
        <v>3946</v>
      </c>
      <c r="AP43" s="496" t="s">
        <v>3992</v>
      </c>
      <c r="AQ43" s="496"/>
      <c r="AR43" s="502">
        <v>31</v>
      </c>
      <c r="AS43" s="496" t="s">
        <v>53</v>
      </c>
      <c r="AT43" s="60">
        <v>407.96</v>
      </c>
      <c r="AU43" s="60">
        <v>277.76</v>
      </c>
      <c r="AV43" s="60">
        <v>23.58</v>
      </c>
      <c r="AW43" s="61">
        <v>43</v>
      </c>
      <c r="AX43" s="60"/>
      <c r="AY43" s="60">
        <v>43.400000000000006</v>
      </c>
      <c r="AZ43" s="60">
        <v>795.7</v>
      </c>
      <c r="BA43" s="60">
        <v>0</v>
      </c>
      <c r="BB43" s="60">
        <v>795.7</v>
      </c>
    </row>
    <row r="44" spans="1:54" s="62" customFormat="1" ht="15.75">
      <c r="A44" s="63" t="s">
        <v>46</v>
      </c>
      <c r="B44" s="50">
        <v>38</v>
      </c>
      <c r="C44" s="494" t="s">
        <v>2428</v>
      </c>
      <c r="D44" s="504" t="s">
        <v>2214</v>
      </c>
      <c r="E44" s="495" t="s">
        <v>2429</v>
      </c>
      <c r="F44" s="496" t="s">
        <v>2430</v>
      </c>
      <c r="G44" s="53"/>
      <c r="H44" s="497">
        <v>11</v>
      </c>
      <c r="I44" s="497">
        <v>4</v>
      </c>
      <c r="J44" s="497">
        <v>1987</v>
      </c>
      <c r="K44" s="498">
        <f t="shared" si="0"/>
        <v>24</v>
      </c>
      <c r="L44" s="499" t="s">
        <v>100</v>
      </c>
      <c r="M44" s="1"/>
      <c r="N44" s="1"/>
      <c r="O44" s="1"/>
      <c r="P44" s="219"/>
      <c r="Q44" s="497">
        <v>217</v>
      </c>
      <c r="R44" s="53"/>
      <c r="S44" s="496" t="s">
        <v>69</v>
      </c>
      <c r="T44" s="496" t="s">
        <v>1965</v>
      </c>
      <c r="U44" s="500" t="s">
        <v>4046</v>
      </c>
      <c r="V44" s="500"/>
      <c r="W44" s="500"/>
      <c r="X44" s="495"/>
      <c r="Y44" s="500"/>
      <c r="Z44" s="500"/>
      <c r="AA44" s="501"/>
      <c r="AB44" s="501"/>
      <c r="AC44" s="501"/>
      <c r="AD44" s="501"/>
      <c r="AE44" s="501"/>
      <c r="AF44" s="496" t="s">
        <v>3951</v>
      </c>
      <c r="AG44" s="496" t="s">
        <v>3950</v>
      </c>
      <c r="AH44" s="496" t="s">
        <v>3992</v>
      </c>
      <c r="AI44" s="496" t="s">
        <v>4047</v>
      </c>
      <c r="AJ44" s="501"/>
      <c r="AK44" s="501"/>
      <c r="AL44" s="497"/>
      <c r="AM44" s="501"/>
      <c r="AN44" s="496" t="s">
        <v>2803</v>
      </c>
      <c r="AO44" s="496" t="s">
        <v>3946</v>
      </c>
      <c r="AP44" s="496" t="s">
        <v>3992</v>
      </c>
      <c r="AQ44" s="496"/>
      <c r="AR44" s="502">
        <v>31</v>
      </c>
      <c r="AS44" s="496" t="s">
        <v>53</v>
      </c>
      <c r="AT44" s="60">
        <v>407.96</v>
      </c>
      <c r="AU44" s="60">
        <v>277.76</v>
      </c>
      <c r="AV44" s="60">
        <v>2.21</v>
      </c>
      <c r="AW44" s="61">
        <v>37</v>
      </c>
      <c r="AX44" s="60"/>
      <c r="AY44" s="60">
        <v>43.400000000000006</v>
      </c>
      <c r="AZ44" s="60">
        <v>768.33</v>
      </c>
      <c r="BA44" s="60">
        <v>0</v>
      </c>
      <c r="BB44" s="60">
        <v>768.33</v>
      </c>
    </row>
    <row r="45" spans="1:54" s="62" customFormat="1" ht="15.75">
      <c r="A45" s="63" t="s">
        <v>46</v>
      </c>
      <c r="B45" s="50">
        <v>39</v>
      </c>
      <c r="C45" s="494" t="s">
        <v>2436</v>
      </c>
      <c r="D45" s="504" t="s">
        <v>2437</v>
      </c>
      <c r="E45" s="495" t="s">
        <v>848</v>
      </c>
      <c r="F45" s="496" t="s">
        <v>2438</v>
      </c>
      <c r="G45" s="53"/>
      <c r="H45" s="497">
        <v>3</v>
      </c>
      <c r="I45" s="497">
        <v>1</v>
      </c>
      <c r="J45" s="497">
        <v>1964</v>
      </c>
      <c r="K45" s="498">
        <f t="shared" si="0"/>
        <v>47</v>
      </c>
      <c r="L45" s="499" t="s">
        <v>1964</v>
      </c>
      <c r="M45" s="1"/>
      <c r="N45" s="1"/>
      <c r="O45" s="1"/>
      <c r="P45" s="219"/>
      <c r="Q45" s="497">
        <v>220</v>
      </c>
      <c r="R45" s="53"/>
      <c r="S45" s="496" t="s">
        <v>169</v>
      </c>
      <c r="T45" s="496" t="s">
        <v>1965</v>
      </c>
      <c r="U45" s="500" t="s">
        <v>4048</v>
      </c>
      <c r="V45" s="500" t="s">
        <v>2620</v>
      </c>
      <c r="W45" s="500"/>
      <c r="X45" s="495"/>
      <c r="Y45" s="500"/>
      <c r="Z45" s="500"/>
      <c r="AA45" s="501"/>
      <c r="AB45" s="501"/>
      <c r="AC45" s="501"/>
      <c r="AD45" s="501"/>
      <c r="AE45" s="501"/>
      <c r="AF45" s="496" t="s">
        <v>3812</v>
      </c>
      <c r="AG45" s="496" t="s">
        <v>3950</v>
      </c>
      <c r="AH45" s="496" t="s">
        <v>3992</v>
      </c>
      <c r="AI45" s="496" t="s">
        <v>4049</v>
      </c>
      <c r="AJ45" s="501"/>
      <c r="AK45" s="501"/>
      <c r="AL45" s="497"/>
      <c r="AM45" s="501"/>
      <c r="AN45" s="496" t="s">
        <v>2761</v>
      </c>
      <c r="AO45" s="496" t="s">
        <v>3946</v>
      </c>
      <c r="AP45" s="496" t="s">
        <v>3992</v>
      </c>
      <c r="AQ45" s="496"/>
      <c r="AR45" s="502">
        <v>14</v>
      </c>
      <c r="AS45" s="496" t="s">
        <v>71</v>
      </c>
      <c r="AT45" s="60">
        <v>184.23999999999998</v>
      </c>
      <c r="AU45" s="60">
        <v>125.44</v>
      </c>
      <c r="AV45" s="60">
        <v>14.09</v>
      </c>
      <c r="AW45" s="61">
        <v>147</v>
      </c>
      <c r="AX45" s="60"/>
      <c r="AY45" s="60">
        <v>19.600000000000001</v>
      </c>
      <c r="AZ45" s="60">
        <v>490.36999999999995</v>
      </c>
      <c r="BA45" s="60">
        <v>0</v>
      </c>
      <c r="BB45" s="60">
        <v>392</v>
      </c>
    </row>
    <row r="46" spans="1:54" s="62" customFormat="1" ht="15.75">
      <c r="A46" s="63" t="s">
        <v>46</v>
      </c>
      <c r="B46" s="50">
        <v>40</v>
      </c>
      <c r="C46" s="494" t="s">
        <v>2469</v>
      </c>
      <c r="D46" s="504" t="s">
        <v>1141</v>
      </c>
      <c r="E46" s="495" t="s">
        <v>2470</v>
      </c>
      <c r="F46" s="496" t="s">
        <v>2471</v>
      </c>
      <c r="G46" s="53"/>
      <c r="H46" s="497">
        <v>9</v>
      </c>
      <c r="I46" s="497">
        <v>7</v>
      </c>
      <c r="J46" s="497">
        <v>1990</v>
      </c>
      <c r="K46" s="498">
        <f t="shared" si="0"/>
        <v>21</v>
      </c>
      <c r="L46" s="499" t="s">
        <v>1964</v>
      </c>
      <c r="M46" s="1"/>
      <c r="N46" s="1"/>
      <c r="O46" s="1"/>
      <c r="P46" s="219"/>
      <c r="Q46" s="497">
        <v>230</v>
      </c>
      <c r="R46" s="53"/>
      <c r="S46" s="496" t="s">
        <v>169</v>
      </c>
      <c r="T46" s="496" t="s">
        <v>1965</v>
      </c>
      <c r="U46" s="500" t="s">
        <v>207</v>
      </c>
      <c r="V46" s="500"/>
      <c r="W46" s="500"/>
      <c r="X46" s="495"/>
      <c r="Y46" s="500"/>
      <c r="Z46" s="500"/>
      <c r="AA46" s="501"/>
      <c r="AB46" s="501"/>
      <c r="AC46" s="501"/>
      <c r="AD46" s="501"/>
      <c r="AE46" s="501"/>
      <c r="AF46" s="496" t="s">
        <v>3812</v>
      </c>
      <c r="AG46" s="496" t="s">
        <v>3950</v>
      </c>
      <c r="AH46" s="496" t="s">
        <v>3992</v>
      </c>
      <c r="AI46" s="496" t="s">
        <v>4030</v>
      </c>
      <c r="AJ46" s="501"/>
      <c r="AK46" s="501"/>
      <c r="AL46" s="497"/>
      <c r="AM46" s="501"/>
      <c r="AN46" s="496" t="s">
        <v>3953</v>
      </c>
      <c r="AO46" s="496" t="s">
        <v>3946</v>
      </c>
      <c r="AP46" s="496" t="s">
        <v>3992</v>
      </c>
      <c r="AQ46" s="496"/>
      <c r="AR46" s="502">
        <v>6</v>
      </c>
      <c r="AS46" s="496" t="s">
        <v>71</v>
      </c>
      <c r="AT46" s="60">
        <v>78.959999999999994</v>
      </c>
      <c r="AU46" s="60">
        <v>53.76</v>
      </c>
      <c r="AV46" s="60">
        <v>20.079999999999998</v>
      </c>
      <c r="AW46" s="61">
        <v>9</v>
      </c>
      <c r="AX46" s="60"/>
      <c r="AY46" s="60">
        <v>8.4</v>
      </c>
      <c r="AZ46" s="60">
        <v>170.2</v>
      </c>
      <c r="BA46" s="60">
        <v>0</v>
      </c>
      <c r="BB46" s="60">
        <v>168</v>
      </c>
    </row>
    <row r="47" spans="1:54" s="62" customFormat="1" ht="15.75">
      <c r="A47" s="63" t="s">
        <v>46</v>
      </c>
      <c r="B47" s="50">
        <v>41</v>
      </c>
      <c r="C47" s="494" t="s">
        <v>2477</v>
      </c>
      <c r="D47" s="504" t="s">
        <v>248</v>
      </c>
      <c r="E47" s="495" t="s">
        <v>2478</v>
      </c>
      <c r="F47" s="496" t="s">
        <v>2479</v>
      </c>
      <c r="G47" s="53"/>
      <c r="H47" s="497">
        <v>12</v>
      </c>
      <c r="I47" s="497">
        <v>2</v>
      </c>
      <c r="J47" s="497">
        <v>1969</v>
      </c>
      <c r="K47" s="498">
        <f t="shared" si="0"/>
        <v>42</v>
      </c>
      <c r="L47" s="499" t="s">
        <v>1964</v>
      </c>
      <c r="M47" s="1"/>
      <c r="N47" s="1"/>
      <c r="O47" s="1"/>
      <c r="P47" s="219"/>
      <c r="Q47" s="497">
        <v>232</v>
      </c>
      <c r="R47" s="53"/>
      <c r="S47" s="496" t="s">
        <v>169</v>
      </c>
      <c r="T47" s="496" t="s">
        <v>1965</v>
      </c>
      <c r="U47" s="500" t="s">
        <v>333</v>
      </c>
      <c r="V47" s="500"/>
      <c r="W47" s="500"/>
      <c r="X47" s="495"/>
      <c r="Y47" s="500"/>
      <c r="Z47" s="500"/>
      <c r="AA47" s="501"/>
      <c r="AB47" s="501"/>
      <c r="AC47" s="501"/>
      <c r="AD47" s="501"/>
      <c r="AE47" s="501"/>
      <c r="AF47" s="496" t="s">
        <v>3812</v>
      </c>
      <c r="AG47" s="496" t="s">
        <v>3950</v>
      </c>
      <c r="AH47" s="496" t="s">
        <v>3992</v>
      </c>
      <c r="AI47" s="496" t="s">
        <v>4050</v>
      </c>
      <c r="AJ47" s="501"/>
      <c r="AK47" s="501"/>
      <c r="AL47" s="497"/>
      <c r="AM47" s="501"/>
      <c r="AN47" s="496" t="s">
        <v>3812</v>
      </c>
      <c r="AO47" s="496" t="s">
        <v>3946</v>
      </c>
      <c r="AP47" s="496" t="s">
        <v>3992</v>
      </c>
      <c r="AQ47" s="496"/>
      <c r="AR47" s="502">
        <v>12</v>
      </c>
      <c r="AS47" s="496" t="s">
        <v>71</v>
      </c>
      <c r="AT47" s="60">
        <v>157.91999999999999</v>
      </c>
      <c r="AU47" s="60">
        <v>107.52</v>
      </c>
      <c r="AV47" s="60">
        <v>0.24</v>
      </c>
      <c r="AW47" s="61">
        <v>15</v>
      </c>
      <c r="AX47" s="60"/>
      <c r="AY47" s="60">
        <v>16.8</v>
      </c>
      <c r="AZ47" s="60">
        <v>297.48</v>
      </c>
      <c r="BA47" s="60">
        <v>0</v>
      </c>
      <c r="BB47" s="60">
        <v>297.48</v>
      </c>
    </row>
    <row r="48" spans="1:54" s="62" customFormat="1" ht="15.75">
      <c r="A48" s="63" t="s">
        <v>46</v>
      </c>
      <c r="B48" s="50">
        <v>42</v>
      </c>
      <c r="C48" s="494" t="s">
        <v>2486</v>
      </c>
      <c r="D48" s="504" t="s">
        <v>55</v>
      </c>
      <c r="E48" s="495" t="s">
        <v>635</v>
      </c>
      <c r="F48" s="496" t="s">
        <v>2487</v>
      </c>
      <c r="G48" s="53"/>
      <c r="H48" s="497">
        <v>12</v>
      </c>
      <c r="I48" s="497">
        <v>8</v>
      </c>
      <c r="J48" s="497">
        <v>1957</v>
      </c>
      <c r="K48" s="498">
        <f t="shared" si="0"/>
        <v>54</v>
      </c>
      <c r="L48" s="499" t="s">
        <v>1964</v>
      </c>
      <c r="M48" s="1"/>
      <c r="N48" s="1"/>
      <c r="O48" s="1"/>
      <c r="P48" s="219"/>
      <c r="Q48" s="497">
        <v>234</v>
      </c>
      <c r="R48" s="53"/>
      <c r="S48" s="496" t="s">
        <v>69</v>
      </c>
      <c r="T48" s="496" t="s">
        <v>1965</v>
      </c>
      <c r="U48" s="500" t="s">
        <v>3864</v>
      </c>
      <c r="V48" s="500"/>
      <c r="W48" s="500"/>
      <c r="X48" s="495"/>
      <c r="Y48" s="500"/>
      <c r="Z48" s="500"/>
      <c r="AA48" s="501"/>
      <c r="AB48" s="501"/>
      <c r="AC48" s="501"/>
      <c r="AD48" s="501"/>
      <c r="AE48" s="501"/>
      <c r="AF48" s="496" t="s">
        <v>3812</v>
      </c>
      <c r="AG48" s="496" t="s">
        <v>3950</v>
      </c>
      <c r="AH48" s="496" t="s">
        <v>3992</v>
      </c>
      <c r="AI48" s="496" t="s">
        <v>4051</v>
      </c>
      <c r="AJ48" s="501"/>
      <c r="AK48" s="501"/>
      <c r="AL48" s="497"/>
      <c r="AM48" s="501"/>
      <c r="AN48" s="496" t="s">
        <v>2803</v>
      </c>
      <c r="AO48" s="496" t="s">
        <v>3946</v>
      </c>
      <c r="AP48" s="496" t="s">
        <v>3992</v>
      </c>
      <c r="AQ48" s="496"/>
      <c r="AR48" s="502">
        <v>31</v>
      </c>
      <c r="AS48" s="496" t="s">
        <v>53</v>
      </c>
      <c r="AT48" s="60">
        <v>407.96</v>
      </c>
      <c r="AU48" s="60">
        <v>277.76</v>
      </c>
      <c r="AV48" s="60">
        <v>24.49</v>
      </c>
      <c r="AW48" s="61">
        <v>40</v>
      </c>
      <c r="AX48" s="60"/>
      <c r="AY48" s="60">
        <v>43.400000000000006</v>
      </c>
      <c r="AZ48" s="60">
        <v>793.61</v>
      </c>
      <c r="BA48" s="60">
        <v>0</v>
      </c>
      <c r="BB48" s="60">
        <v>793.61</v>
      </c>
    </row>
    <row r="49" spans="1:54" s="62" customFormat="1" ht="15.75">
      <c r="A49" s="63" t="s">
        <v>46</v>
      </c>
      <c r="B49" s="50">
        <v>43</v>
      </c>
      <c r="C49" s="494" t="s">
        <v>2495</v>
      </c>
      <c r="D49" s="504" t="s">
        <v>179</v>
      </c>
      <c r="E49" s="495" t="s">
        <v>2496</v>
      </c>
      <c r="F49" s="496" t="s">
        <v>2497</v>
      </c>
      <c r="G49" s="53"/>
      <c r="H49" s="497">
        <v>15</v>
      </c>
      <c r="I49" s="497">
        <v>10</v>
      </c>
      <c r="J49" s="497">
        <v>1979</v>
      </c>
      <c r="K49" s="498">
        <f t="shared" si="0"/>
        <v>32</v>
      </c>
      <c r="L49" s="499" t="s">
        <v>1964</v>
      </c>
      <c r="M49" s="1"/>
      <c r="N49" s="1"/>
      <c r="O49" s="1"/>
      <c r="P49" s="219"/>
      <c r="Q49" s="497">
        <v>238</v>
      </c>
      <c r="R49" s="53"/>
      <c r="S49" s="496" t="s">
        <v>58</v>
      </c>
      <c r="T49" s="496" t="s">
        <v>1965</v>
      </c>
      <c r="U49" s="500" t="s">
        <v>333</v>
      </c>
      <c r="V49" s="500"/>
      <c r="W49" s="500"/>
      <c r="X49" s="495"/>
      <c r="Y49" s="500"/>
      <c r="Z49" s="500"/>
      <c r="AA49" s="501"/>
      <c r="AB49" s="501"/>
      <c r="AC49" s="501"/>
      <c r="AD49" s="501"/>
      <c r="AE49" s="501"/>
      <c r="AF49" s="496" t="s">
        <v>2756</v>
      </c>
      <c r="AG49" s="496" t="s">
        <v>3950</v>
      </c>
      <c r="AH49" s="496" t="s">
        <v>3992</v>
      </c>
      <c r="AI49" s="496" t="s">
        <v>4052</v>
      </c>
      <c r="AJ49" s="501"/>
      <c r="AK49" s="501"/>
      <c r="AL49" s="497"/>
      <c r="AM49" s="501"/>
      <c r="AN49" s="496" t="s">
        <v>2803</v>
      </c>
      <c r="AO49" s="496" t="s">
        <v>3946</v>
      </c>
      <c r="AP49" s="496" t="s">
        <v>3992</v>
      </c>
      <c r="AQ49" s="496"/>
      <c r="AR49" s="502">
        <v>31</v>
      </c>
      <c r="AS49" s="497" t="s">
        <v>53</v>
      </c>
      <c r="AT49" s="60">
        <v>407.96</v>
      </c>
      <c r="AU49" s="60">
        <v>277.76</v>
      </c>
      <c r="AV49" s="60">
        <v>4.4000000000000004</v>
      </c>
      <c r="AW49" s="61">
        <v>15</v>
      </c>
      <c r="AX49" s="60"/>
      <c r="AY49" s="60">
        <v>43.400000000000006</v>
      </c>
      <c r="AZ49" s="60">
        <v>748.52</v>
      </c>
      <c r="BA49" s="60">
        <v>0</v>
      </c>
      <c r="BB49" s="60">
        <v>748.52</v>
      </c>
    </row>
    <row r="50" spans="1:54" s="62" customFormat="1" ht="15.75">
      <c r="A50" s="63" t="s">
        <v>46</v>
      </c>
      <c r="B50" s="50">
        <v>44</v>
      </c>
      <c r="C50" s="494" t="s">
        <v>2503</v>
      </c>
      <c r="D50" s="504" t="s">
        <v>1718</v>
      </c>
      <c r="E50" s="495" t="s">
        <v>1904</v>
      </c>
      <c r="F50" s="496" t="s">
        <v>2504</v>
      </c>
      <c r="G50" s="53"/>
      <c r="H50" s="497">
        <v>28</v>
      </c>
      <c r="I50" s="497">
        <v>7</v>
      </c>
      <c r="J50" s="497">
        <v>1979</v>
      </c>
      <c r="K50" s="498">
        <f t="shared" si="0"/>
        <v>32</v>
      </c>
      <c r="L50" s="499" t="s">
        <v>1964</v>
      </c>
      <c r="M50" s="1"/>
      <c r="N50" s="1"/>
      <c r="O50" s="1"/>
      <c r="P50" s="219"/>
      <c r="Q50" s="497">
        <v>241</v>
      </c>
      <c r="R50" s="53"/>
      <c r="S50" s="496" t="s">
        <v>51</v>
      </c>
      <c r="T50" s="496" t="s">
        <v>1965</v>
      </c>
      <c r="U50" s="500" t="s">
        <v>4053</v>
      </c>
      <c r="V50" s="500" t="s">
        <v>938</v>
      </c>
      <c r="W50" s="500"/>
      <c r="X50" s="495"/>
      <c r="Y50" s="500"/>
      <c r="Z50" s="500"/>
      <c r="AA50" s="501"/>
      <c r="AB50" s="501"/>
      <c r="AC50" s="501"/>
      <c r="AD50" s="501"/>
      <c r="AE50" s="501"/>
      <c r="AF50" s="496" t="s">
        <v>2756</v>
      </c>
      <c r="AG50" s="496" t="s">
        <v>3950</v>
      </c>
      <c r="AH50" s="496" t="s">
        <v>3992</v>
      </c>
      <c r="AI50" s="496" t="s">
        <v>4054</v>
      </c>
      <c r="AJ50" s="501"/>
      <c r="AK50" s="501"/>
      <c r="AL50" s="497"/>
      <c r="AM50" s="501"/>
      <c r="AN50" s="496" t="s">
        <v>2781</v>
      </c>
      <c r="AO50" s="496" t="s">
        <v>3946</v>
      </c>
      <c r="AP50" s="496" t="s">
        <v>3992</v>
      </c>
      <c r="AQ50" s="496"/>
      <c r="AR50" s="502">
        <v>20</v>
      </c>
      <c r="AS50" s="496" t="s">
        <v>71</v>
      </c>
      <c r="AT50" s="60">
        <v>263.2</v>
      </c>
      <c r="AU50" s="60">
        <v>179.20000000000002</v>
      </c>
      <c r="AV50" s="60">
        <v>6.82</v>
      </c>
      <c r="AW50" s="61">
        <v>97</v>
      </c>
      <c r="AX50" s="60"/>
      <c r="AY50" s="60">
        <v>28</v>
      </c>
      <c r="AZ50" s="60">
        <v>574.22</v>
      </c>
      <c r="BA50" s="60">
        <v>0</v>
      </c>
      <c r="BB50" s="60">
        <v>560</v>
      </c>
    </row>
    <row r="51" spans="1:54" s="62" customFormat="1" ht="15.75">
      <c r="A51" s="63" t="s">
        <v>46</v>
      </c>
      <c r="B51" s="50">
        <v>45</v>
      </c>
      <c r="C51" s="494" t="s">
        <v>2506</v>
      </c>
      <c r="D51" s="504" t="s">
        <v>55</v>
      </c>
      <c r="E51" s="495" t="s">
        <v>1900</v>
      </c>
      <c r="F51" s="496" t="s">
        <v>2507</v>
      </c>
      <c r="G51" s="53"/>
      <c r="H51" s="497">
        <v>9</v>
      </c>
      <c r="I51" s="497">
        <v>6</v>
      </c>
      <c r="J51" s="497">
        <v>1962</v>
      </c>
      <c r="K51" s="498">
        <f t="shared" si="0"/>
        <v>49</v>
      </c>
      <c r="L51" s="499" t="s">
        <v>1964</v>
      </c>
      <c r="M51" s="1"/>
      <c r="N51" s="1"/>
      <c r="O51" s="1"/>
      <c r="P51" s="219"/>
      <c r="Q51" s="497">
        <v>242</v>
      </c>
      <c r="R51" s="53"/>
      <c r="S51" s="496" t="s">
        <v>58</v>
      </c>
      <c r="T51" s="496" t="s">
        <v>1965</v>
      </c>
      <c r="U51" s="500" t="s">
        <v>456</v>
      </c>
      <c r="V51" s="500"/>
      <c r="W51" s="500"/>
      <c r="X51" s="495"/>
      <c r="Y51" s="500"/>
      <c r="Z51" s="500"/>
      <c r="AA51" s="501"/>
      <c r="AB51" s="501"/>
      <c r="AC51" s="501"/>
      <c r="AD51" s="501"/>
      <c r="AE51" s="501"/>
      <c r="AF51" s="496" t="s">
        <v>2761</v>
      </c>
      <c r="AG51" s="496" t="s">
        <v>3950</v>
      </c>
      <c r="AH51" s="496" t="s">
        <v>3992</v>
      </c>
      <c r="AI51" s="496" t="s">
        <v>4055</v>
      </c>
      <c r="AJ51" s="501"/>
      <c r="AK51" s="501"/>
      <c r="AL51" s="497"/>
      <c r="AM51" s="501"/>
      <c r="AN51" s="496" t="s">
        <v>2803</v>
      </c>
      <c r="AO51" s="496" t="s">
        <v>3946</v>
      </c>
      <c r="AP51" s="496" t="s">
        <v>3992</v>
      </c>
      <c r="AQ51" s="496"/>
      <c r="AR51" s="502">
        <v>31</v>
      </c>
      <c r="AS51" s="496" t="s">
        <v>53</v>
      </c>
      <c r="AT51" s="60">
        <v>407.96</v>
      </c>
      <c r="AU51" s="60">
        <v>277.76</v>
      </c>
      <c r="AV51" s="60">
        <v>10.119999999999999</v>
      </c>
      <c r="AW51" s="61">
        <v>15</v>
      </c>
      <c r="AX51" s="60"/>
      <c r="AY51" s="60">
        <v>43.400000000000006</v>
      </c>
      <c r="AZ51" s="60">
        <v>754.24</v>
      </c>
      <c r="BA51" s="60">
        <v>0</v>
      </c>
      <c r="BB51" s="60">
        <v>754.24</v>
      </c>
    </row>
    <row r="52" spans="1:54" s="62" customFormat="1" ht="15.75">
      <c r="A52" s="63" t="s">
        <v>46</v>
      </c>
      <c r="B52" s="50">
        <v>46</v>
      </c>
      <c r="C52" s="494" t="s">
        <v>2518</v>
      </c>
      <c r="D52" s="504" t="s">
        <v>55</v>
      </c>
      <c r="E52" s="495" t="s">
        <v>2519</v>
      </c>
      <c r="F52" s="496" t="s">
        <v>2520</v>
      </c>
      <c r="G52" s="53"/>
      <c r="H52" s="497">
        <v>15</v>
      </c>
      <c r="I52" s="497">
        <v>3</v>
      </c>
      <c r="J52" s="497">
        <v>1990</v>
      </c>
      <c r="K52" s="498">
        <f t="shared" si="0"/>
        <v>21</v>
      </c>
      <c r="L52" s="499" t="s">
        <v>1964</v>
      </c>
      <c r="M52" s="1"/>
      <c r="N52" s="1"/>
      <c r="O52" s="1"/>
      <c r="P52" s="219"/>
      <c r="Q52" s="497">
        <v>246</v>
      </c>
      <c r="R52" s="53"/>
      <c r="S52" s="496" t="s">
        <v>69</v>
      </c>
      <c r="T52" s="496" t="s">
        <v>1965</v>
      </c>
      <c r="U52" s="500" t="s">
        <v>2055</v>
      </c>
      <c r="V52" s="500"/>
      <c r="W52" s="500"/>
      <c r="X52" s="495"/>
      <c r="Y52" s="500"/>
      <c r="Z52" s="500"/>
      <c r="AA52" s="501"/>
      <c r="AB52" s="501"/>
      <c r="AC52" s="501"/>
      <c r="AD52" s="501"/>
      <c r="AE52" s="501"/>
      <c r="AF52" s="496" t="s">
        <v>2761</v>
      </c>
      <c r="AG52" s="496" t="s">
        <v>3950</v>
      </c>
      <c r="AH52" s="496" t="s">
        <v>3992</v>
      </c>
      <c r="AI52" s="496" t="s">
        <v>4056</v>
      </c>
      <c r="AJ52" s="501"/>
      <c r="AK52" s="501"/>
      <c r="AL52" s="497"/>
      <c r="AM52" s="501"/>
      <c r="AN52" s="496" t="s">
        <v>2803</v>
      </c>
      <c r="AO52" s="496" t="s">
        <v>3946</v>
      </c>
      <c r="AP52" s="496" t="s">
        <v>3992</v>
      </c>
      <c r="AQ52" s="496"/>
      <c r="AR52" s="502">
        <v>31</v>
      </c>
      <c r="AS52" s="496" t="s">
        <v>53</v>
      </c>
      <c r="AT52" s="60">
        <v>407.96</v>
      </c>
      <c r="AU52" s="60">
        <v>277.76</v>
      </c>
      <c r="AV52" s="60">
        <v>44.27</v>
      </c>
      <c r="AW52" s="61">
        <v>56</v>
      </c>
      <c r="AX52" s="60"/>
      <c r="AY52" s="60">
        <v>43.400000000000006</v>
      </c>
      <c r="AZ52" s="60">
        <v>829.39</v>
      </c>
      <c r="BA52" s="60">
        <v>0</v>
      </c>
      <c r="BB52" s="60">
        <v>829.39</v>
      </c>
    </row>
    <row r="53" spans="1:54" s="62" customFormat="1" ht="15.75">
      <c r="A53" s="63" t="s">
        <v>46</v>
      </c>
      <c r="B53" s="50">
        <v>47</v>
      </c>
      <c r="C53" s="494" t="s">
        <v>2528</v>
      </c>
      <c r="D53" s="504" t="s">
        <v>733</v>
      </c>
      <c r="E53" s="495" t="s">
        <v>2529</v>
      </c>
      <c r="F53" s="496" t="s">
        <v>2530</v>
      </c>
      <c r="G53" s="53"/>
      <c r="H53" s="497">
        <v>6</v>
      </c>
      <c r="I53" s="497">
        <v>2</v>
      </c>
      <c r="J53" s="497">
        <v>1988</v>
      </c>
      <c r="K53" s="498">
        <f t="shared" si="0"/>
        <v>23</v>
      </c>
      <c r="L53" s="499" t="s">
        <v>1964</v>
      </c>
      <c r="M53" s="1"/>
      <c r="N53" s="1"/>
      <c r="O53" s="1"/>
      <c r="P53" s="219"/>
      <c r="Q53" s="497">
        <v>252</v>
      </c>
      <c r="R53" s="53"/>
      <c r="S53" s="496" t="s">
        <v>69</v>
      </c>
      <c r="T53" s="496" t="s">
        <v>1965</v>
      </c>
      <c r="U53" s="500" t="s">
        <v>4057</v>
      </c>
      <c r="V53" s="500" t="s">
        <v>2531</v>
      </c>
      <c r="W53" s="500"/>
      <c r="X53" s="495"/>
      <c r="Y53" s="500"/>
      <c r="Z53" s="500"/>
      <c r="AA53" s="501"/>
      <c r="AB53" s="501"/>
      <c r="AC53" s="501"/>
      <c r="AD53" s="501"/>
      <c r="AE53" s="501"/>
      <c r="AF53" s="496" t="s">
        <v>2767</v>
      </c>
      <c r="AG53" s="496" t="s">
        <v>3950</v>
      </c>
      <c r="AH53" s="496" t="s">
        <v>3992</v>
      </c>
      <c r="AI53" s="496" t="s">
        <v>4005</v>
      </c>
      <c r="AJ53" s="501"/>
      <c r="AK53" s="501"/>
      <c r="AL53" s="497"/>
      <c r="AM53" s="501"/>
      <c r="AN53" s="496" t="s">
        <v>2803</v>
      </c>
      <c r="AO53" s="496" t="s">
        <v>3946</v>
      </c>
      <c r="AP53" s="496" t="s">
        <v>3992</v>
      </c>
      <c r="AQ53" s="496"/>
      <c r="AR53" s="502">
        <v>31</v>
      </c>
      <c r="AS53" s="496" t="s">
        <v>53</v>
      </c>
      <c r="AT53" s="60">
        <v>407.96</v>
      </c>
      <c r="AU53" s="60">
        <v>277.76</v>
      </c>
      <c r="AV53" s="60">
        <v>34.21</v>
      </c>
      <c r="AW53" s="61">
        <v>35</v>
      </c>
      <c r="AX53" s="60"/>
      <c r="AY53" s="60">
        <v>43.400000000000006</v>
      </c>
      <c r="AZ53" s="60">
        <v>798.33</v>
      </c>
      <c r="BA53" s="60">
        <v>0</v>
      </c>
      <c r="BB53" s="60">
        <v>798.33</v>
      </c>
    </row>
    <row r="54" spans="1:54" s="62" customFormat="1" ht="15.75">
      <c r="A54" s="63" t="s">
        <v>46</v>
      </c>
      <c r="B54" s="50">
        <v>48</v>
      </c>
      <c r="C54" s="494" t="s">
        <v>2538</v>
      </c>
      <c r="D54" s="504" t="s">
        <v>1591</v>
      </c>
      <c r="E54" s="495" t="s">
        <v>2539</v>
      </c>
      <c r="F54" s="496" t="s">
        <v>2540</v>
      </c>
      <c r="G54" s="53"/>
      <c r="H54" s="497">
        <v>5</v>
      </c>
      <c r="I54" s="497">
        <v>10</v>
      </c>
      <c r="J54" s="497">
        <v>1971</v>
      </c>
      <c r="K54" s="498">
        <f t="shared" si="0"/>
        <v>40</v>
      </c>
      <c r="L54" s="499" t="s">
        <v>1964</v>
      </c>
      <c r="M54" s="1"/>
      <c r="N54" s="1"/>
      <c r="O54" s="1"/>
      <c r="P54" s="219"/>
      <c r="Q54" s="497">
        <v>256</v>
      </c>
      <c r="R54" s="53"/>
      <c r="S54" s="496" t="s">
        <v>69</v>
      </c>
      <c r="T54" s="496" t="s">
        <v>1965</v>
      </c>
      <c r="U54" s="500" t="s">
        <v>333</v>
      </c>
      <c r="V54" s="500"/>
      <c r="W54" s="500"/>
      <c r="X54" s="495"/>
      <c r="Y54" s="500"/>
      <c r="Z54" s="500"/>
      <c r="AA54" s="501"/>
      <c r="AB54" s="501"/>
      <c r="AC54" s="501"/>
      <c r="AD54" s="501"/>
      <c r="AE54" s="501"/>
      <c r="AF54" s="496" t="s">
        <v>2772</v>
      </c>
      <c r="AG54" s="496" t="s">
        <v>3950</v>
      </c>
      <c r="AH54" s="496" t="s">
        <v>3992</v>
      </c>
      <c r="AI54" s="496" t="s">
        <v>4058</v>
      </c>
      <c r="AJ54" s="501"/>
      <c r="AK54" s="501"/>
      <c r="AL54" s="497"/>
      <c r="AM54" s="501"/>
      <c r="AN54" s="496" t="s">
        <v>3812</v>
      </c>
      <c r="AO54" s="496" t="s">
        <v>3946</v>
      </c>
      <c r="AP54" s="496" t="s">
        <v>3992</v>
      </c>
      <c r="AQ54" s="496"/>
      <c r="AR54" s="502">
        <v>12</v>
      </c>
      <c r="AS54" s="496" t="s">
        <v>71</v>
      </c>
      <c r="AT54" s="60">
        <v>157.91999999999999</v>
      </c>
      <c r="AU54" s="60">
        <v>107.52</v>
      </c>
      <c r="AV54" s="60">
        <v>1.82</v>
      </c>
      <c r="AW54" s="61">
        <v>15</v>
      </c>
      <c r="AX54" s="60"/>
      <c r="AY54" s="60">
        <v>16.8</v>
      </c>
      <c r="AZ54" s="60">
        <v>299.06</v>
      </c>
      <c r="BA54" s="60">
        <v>0</v>
      </c>
      <c r="BB54" s="60">
        <v>299.06</v>
      </c>
    </row>
    <row r="55" spans="1:54" s="62" customFormat="1" ht="15.75">
      <c r="A55" s="63" t="s">
        <v>46</v>
      </c>
      <c r="B55" s="50">
        <v>49</v>
      </c>
      <c r="C55" s="494" t="s">
        <v>2547</v>
      </c>
      <c r="D55" s="504" t="s">
        <v>944</v>
      </c>
      <c r="E55" s="495" t="s">
        <v>2548</v>
      </c>
      <c r="F55" s="496" t="s">
        <v>2549</v>
      </c>
      <c r="G55" s="53"/>
      <c r="H55" s="497">
        <v>26</v>
      </c>
      <c r="I55" s="497">
        <v>12</v>
      </c>
      <c r="J55" s="497">
        <v>1982</v>
      </c>
      <c r="K55" s="498">
        <f t="shared" si="0"/>
        <v>29</v>
      </c>
      <c r="L55" s="499" t="s">
        <v>1964</v>
      </c>
      <c r="M55" s="1"/>
      <c r="N55" s="1"/>
      <c r="O55" s="1"/>
      <c r="P55" s="219"/>
      <c r="Q55" s="497">
        <v>258</v>
      </c>
      <c r="R55" s="53"/>
      <c r="S55" s="496" t="s">
        <v>69</v>
      </c>
      <c r="T55" s="496" t="s">
        <v>1965</v>
      </c>
      <c r="U55" s="500" t="s">
        <v>211</v>
      </c>
      <c r="V55" s="500" t="s">
        <v>69</v>
      </c>
      <c r="W55" s="500"/>
      <c r="X55" s="495"/>
      <c r="Y55" s="500"/>
      <c r="Z55" s="500"/>
      <c r="AA55" s="501"/>
      <c r="AB55" s="501"/>
      <c r="AC55" s="501"/>
      <c r="AD55" s="501"/>
      <c r="AE55" s="501"/>
      <c r="AF55" s="496" t="s">
        <v>3804</v>
      </c>
      <c r="AG55" s="496" t="s">
        <v>3950</v>
      </c>
      <c r="AH55" s="496" t="s">
        <v>3992</v>
      </c>
      <c r="AI55" s="496" t="s">
        <v>4059</v>
      </c>
      <c r="AJ55" s="501"/>
      <c r="AK55" s="501"/>
      <c r="AL55" s="497"/>
      <c r="AM55" s="501"/>
      <c r="AN55" s="496" t="s">
        <v>3458</v>
      </c>
      <c r="AO55" s="496" t="s">
        <v>3946</v>
      </c>
      <c r="AP55" s="496" t="s">
        <v>3992</v>
      </c>
      <c r="AQ55" s="496"/>
      <c r="AR55" s="502">
        <v>21</v>
      </c>
      <c r="AS55" s="496" t="s">
        <v>71</v>
      </c>
      <c r="AT55" s="60">
        <v>276.35999999999996</v>
      </c>
      <c r="AU55" s="60">
        <v>188.16</v>
      </c>
      <c r="AV55" s="60">
        <v>6.12</v>
      </c>
      <c r="AW55" s="61">
        <v>7</v>
      </c>
      <c r="AX55" s="60"/>
      <c r="AY55" s="60">
        <v>29.400000000000002</v>
      </c>
      <c r="AZ55" s="60">
        <v>507.03999999999996</v>
      </c>
      <c r="BA55" s="60">
        <v>0</v>
      </c>
      <c r="BB55" s="60">
        <v>507.04</v>
      </c>
    </row>
    <row r="56" spans="1:54" s="62" customFormat="1" ht="15.75">
      <c r="A56" s="63" t="s">
        <v>46</v>
      </c>
      <c r="B56" s="50">
        <v>50</v>
      </c>
      <c r="C56" s="494" t="s">
        <v>2551</v>
      </c>
      <c r="D56" s="504" t="s">
        <v>161</v>
      </c>
      <c r="E56" s="495" t="s">
        <v>2552</v>
      </c>
      <c r="F56" s="496" t="s">
        <v>2553</v>
      </c>
      <c r="G56" s="53"/>
      <c r="H56" s="497">
        <v>26</v>
      </c>
      <c r="I56" s="497">
        <v>4</v>
      </c>
      <c r="J56" s="497">
        <v>1985</v>
      </c>
      <c r="K56" s="498">
        <f t="shared" si="0"/>
        <v>26</v>
      </c>
      <c r="L56" s="499" t="s">
        <v>1964</v>
      </c>
      <c r="M56" s="1"/>
      <c r="N56" s="1"/>
      <c r="O56" s="1"/>
      <c r="P56" s="219"/>
      <c r="Q56" s="497">
        <v>259</v>
      </c>
      <c r="R56" s="53"/>
      <c r="S56" s="496" t="s">
        <v>94</v>
      </c>
      <c r="T56" s="496" t="s">
        <v>1965</v>
      </c>
      <c r="U56" s="500" t="s">
        <v>333</v>
      </c>
      <c r="V56" s="500"/>
      <c r="W56" s="500"/>
      <c r="X56" s="495"/>
      <c r="Y56" s="500"/>
      <c r="Z56" s="500"/>
      <c r="AA56" s="501"/>
      <c r="AB56" s="501"/>
      <c r="AC56" s="501"/>
      <c r="AD56" s="501"/>
      <c r="AE56" s="501"/>
      <c r="AF56" s="496" t="s">
        <v>3804</v>
      </c>
      <c r="AG56" s="496" t="s">
        <v>3950</v>
      </c>
      <c r="AH56" s="496" t="s">
        <v>3992</v>
      </c>
      <c r="AI56" s="496" t="s">
        <v>4021</v>
      </c>
      <c r="AJ56" s="501"/>
      <c r="AK56" s="501"/>
      <c r="AL56" s="497"/>
      <c r="AM56" s="501"/>
      <c r="AN56" s="496" t="s">
        <v>3952</v>
      </c>
      <c r="AO56" s="496" t="s">
        <v>3946</v>
      </c>
      <c r="AP56" s="496" t="s">
        <v>3992</v>
      </c>
      <c r="AQ56" s="496"/>
      <c r="AR56" s="502">
        <v>4</v>
      </c>
      <c r="AS56" s="496" t="s">
        <v>71</v>
      </c>
      <c r="AT56" s="60">
        <v>52.64</v>
      </c>
      <c r="AU56" s="60">
        <v>35.840000000000003</v>
      </c>
      <c r="AV56" s="60">
        <v>0.65</v>
      </c>
      <c r="AW56" s="61">
        <v>15</v>
      </c>
      <c r="AX56" s="60"/>
      <c r="AY56" s="60">
        <v>5.6000000000000005</v>
      </c>
      <c r="AZ56" s="60">
        <v>109.73</v>
      </c>
      <c r="BA56" s="60">
        <v>0</v>
      </c>
      <c r="BB56" s="60">
        <v>109.73</v>
      </c>
    </row>
    <row r="57" spans="1:54" s="62" customFormat="1" ht="15.75">
      <c r="A57" s="63" t="s">
        <v>46</v>
      </c>
      <c r="B57" s="50">
        <v>51</v>
      </c>
      <c r="C57" s="494" t="s">
        <v>2555</v>
      </c>
      <c r="D57" s="504" t="s">
        <v>2556</v>
      </c>
      <c r="E57" s="495" t="s">
        <v>2557</v>
      </c>
      <c r="F57" s="496" t="s">
        <v>2558</v>
      </c>
      <c r="G57" s="53"/>
      <c r="H57" s="497">
        <v>22</v>
      </c>
      <c r="I57" s="497">
        <v>1</v>
      </c>
      <c r="J57" s="497">
        <v>1946</v>
      </c>
      <c r="K57" s="498">
        <f t="shared" si="0"/>
        <v>65</v>
      </c>
      <c r="L57" s="499" t="s">
        <v>100</v>
      </c>
      <c r="M57" s="1"/>
      <c r="N57" s="1"/>
      <c r="O57" s="1"/>
      <c r="P57" s="219"/>
      <c r="Q57" s="497">
        <v>261</v>
      </c>
      <c r="R57" s="53"/>
      <c r="S57" s="496" t="s">
        <v>94</v>
      </c>
      <c r="T57" s="496" t="s">
        <v>1965</v>
      </c>
      <c r="U57" s="500" t="s">
        <v>4060</v>
      </c>
      <c r="V57" s="500"/>
      <c r="W57" s="500"/>
      <c r="X57" s="495"/>
      <c r="Y57" s="500"/>
      <c r="Z57" s="500"/>
      <c r="AA57" s="501"/>
      <c r="AB57" s="501"/>
      <c r="AC57" s="501"/>
      <c r="AD57" s="501"/>
      <c r="AE57" s="501"/>
      <c r="AF57" s="496" t="s">
        <v>3804</v>
      </c>
      <c r="AG57" s="496" t="s">
        <v>3950</v>
      </c>
      <c r="AH57" s="496" t="s">
        <v>3992</v>
      </c>
      <c r="AI57" s="496" t="s">
        <v>4061</v>
      </c>
      <c r="AJ57" s="501"/>
      <c r="AK57" s="501"/>
      <c r="AL57" s="497"/>
      <c r="AM57" s="501"/>
      <c r="AN57" s="496" t="s">
        <v>2803</v>
      </c>
      <c r="AO57" s="496" t="s">
        <v>3946</v>
      </c>
      <c r="AP57" s="496" t="s">
        <v>3992</v>
      </c>
      <c r="AQ57" s="496"/>
      <c r="AR57" s="502">
        <v>31</v>
      </c>
      <c r="AS57" s="496" t="s">
        <v>53</v>
      </c>
      <c r="AT57" s="60">
        <v>407.96</v>
      </c>
      <c r="AU57" s="60">
        <v>277.76</v>
      </c>
      <c r="AV57" s="60">
        <v>12.34</v>
      </c>
      <c r="AW57" s="61">
        <v>65</v>
      </c>
      <c r="AX57" s="60"/>
      <c r="AY57" s="60">
        <v>43.400000000000006</v>
      </c>
      <c r="AZ57" s="60">
        <v>806.46</v>
      </c>
      <c r="BA57" s="60">
        <v>0</v>
      </c>
      <c r="BB57" s="60">
        <v>806.46</v>
      </c>
    </row>
    <row r="58" spans="1:54" s="62" customFormat="1" ht="15.75">
      <c r="A58" s="63" t="s">
        <v>46</v>
      </c>
      <c r="B58" s="50">
        <v>52</v>
      </c>
      <c r="C58" s="494" t="s">
        <v>2565</v>
      </c>
      <c r="D58" s="504" t="s">
        <v>804</v>
      </c>
      <c r="E58" s="495" t="s">
        <v>2566</v>
      </c>
      <c r="F58" s="496" t="s">
        <v>2567</v>
      </c>
      <c r="G58" s="53"/>
      <c r="H58" s="497">
        <v>20</v>
      </c>
      <c r="I58" s="497">
        <v>9</v>
      </c>
      <c r="J58" s="497">
        <v>1963</v>
      </c>
      <c r="K58" s="498">
        <f t="shared" si="0"/>
        <v>48</v>
      </c>
      <c r="L58" s="499" t="s">
        <v>100</v>
      </c>
      <c r="M58" s="1"/>
      <c r="N58" s="1"/>
      <c r="O58" s="1"/>
      <c r="P58" s="219"/>
      <c r="Q58" s="497">
        <v>264</v>
      </c>
      <c r="R58" s="53"/>
      <c r="S58" s="496" t="s">
        <v>159</v>
      </c>
      <c r="T58" s="496" t="s">
        <v>1965</v>
      </c>
      <c r="U58" s="500" t="s">
        <v>289</v>
      </c>
      <c r="V58" s="500"/>
      <c r="W58" s="500"/>
      <c r="X58" s="495"/>
      <c r="Y58" s="500"/>
      <c r="Z58" s="500"/>
      <c r="AA58" s="501"/>
      <c r="AB58" s="501"/>
      <c r="AC58" s="501"/>
      <c r="AD58" s="501"/>
      <c r="AE58" s="501"/>
      <c r="AF58" s="496" t="s">
        <v>3804</v>
      </c>
      <c r="AG58" s="496" t="s">
        <v>3950</v>
      </c>
      <c r="AH58" s="496" t="s">
        <v>3992</v>
      </c>
      <c r="AI58" s="496" t="s">
        <v>4044</v>
      </c>
      <c r="AJ58" s="501"/>
      <c r="AK58" s="501"/>
      <c r="AL58" s="497"/>
      <c r="AM58" s="501"/>
      <c r="AN58" s="496" t="s">
        <v>3952</v>
      </c>
      <c r="AO58" s="496" t="s">
        <v>3946</v>
      </c>
      <c r="AP58" s="496" t="s">
        <v>3992</v>
      </c>
      <c r="AQ58" s="496"/>
      <c r="AR58" s="502">
        <v>4</v>
      </c>
      <c r="AS58" s="497" t="s">
        <v>71</v>
      </c>
      <c r="AT58" s="60">
        <v>52.64</v>
      </c>
      <c r="AU58" s="60">
        <v>35.840000000000003</v>
      </c>
      <c r="AV58" s="60">
        <v>260.08</v>
      </c>
      <c r="AW58" s="61">
        <v>38</v>
      </c>
      <c r="AX58" s="60"/>
      <c r="AY58" s="60">
        <v>5.6000000000000005</v>
      </c>
      <c r="AZ58" s="60">
        <v>392.15999999999997</v>
      </c>
      <c r="BA58" s="60">
        <v>0</v>
      </c>
      <c r="BB58" s="60">
        <v>112</v>
      </c>
    </row>
    <row r="59" spans="1:54" s="62" customFormat="1" ht="15.75">
      <c r="A59" s="63" t="s">
        <v>46</v>
      </c>
      <c r="B59" s="50">
        <v>53</v>
      </c>
      <c r="C59" s="494" t="s">
        <v>2568</v>
      </c>
      <c r="D59" s="504" t="s">
        <v>103</v>
      </c>
      <c r="E59" s="495" t="s">
        <v>2569</v>
      </c>
      <c r="F59" s="496" t="s">
        <v>2570</v>
      </c>
      <c r="G59" s="53"/>
      <c r="H59" s="497">
        <v>22</v>
      </c>
      <c r="I59" s="497">
        <v>8</v>
      </c>
      <c r="J59" s="497">
        <v>2009</v>
      </c>
      <c r="K59" s="498">
        <f t="shared" si="0"/>
        <v>2</v>
      </c>
      <c r="L59" s="499" t="s">
        <v>1964</v>
      </c>
      <c r="M59" s="1"/>
      <c r="N59" s="1"/>
      <c r="O59" s="1"/>
      <c r="P59" s="219"/>
      <c r="Q59" s="497">
        <v>265</v>
      </c>
      <c r="R59" s="53"/>
      <c r="S59" s="496" t="s">
        <v>117</v>
      </c>
      <c r="T59" s="496" t="s">
        <v>1965</v>
      </c>
      <c r="U59" s="500" t="s">
        <v>333</v>
      </c>
      <c r="V59" s="500"/>
      <c r="W59" s="500"/>
      <c r="X59" s="495"/>
      <c r="Y59" s="500"/>
      <c r="Z59" s="500"/>
      <c r="AA59" s="501"/>
      <c r="AB59" s="501"/>
      <c r="AC59" s="501"/>
      <c r="AD59" s="501"/>
      <c r="AE59" s="501"/>
      <c r="AF59" s="496" t="s">
        <v>3804</v>
      </c>
      <c r="AG59" s="496" t="s">
        <v>3950</v>
      </c>
      <c r="AH59" s="496" t="s">
        <v>3992</v>
      </c>
      <c r="AI59" s="496" t="s">
        <v>4030</v>
      </c>
      <c r="AJ59" s="501"/>
      <c r="AK59" s="501"/>
      <c r="AL59" s="497"/>
      <c r="AM59" s="501"/>
      <c r="AN59" s="496" t="s">
        <v>2781</v>
      </c>
      <c r="AO59" s="496" t="s">
        <v>3946</v>
      </c>
      <c r="AP59" s="496" t="s">
        <v>3992</v>
      </c>
      <c r="AQ59" s="496"/>
      <c r="AR59" s="502">
        <v>20</v>
      </c>
      <c r="AS59" s="497" t="s">
        <v>71</v>
      </c>
      <c r="AT59" s="60">
        <v>263.2</v>
      </c>
      <c r="AU59" s="60">
        <v>179.20000000000002</v>
      </c>
      <c r="AV59" s="60">
        <v>1.92</v>
      </c>
      <c r="AW59" s="61">
        <v>15</v>
      </c>
      <c r="AX59" s="60"/>
      <c r="AY59" s="60">
        <v>28</v>
      </c>
      <c r="AZ59" s="60">
        <v>487.32</v>
      </c>
      <c r="BA59" s="60">
        <v>0</v>
      </c>
      <c r="BB59" s="60">
        <v>487.32</v>
      </c>
    </row>
    <row r="60" spans="1:54" s="62" customFormat="1" ht="15.75">
      <c r="A60" s="63" t="s">
        <v>46</v>
      </c>
      <c r="B60" s="50">
        <v>54</v>
      </c>
      <c r="C60" s="494" t="s">
        <v>2576</v>
      </c>
      <c r="D60" s="504" t="s">
        <v>2577</v>
      </c>
      <c r="E60" s="495" t="s">
        <v>2578</v>
      </c>
      <c r="F60" s="496" t="s">
        <v>2579</v>
      </c>
      <c r="G60" s="53"/>
      <c r="H60" s="497">
        <v>19</v>
      </c>
      <c r="I60" s="497">
        <v>2</v>
      </c>
      <c r="J60" s="497">
        <v>1974</v>
      </c>
      <c r="K60" s="498">
        <f t="shared" si="0"/>
        <v>37</v>
      </c>
      <c r="L60" s="499" t="s">
        <v>1964</v>
      </c>
      <c r="M60" s="1"/>
      <c r="N60" s="1"/>
      <c r="O60" s="1"/>
      <c r="P60" s="219"/>
      <c r="Q60" s="497">
        <v>268</v>
      </c>
      <c r="R60" s="53"/>
      <c r="S60" s="496" t="s">
        <v>169</v>
      </c>
      <c r="T60" s="496" t="s">
        <v>1965</v>
      </c>
      <c r="U60" s="495" t="s">
        <v>333</v>
      </c>
      <c r="V60" s="500"/>
      <c r="W60" s="500"/>
      <c r="X60" s="495"/>
      <c r="Y60" s="500"/>
      <c r="Z60" s="500"/>
      <c r="AA60" s="501"/>
      <c r="AB60" s="501"/>
      <c r="AC60" s="501"/>
      <c r="AD60" s="501"/>
      <c r="AE60" s="501"/>
      <c r="AF60" s="496" t="s">
        <v>3804</v>
      </c>
      <c r="AG60" s="496" t="s">
        <v>3950</v>
      </c>
      <c r="AH60" s="496" t="s">
        <v>3992</v>
      </c>
      <c r="AI60" s="496" t="s">
        <v>4016</v>
      </c>
      <c r="AJ60" s="501"/>
      <c r="AK60" s="501"/>
      <c r="AL60" s="497"/>
      <c r="AM60" s="501"/>
      <c r="AN60" s="496" t="s">
        <v>2752</v>
      </c>
      <c r="AO60" s="496" t="s">
        <v>3946</v>
      </c>
      <c r="AP60" s="496" t="s">
        <v>3992</v>
      </c>
      <c r="AQ60" s="496"/>
      <c r="AR60" s="502">
        <v>11</v>
      </c>
      <c r="AS60" s="496" t="s">
        <v>71</v>
      </c>
      <c r="AT60" s="60">
        <v>144.76</v>
      </c>
      <c r="AU60" s="60">
        <v>98.56</v>
      </c>
      <c r="AV60" s="60">
        <v>0.36</v>
      </c>
      <c r="AW60" s="61">
        <v>15</v>
      </c>
      <c r="AX60" s="60"/>
      <c r="AY60" s="60">
        <v>15.4</v>
      </c>
      <c r="AZ60" s="60">
        <v>274.08</v>
      </c>
      <c r="BA60" s="60">
        <v>0</v>
      </c>
      <c r="BB60" s="60">
        <v>274.08</v>
      </c>
    </row>
    <row r="61" spans="1:54" s="62" customFormat="1" ht="15.75">
      <c r="A61" s="63" t="s">
        <v>46</v>
      </c>
      <c r="B61" s="50">
        <v>55</v>
      </c>
      <c r="C61" s="494" t="s">
        <v>2585</v>
      </c>
      <c r="D61" s="504" t="s">
        <v>2586</v>
      </c>
      <c r="E61" s="495" t="s">
        <v>1808</v>
      </c>
      <c r="F61" s="496" t="s">
        <v>2587</v>
      </c>
      <c r="G61" s="53"/>
      <c r="H61" s="497">
        <v>17</v>
      </c>
      <c r="I61" s="497">
        <v>12</v>
      </c>
      <c r="J61" s="497">
        <v>1980</v>
      </c>
      <c r="K61" s="498">
        <f t="shared" si="0"/>
        <v>31</v>
      </c>
      <c r="L61" s="499" t="s">
        <v>1964</v>
      </c>
      <c r="M61" s="1"/>
      <c r="N61" s="1"/>
      <c r="O61" s="1"/>
      <c r="P61" s="219"/>
      <c r="Q61" s="497">
        <v>271</v>
      </c>
      <c r="R61" s="53"/>
      <c r="S61" s="496" t="s">
        <v>69</v>
      </c>
      <c r="T61" s="496" t="s">
        <v>1965</v>
      </c>
      <c r="U61" s="500" t="s">
        <v>251</v>
      </c>
      <c r="V61" s="500"/>
      <c r="W61" s="500"/>
      <c r="X61" s="495"/>
      <c r="Y61" s="500"/>
      <c r="Z61" s="500"/>
      <c r="AA61" s="501"/>
      <c r="AB61" s="501"/>
      <c r="AC61" s="501"/>
      <c r="AD61" s="501"/>
      <c r="AE61" s="501"/>
      <c r="AF61" s="496" t="s">
        <v>2781</v>
      </c>
      <c r="AG61" s="496" t="s">
        <v>3950</v>
      </c>
      <c r="AH61" s="496" t="s">
        <v>3992</v>
      </c>
      <c r="AI61" s="496" t="s">
        <v>4030</v>
      </c>
      <c r="AJ61" s="501"/>
      <c r="AK61" s="501"/>
      <c r="AL61" s="497"/>
      <c r="AM61" s="501"/>
      <c r="AN61" s="496" t="s">
        <v>3454</v>
      </c>
      <c r="AO61" s="496" t="s">
        <v>3946</v>
      </c>
      <c r="AP61" s="496" t="s">
        <v>3992</v>
      </c>
      <c r="AQ61" s="496"/>
      <c r="AR61" s="502">
        <v>22</v>
      </c>
      <c r="AS61" s="496" t="s">
        <v>53</v>
      </c>
      <c r="AT61" s="60">
        <v>289.52</v>
      </c>
      <c r="AU61" s="60">
        <v>197.12</v>
      </c>
      <c r="AV61" s="60">
        <v>7.86</v>
      </c>
      <c r="AW61" s="61">
        <v>19</v>
      </c>
      <c r="AX61" s="60"/>
      <c r="AY61" s="60">
        <v>30.8</v>
      </c>
      <c r="AZ61" s="60">
        <v>544.29999999999995</v>
      </c>
      <c r="BA61" s="60">
        <v>0</v>
      </c>
      <c r="BB61" s="60">
        <v>544.29999999999995</v>
      </c>
    </row>
    <row r="62" spans="1:54" s="62" customFormat="1" ht="15.75">
      <c r="A62" s="63" t="s">
        <v>46</v>
      </c>
      <c r="B62" s="50">
        <v>56</v>
      </c>
      <c r="C62" s="494" t="s">
        <v>2598</v>
      </c>
      <c r="D62" s="504" t="s">
        <v>2599</v>
      </c>
      <c r="E62" s="495" t="s">
        <v>2600</v>
      </c>
      <c r="F62" s="496" t="s">
        <v>2601</v>
      </c>
      <c r="G62" s="74"/>
      <c r="H62" s="497">
        <v>23</v>
      </c>
      <c r="I62" s="497">
        <v>1</v>
      </c>
      <c r="J62" s="497">
        <v>2004</v>
      </c>
      <c r="K62" s="498">
        <f t="shared" si="0"/>
        <v>7</v>
      </c>
      <c r="L62" s="499" t="s">
        <v>1964</v>
      </c>
      <c r="M62" s="74"/>
      <c r="N62" s="74"/>
      <c r="O62" s="74"/>
      <c r="P62" s="74"/>
      <c r="Q62" s="497">
        <v>276</v>
      </c>
      <c r="R62" s="74"/>
      <c r="S62" s="496" t="s">
        <v>117</v>
      </c>
      <c r="T62" s="496" t="s">
        <v>1965</v>
      </c>
      <c r="U62" s="500" t="s">
        <v>333</v>
      </c>
      <c r="V62" s="500"/>
      <c r="W62" s="500"/>
      <c r="X62" s="495"/>
      <c r="Y62" s="500"/>
      <c r="Z62" s="500"/>
      <c r="AA62" s="501"/>
      <c r="AB62" s="501"/>
      <c r="AC62" s="501"/>
      <c r="AD62" s="501"/>
      <c r="AE62" s="501"/>
      <c r="AF62" s="496" t="s">
        <v>3458</v>
      </c>
      <c r="AG62" s="496" t="s">
        <v>3950</v>
      </c>
      <c r="AH62" s="496" t="s">
        <v>3992</v>
      </c>
      <c r="AI62" s="496" t="s">
        <v>4062</v>
      </c>
      <c r="AJ62" s="501"/>
      <c r="AK62" s="501"/>
      <c r="AL62" s="497"/>
      <c r="AM62" s="501"/>
      <c r="AN62" s="496" t="s">
        <v>3952</v>
      </c>
      <c r="AO62" s="496" t="s">
        <v>3946</v>
      </c>
      <c r="AP62" s="496" t="s">
        <v>3992</v>
      </c>
      <c r="AQ62" s="496"/>
      <c r="AR62" s="502">
        <v>4</v>
      </c>
      <c r="AS62" s="496" t="s">
        <v>71</v>
      </c>
      <c r="AT62" s="74">
        <v>52.64</v>
      </c>
      <c r="AU62" s="74">
        <v>35.840000000000003</v>
      </c>
      <c r="AV62" s="74">
        <v>0.6</v>
      </c>
      <c r="AW62" s="61">
        <v>15</v>
      </c>
      <c r="AX62" s="74"/>
      <c r="AY62" s="74">
        <v>5.6000000000000005</v>
      </c>
      <c r="AZ62" s="74">
        <v>109.67999999999999</v>
      </c>
      <c r="BA62" s="74">
        <v>0</v>
      </c>
      <c r="BB62" s="74">
        <v>109.68</v>
      </c>
    </row>
    <row r="63" spans="1:54" s="62" customFormat="1" ht="15.75">
      <c r="A63" s="63" t="s">
        <v>46</v>
      </c>
      <c r="B63" s="50">
        <v>57</v>
      </c>
      <c r="C63" s="494" t="s">
        <v>2605</v>
      </c>
      <c r="D63" s="504" t="s">
        <v>55</v>
      </c>
      <c r="E63" s="495" t="s">
        <v>2606</v>
      </c>
      <c r="F63" s="496" t="s">
        <v>2607</v>
      </c>
      <c r="G63" s="74"/>
      <c r="H63" s="497">
        <v>11</v>
      </c>
      <c r="I63" s="497">
        <v>2</v>
      </c>
      <c r="J63" s="497">
        <v>1973</v>
      </c>
      <c r="K63" s="498">
        <f t="shared" si="0"/>
        <v>38</v>
      </c>
      <c r="L63" s="499" t="s">
        <v>1964</v>
      </c>
      <c r="M63" s="74"/>
      <c r="N63" s="74"/>
      <c r="O63" s="74"/>
      <c r="P63" s="74"/>
      <c r="Q63" s="497">
        <v>282</v>
      </c>
      <c r="R63" s="74"/>
      <c r="S63" s="496" t="s">
        <v>69</v>
      </c>
      <c r="T63" s="496" t="s">
        <v>1965</v>
      </c>
      <c r="U63" s="500" t="s">
        <v>2043</v>
      </c>
      <c r="V63" s="500"/>
      <c r="W63" s="500"/>
      <c r="X63" s="495"/>
      <c r="Y63" s="500"/>
      <c r="Z63" s="500"/>
      <c r="AA63" s="501"/>
      <c r="AB63" s="501"/>
      <c r="AC63" s="501"/>
      <c r="AD63" s="501"/>
      <c r="AE63" s="501"/>
      <c r="AF63" s="496" t="s">
        <v>3458</v>
      </c>
      <c r="AG63" s="496" t="s">
        <v>3950</v>
      </c>
      <c r="AH63" s="496" t="s">
        <v>3992</v>
      </c>
      <c r="AI63" s="496" t="s">
        <v>4063</v>
      </c>
      <c r="AJ63" s="501"/>
      <c r="AK63" s="501"/>
      <c r="AL63" s="497"/>
      <c r="AM63" s="501"/>
      <c r="AN63" s="496" t="s">
        <v>3804</v>
      </c>
      <c r="AO63" s="496" t="s">
        <v>3946</v>
      </c>
      <c r="AP63" s="496" t="s">
        <v>3992</v>
      </c>
      <c r="AQ63" s="496"/>
      <c r="AR63" s="502">
        <v>19</v>
      </c>
      <c r="AS63" s="496" t="s">
        <v>71</v>
      </c>
      <c r="AT63" s="74">
        <v>250.04</v>
      </c>
      <c r="AU63" s="74">
        <v>170.24</v>
      </c>
      <c r="AV63" s="74">
        <v>45.13</v>
      </c>
      <c r="AW63" s="61">
        <v>25</v>
      </c>
      <c r="AX63" s="74"/>
      <c r="AY63" s="74">
        <v>26.6</v>
      </c>
      <c r="AZ63" s="74">
        <v>517.01</v>
      </c>
      <c r="BA63" s="74">
        <v>0</v>
      </c>
      <c r="BB63" s="74">
        <v>517.01</v>
      </c>
    </row>
    <row r="64" spans="1:54" s="62" customFormat="1" ht="15.75">
      <c r="A64" s="63" t="s">
        <v>46</v>
      </c>
      <c r="B64" s="50">
        <v>58</v>
      </c>
      <c r="C64" s="494" t="s">
        <v>2610</v>
      </c>
      <c r="D64" s="504" t="s">
        <v>2611</v>
      </c>
      <c r="E64" s="495" t="s">
        <v>2612</v>
      </c>
      <c r="F64" s="496" t="s">
        <v>2613</v>
      </c>
      <c r="G64" s="74"/>
      <c r="H64" s="497">
        <v>2</v>
      </c>
      <c r="I64" s="497">
        <v>3</v>
      </c>
      <c r="J64" s="497">
        <v>1971</v>
      </c>
      <c r="K64" s="498">
        <f t="shared" si="0"/>
        <v>40</v>
      </c>
      <c r="L64" s="499" t="s">
        <v>1964</v>
      </c>
      <c r="M64" s="74"/>
      <c r="N64" s="74"/>
      <c r="O64" s="74"/>
      <c r="P64" s="74"/>
      <c r="Q64" s="497">
        <v>283</v>
      </c>
      <c r="R64" s="74"/>
      <c r="S64" s="496" t="s">
        <v>51</v>
      </c>
      <c r="T64" s="496" t="s">
        <v>1965</v>
      </c>
      <c r="U64" s="500" t="s">
        <v>4064</v>
      </c>
      <c r="V64" s="500"/>
      <c r="W64" s="500"/>
      <c r="X64" s="495"/>
      <c r="Y64" s="500"/>
      <c r="Z64" s="500"/>
      <c r="AA64" s="501"/>
      <c r="AB64" s="501"/>
      <c r="AC64" s="501"/>
      <c r="AD64" s="501"/>
      <c r="AE64" s="501"/>
      <c r="AF64" s="496" t="s">
        <v>3458</v>
      </c>
      <c r="AG64" s="496" t="s">
        <v>3950</v>
      </c>
      <c r="AH64" s="496" t="s">
        <v>3992</v>
      </c>
      <c r="AI64" s="496" t="s">
        <v>4065</v>
      </c>
      <c r="AJ64" s="501"/>
      <c r="AK64" s="501"/>
      <c r="AL64" s="497"/>
      <c r="AM64" s="501"/>
      <c r="AN64" s="496" t="s">
        <v>2803</v>
      </c>
      <c r="AO64" s="496" t="s">
        <v>3946</v>
      </c>
      <c r="AP64" s="496" t="s">
        <v>3992</v>
      </c>
      <c r="AQ64" s="496"/>
      <c r="AR64" s="502">
        <v>31</v>
      </c>
      <c r="AS64" s="496" t="s">
        <v>53</v>
      </c>
      <c r="AT64" s="74">
        <v>407.96</v>
      </c>
      <c r="AU64" s="74">
        <v>277.76</v>
      </c>
      <c r="AV64" s="74">
        <v>17.62</v>
      </c>
      <c r="AW64" s="61">
        <v>107</v>
      </c>
      <c r="AX64" s="74"/>
      <c r="AY64" s="74">
        <v>43.400000000000006</v>
      </c>
      <c r="AZ64" s="74">
        <v>853.74</v>
      </c>
      <c r="BA64" s="74">
        <v>0</v>
      </c>
      <c r="BB64" s="74">
        <v>853.74</v>
      </c>
    </row>
    <row r="65" spans="1:54" s="62" customFormat="1" ht="15.75">
      <c r="A65" s="63" t="s">
        <v>46</v>
      </c>
      <c r="B65" s="50">
        <v>59</v>
      </c>
      <c r="C65" s="494" t="s">
        <v>2638</v>
      </c>
      <c r="D65" s="504" t="s">
        <v>1076</v>
      </c>
      <c r="E65" s="495" t="s">
        <v>2639</v>
      </c>
      <c r="F65" s="496" t="s">
        <v>2640</v>
      </c>
      <c r="G65" s="74"/>
      <c r="H65" s="497">
        <v>24</v>
      </c>
      <c r="I65" s="497">
        <v>2</v>
      </c>
      <c r="J65" s="497">
        <v>1973</v>
      </c>
      <c r="K65" s="498">
        <f t="shared" si="0"/>
        <v>38</v>
      </c>
      <c r="L65" s="499" t="s">
        <v>1964</v>
      </c>
      <c r="M65" s="74"/>
      <c r="N65" s="74"/>
      <c r="O65" s="74"/>
      <c r="P65" s="74"/>
      <c r="Q65" s="497">
        <v>291</v>
      </c>
      <c r="R65" s="74"/>
      <c r="S65" s="496" t="s">
        <v>69</v>
      </c>
      <c r="T65" s="496" t="s">
        <v>1965</v>
      </c>
      <c r="U65" s="500" t="s">
        <v>4066</v>
      </c>
      <c r="V65" s="500"/>
      <c r="W65" s="500"/>
      <c r="X65" s="495"/>
      <c r="Y65" s="500"/>
      <c r="Z65" s="500"/>
      <c r="AA65" s="501"/>
      <c r="AB65" s="501"/>
      <c r="AC65" s="501"/>
      <c r="AD65" s="501"/>
      <c r="AE65" s="501"/>
      <c r="AF65" s="496" t="s">
        <v>2787</v>
      </c>
      <c r="AG65" s="496" t="s">
        <v>3950</v>
      </c>
      <c r="AH65" s="496" t="s">
        <v>3992</v>
      </c>
      <c r="AI65" s="496" t="s">
        <v>4067</v>
      </c>
      <c r="AJ65" s="501"/>
      <c r="AK65" s="501"/>
      <c r="AL65" s="497"/>
      <c r="AM65" s="501"/>
      <c r="AN65" s="496" t="s">
        <v>2803</v>
      </c>
      <c r="AO65" s="496" t="s">
        <v>3946</v>
      </c>
      <c r="AP65" s="496" t="s">
        <v>3992</v>
      </c>
      <c r="AQ65" s="496"/>
      <c r="AR65" s="502">
        <v>31</v>
      </c>
      <c r="AS65" s="496" t="s">
        <v>53</v>
      </c>
      <c r="AT65" s="74">
        <v>407.96</v>
      </c>
      <c r="AU65" s="74">
        <v>277.76</v>
      </c>
      <c r="AV65" s="74">
        <v>68.900000000000006</v>
      </c>
      <c r="AW65" s="61">
        <v>64</v>
      </c>
      <c r="AX65" s="74"/>
      <c r="AY65" s="74">
        <v>43.400000000000006</v>
      </c>
      <c r="AZ65" s="74">
        <v>862.02</v>
      </c>
      <c r="BA65" s="74">
        <v>0</v>
      </c>
      <c r="BB65" s="74">
        <v>860.76</v>
      </c>
    </row>
    <row r="66" spans="1:54" s="62" customFormat="1" ht="15.75">
      <c r="A66" s="63" t="s">
        <v>46</v>
      </c>
      <c r="B66" s="50">
        <v>60</v>
      </c>
      <c r="C66" s="494" t="s">
        <v>2642</v>
      </c>
      <c r="D66" s="504" t="s">
        <v>804</v>
      </c>
      <c r="E66" s="495" t="s">
        <v>2643</v>
      </c>
      <c r="F66" s="496" t="s">
        <v>2644</v>
      </c>
      <c r="G66" s="74"/>
      <c r="H66" s="497">
        <v>16</v>
      </c>
      <c r="I66" s="497">
        <v>6</v>
      </c>
      <c r="J66" s="497">
        <v>1955</v>
      </c>
      <c r="K66" s="498">
        <f t="shared" si="0"/>
        <v>56</v>
      </c>
      <c r="L66" s="499" t="s">
        <v>100</v>
      </c>
      <c r="M66" s="74"/>
      <c r="N66" s="74"/>
      <c r="O66" s="74"/>
      <c r="P66" s="74"/>
      <c r="Q66" s="497">
        <v>292</v>
      </c>
      <c r="R66" s="74"/>
      <c r="S66" s="496" t="s">
        <v>159</v>
      </c>
      <c r="T66" s="496" t="s">
        <v>1965</v>
      </c>
      <c r="U66" s="500" t="s">
        <v>289</v>
      </c>
      <c r="V66" s="500"/>
      <c r="W66" s="500"/>
      <c r="X66" s="495"/>
      <c r="Y66" s="500"/>
      <c r="Z66" s="500"/>
      <c r="AA66" s="501"/>
      <c r="AB66" s="501"/>
      <c r="AC66" s="501"/>
      <c r="AD66" s="501"/>
      <c r="AE66" s="501"/>
      <c r="AF66" s="496" t="s">
        <v>3799</v>
      </c>
      <c r="AG66" s="496" t="s">
        <v>3950</v>
      </c>
      <c r="AH66" s="496" t="s">
        <v>3992</v>
      </c>
      <c r="AI66" s="496" t="s">
        <v>4068</v>
      </c>
      <c r="AJ66" s="501"/>
      <c r="AK66" s="501"/>
      <c r="AL66" s="497"/>
      <c r="AM66" s="501"/>
      <c r="AN66" s="496" t="s">
        <v>3952</v>
      </c>
      <c r="AO66" s="496" t="s">
        <v>3946</v>
      </c>
      <c r="AP66" s="496" t="s">
        <v>3992</v>
      </c>
      <c r="AQ66" s="496"/>
      <c r="AR66" s="502">
        <v>4</v>
      </c>
      <c r="AS66" s="496" t="s">
        <v>71</v>
      </c>
      <c r="AT66" s="74">
        <v>52.64</v>
      </c>
      <c r="AU66" s="74">
        <v>35.840000000000003</v>
      </c>
      <c r="AV66" s="74">
        <v>335.31</v>
      </c>
      <c r="AW66" s="61">
        <v>10</v>
      </c>
      <c r="AX66" s="74"/>
      <c r="AY66" s="74">
        <v>5.6000000000000005</v>
      </c>
      <c r="AZ66" s="74">
        <v>439.39</v>
      </c>
      <c r="BA66" s="74">
        <v>0</v>
      </c>
      <c r="BB66" s="74">
        <v>112</v>
      </c>
    </row>
    <row r="67" spans="1:54" s="62" customFormat="1" ht="15.75">
      <c r="A67" s="63" t="s">
        <v>46</v>
      </c>
      <c r="B67" s="50">
        <v>61</v>
      </c>
      <c r="C67" s="494" t="s">
        <v>2646</v>
      </c>
      <c r="D67" s="504" t="s">
        <v>2647</v>
      </c>
      <c r="E67" s="495" t="s">
        <v>1552</v>
      </c>
      <c r="F67" s="496" t="s">
        <v>2648</v>
      </c>
      <c r="G67" s="74"/>
      <c r="H67" s="497">
        <v>20</v>
      </c>
      <c r="I67" s="497">
        <v>12</v>
      </c>
      <c r="J67" s="497">
        <v>1946</v>
      </c>
      <c r="K67" s="498">
        <f t="shared" si="0"/>
        <v>65</v>
      </c>
      <c r="L67" s="499" t="s">
        <v>1964</v>
      </c>
      <c r="M67" s="74"/>
      <c r="N67" s="74"/>
      <c r="O67" s="74"/>
      <c r="P67" s="74"/>
      <c r="Q67" s="497">
        <v>293</v>
      </c>
      <c r="R67" s="74"/>
      <c r="S67" s="496" t="s">
        <v>528</v>
      </c>
      <c r="T67" s="496" t="s">
        <v>1965</v>
      </c>
      <c r="U67" s="500" t="s">
        <v>289</v>
      </c>
      <c r="V67" s="500"/>
      <c r="W67" s="500"/>
      <c r="X67" s="495"/>
      <c r="Y67" s="500"/>
      <c r="Z67" s="500"/>
      <c r="AA67" s="501"/>
      <c r="AB67" s="501"/>
      <c r="AC67" s="501"/>
      <c r="AD67" s="501"/>
      <c r="AE67" s="501"/>
      <c r="AF67" s="496" t="s">
        <v>3799</v>
      </c>
      <c r="AG67" s="496" t="s">
        <v>3950</v>
      </c>
      <c r="AH67" s="496" t="s">
        <v>3992</v>
      </c>
      <c r="AI67" s="496" t="s">
        <v>4006</v>
      </c>
      <c r="AJ67" s="501"/>
      <c r="AK67" s="501"/>
      <c r="AL67" s="497"/>
      <c r="AM67" s="501"/>
      <c r="AN67" s="496" t="s">
        <v>3953</v>
      </c>
      <c r="AO67" s="496" t="s">
        <v>3946</v>
      </c>
      <c r="AP67" s="496" t="s">
        <v>3992</v>
      </c>
      <c r="AQ67" s="496"/>
      <c r="AR67" s="502">
        <v>6</v>
      </c>
      <c r="AS67" s="496" t="s">
        <v>71</v>
      </c>
      <c r="AT67" s="74">
        <v>78.959999999999994</v>
      </c>
      <c r="AU67" s="74">
        <v>53.76</v>
      </c>
      <c r="AV67" s="74">
        <v>2.37</v>
      </c>
      <c r="AW67" s="61">
        <v>10</v>
      </c>
      <c r="AX67" s="74"/>
      <c r="AY67" s="74">
        <v>8.4</v>
      </c>
      <c r="AZ67" s="74">
        <v>153.49</v>
      </c>
      <c r="BA67" s="74">
        <v>0</v>
      </c>
      <c r="BB67" s="74">
        <v>153.49</v>
      </c>
    </row>
    <row r="68" spans="1:54" s="62" customFormat="1" ht="15.75">
      <c r="A68" s="63" t="s">
        <v>46</v>
      </c>
      <c r="B68" s="50">
        <v>62</v>
      </c>
      <c r="C68" s="494" t="s">
        <v>2653</v>
      </c>
      <c r="D68" s="504" t="s">
        <v>2654</v>
      </c>
      <c r="E68" s="495" t="s">
        <v>1643</v>
      </c>
      <c r="F68" s="496" t="s">
        <v>2655</v>
      </c>
      <c r="G68" s="74"/>
      <c r="H68" s="497">
        <v>3</v>
      </c>
      <c r="I68" s="497">
        <v>8</v>
      </c>
      <c r="J68" s="497">
        <v>2000</v>
      </c>
      <c r="K68" s="498">
        <f t="shared" si="0"/>
        <v>11</v>
      </c>
      <c r="L68" s="499" t="s">
        <v>100</v>
      </c>
      <c r="M68" s="74"/>
      <c r="N68" s="74"/>
      <c r="O68" s="74"/>
      <c r="P68" s="74"/>
      <c r="Q68" s="497">
        <v>295</v>
      </c>
      <c r="R68" s="74"/>
      <c r="S68" s="496" t="s">
        <v>117</v>
      </c>
      <c r="T68" s="496" t="s">
        <v>1965</v>
      </c>
      <c r="U68" s="500" t="s">
        <v>4069</v>
      </c>
      <c r="V68" s="500"/>
      <c r="W68" s="500"/>
      <c r="X68" s="495"/>
      <c r="Y68" s="500"/>
      <c r="Z68" s="500"/>
      <c r="AA68" s="501"/>
      <c r="AB68" s="501"/>
      <c r="AC68" s="501"/>
      <c r="AD68" s="501"/>
      <c r="AE68" s="501"/>
      <c r="AF68" s="496" t="s">
        <v>3799</v>
      </c>
      <c r="AG68" s="496" t="s">
        <v>3950</v>
      </c>
      <c r="AH68" s="496" t="s">
        <v>3992</v>
      </c>
      <c r="AI68" s="496" t="s">
        <v>4070</v>
      </c>
      <c r="AJ68" s="501"/>
      <c r="AK68" s="501"/>
      <c r="AL68" s="497"/>
      <c r="AM68" s="501"/>
      <c r="AN68" s="496" t="s">
        <v>3950</v>
      </c>
      <c r="AO68" s="496" t="s">
        <v>3946</v>
      </c>
      <c r="AP68" s="496" t="s">
        <v>3992</v>
      </c>
      <c r="AQ68" s="496"/>
      <c r="AR68" s="502">
        <v>1</v>
      </c>
      <c r="AS68" s="496" t="s">
        <v>71</v>
      </c>
      <c r="AT68" s="74">
        <v>13.16</v>
      </c>
      <c r="AU68" s="74">
        <v>8.9600000000000009</v>
      </c>
      <c r="AV68" s="74">
        <v>0.24</v>
      </c>
      <c r="AW68" s="61">
        <v>95</v>
      </c>
      <c r="AX68" s="74"/>
      <c r="AY68" s="74">
        <v>1.4000000000000001</v>
      </c>
      <c r="AZ68" s="74">
        <v>118.75999999999999</v>
      </c>
      <c r="BA68" s="74">
        <v>0</v>
      </c>
      <c r="BB68" s="74">
        <v>28</v>
      </c>
    </row>
    <row r="69" spans="1:54" s="62" customFormat="1" ht="15.75">
      <c r="A69" s="63" t="s">
        <v>46</v>
      </c>
      <c r="B69" s="50">
        <v>63</v>
      </c>
      <c r="C69" s="494" t="s">
        <v>2658</v>
      </c>
      <c r="D69" s="504" t="s">
        <v>1591</v>
      </c>
      <c r="E69" s="495" t="s">
        <v>2659</v>
      </c>
      <c r="F69" s="496" t="s">
        <v>2660</v>
      </c>
      <c r="G69" s="74"/>
      <c r="H69" s="497">
        <v>11</v>
      </c>
      <c r="I69" s="497">
        <v>1</v>
      </c>
      <c r="J69" s="497">
        <v>1994</v>
      </c>
      <c r="K69" s="498">
        <f t="shared" si="0"/>
        <v>17</v>
      </c>
      <c r="L69" s="499" t="s">
        <v>1964</v>
      </c>
      <c r="M69" s="74"/>
      <c r="N69" s="74"/>
      <c r="O69" s="74"/>
      <c r="P69" s="74"/>
      <c r="Q69" s="497">
        <v>297</v>
      </c>
      <c r="R69" s="74"/>
      <c r="S69" s="496" t="s">
        <v>58</v>
      </c>
      <c r="T69" s="496" t="s">
        <v>1965</v>
      </c>
      <c r="U69" s="500" t="s">
        <v>4071</v>
      </c>
      <c r="V69" s="500"/>
      <c r="W69" s="500"/>
      <c r="X69" s="495"/>
      <c r="Y69" s="500"/>
      <c r="Z69" s="500"/>
      <c r="AA69" s="501"/>
      <c r="AB69" s="501"/>
      <c r="AC69" s="501"/>
      <c r="AD69" s="501"/>
      <c r="AE69" s="501"/>
      <c r="AF69" s="496" t="s">
        <v>3799</v>
      </c>
      <c r="AG69" s="496" t="s">
        <v>3950</v>
      </c>
      <c r="AH69" s="496" t="s">
        <v>3992</v>
      </c>
      <c r="AI69" s="496" t="s">
        <v>4072</v>
      </c>
      <c r="AJ69" s="501"/>
      <c r="AK69" s="501"/>
      <c r="AL69" s="497"/>
      <c r="AM69" s="501"/>
      <c r="AN69" s="496" t="s">
        <v>2767</v>
      </c>
      <c r="AO69" s="496" t="s">
        <v>3946</v>
      </c>
      <c r="AP69" s="496" t="s">
        <v>3992</v>
      </c>
      <c r="AQ69" s="496"/>
      <c r="AR69" s="502">
        <v>15</v>
      </c>
      <c r="AS69" s="496" t="s">
        <v>53</v>
      </c>
      <c r="AT69" s="74">
        <v>197.39999999999998</v>
      </c>
      <c r="AU69" s="74">
        <v>134.4</v>
      </c>
      <c r="AV69" s="74">
        <v>123.24</v>
      </c>
      <c r="AW69" s="61">
        <v>237</v>
      </c>
      <c r="AX69" s="74"/>
      <c r="AY69" s="74">
        <v>21</v>
      </c>
      <c r="AZ69" s="74">
        <v>713.04</v>
      </c>
      <c r="BA69" s="74">
        <v>0</v>
      </c>
      <c r="BB69" s="74">
        <v>420</v>
      </c>
    </row>
    <row r="70" spans="1:54" s="62" customFormat="1" ht="15.75">
      <c r="A70" s="63" t="s">
        <v>46</v>
      </c>
      <c r="B70" s="50">
        <v>64</v>
      </c>
      <c r="C70" s="494" t="s">
        <v>2662</v>
      </c>
      <c r="D70" s="504" t="s">
        <v>2663</v>
      </c>
      <c r="E70" s="495" t="s">
        <v>2664</v>
      </c>
      <c r="F70" s="496" t="s">
        <v>2665</v>
      </c>
      <c r="G70" s="74"/>
      <c r="H70" s="497">
        <v>26</v>
      </c>
      <c r="I70" s="497">
        <v>3</v>
      </c>
      <c r="J70" s="497">
        <v>1994</v>
      </c>
      <c r="K70" s="498">
        <f t="shared" si="0"/>
        <v>17</v>
      </c>
      <c r="L70" s="499" t="s">
        <v>100</v>
      </c>
      <c r="M70" s="74"/>
      <c r="N70" s="74"/>
      <c r="O70" s="74"/>
      <c r="P70" s="74"/>
      <c r="Q70" s="497">
        <v>298</v>
      </c>
      <c r="R70" s="74"/>
      <c r="S70" s="496" t="s">
        <v>94</v>
      </c>
      <c r="T70" s="496" t="s">
        <v>1965</v>
      </c>
      <c r="U70" s="500" t="s">
        <v>4073</v>
      </c>
      <c r="V70" s="500"/>
      <c r="W70" s="500"/>
      <c r="X70" s="495"/>
      <c r="Y70" s="500"/>
      <c r="Z70" s="500"/>
      <c r="AA70" s="501"/>
      <c r="AB70" s="501"/>
      <c r="AC70" s="501"/>
      <c r="AD70" s="501"/>
      <c r="AE70" s="501"/>
      <c r="AF70" s="496" t="s">
        <v>3799</v>
      </c>
      <c r="AG70" s="496" t="s">
        <v>3950</v>
      </c>
      <c r="AH70" s="496" t="s">
        <v>3992</v>
      </c>
      <c r="AI70" s="496" t="s">
        <v>4074</v>
      </c>
      <c r="AJ70" s="501"/>
      <c r="AK70" s="501"/>
      <c r="AL70" s="497"/>
      <c r="AM70" s="501"/>
      <c r="AN70" s="496" t="s">
        <v>3950</v>
      </c>
      <c r="AO70" s="496" t="s">
        <v>3946</v>
      </c>
      <c r="AP70" s="496" t="s">
        <v>3992</v>
      </c>
      <c r="AQ70" s="496"/>
      <c r="AR70" s="502">
        <v>1</v>
      </c>
      <c r="AS70" s="496" t="s">
        <v>71</v>
      </c>
      <c r="AT70" s="74">
        <v>13.16</v>
      </c>
      <c r="AU70" s="74">
        <v>8.9600000000000009</v>
      </c>
      <c r="AV70" s="74">
        <v>1.52</v>
      </c>
      <c r="AW70" s="61">
        <v>96</v>
      </c>
      <c r="AX70" s="74"/>
      <c r="AY70" s="74">
        <v>1.4000000000000001</v>
      </c>
      <c r="AZ70" s="74">
        <v>121.03999999999999</v>
      </c>
      <c r="BA70" s="74">
        <v>0</v>
      </c>
      <c r="BB70" s="74">
        <v>28</v>
      </c>
    </row>
    <row r="71" spans="1:54" s="62" customFormat="1" ht="15.75">
      <c r="A71" s="63" t="s">
        <v>46</v>
      </c>
      <c r="B71" s="50">
        <v>65</v>
      </c>
      <c r="C71" s="494" t="s">
        <v>2667</v>
      </c>
      <c r="D71" s="504" t="s">
        <v>2668</v>
      </c>
      <c r="E71" s="495" t="s">
        <v>2669</v>
      </c>
      <c r="F71" s="496" t="s">
        <v>2670</v>
      </c>
      <c r="G71" s="74"/>
      <c r="H71" s="497">
        <v>1</v>
      </c>
      <c r="I71" s="497">
        <v>2</v>
      </c>
      <c r="J71" s="497">
        <v>1949</v>
      </c>
      <c r="K71" s="498">
        <f t="shared" si="0"/>
        <v>62</v>
      </c>
      <c r="L71" s="499" t="s">
        <v>100</v>
      </c>
      <c r="M71" s="74"/>
      <c r="N71" s="74"/>
      <c r="O71" s="74"/>
      <c r="P71" s="74"/>
      <c r="Q71" s="497">
        <v>300</v>
      </c>
      <c r="R71" s="74"/>
      <c r="S71" s="496" t="s">
        <v>58</v>
      </c>
      <c r="T71" s="496" t="s">
        <v>1965</v>
      </c>
      <c r="U71" s="500" t="s">
        <v>4075</v>
      </c>
      <c r="V71" s="500"/>
      <c r="W71" s="500"/>
      <c r="X71" s="495"/>
      <c r="Y71" s="500"/>
      <c r="Z71" s="500"/>
      <c r="AA71" s="501"/>
      <c r="AB71" s="501"/>
      <c r="AC71" s="501"/>
      <c r="AD71" s="501"/>
      <c r="AE71" s="501"/>
      <c r="AF71" s="496" t="s">
        <v>3799</v>
      </c>
      <c r="AG71" s="496" t="s">
        <v>3950</v>
      </c>
      <c r="AH71" s="496" t="s">
        <v>3992</v>
      </c>
      <c r="AI71" s="496" t="s">
        <v>4054</v>
      </c>
      <c r="AJ71" s="501"/>
      <c r="AK71" s="501"/>
      <c r="AL71" s="497"/>
      <c r="AM71" s="501"/>
      <c r="AN71" s="496" t="s">
        <v>2803</v>
      </c>
      <c r="AO71" s="496" t="s">
        <v>3946</v>
      </c>
      <c r="AP71" s="496" t="s">
        <v>3992</v>
      </c>
      <c r="AQ71" s="496"/>
      <c r="AR71" s="502">
        <v>31</v>
      </c>
      <c r="AS71" s="497" t="s">
        <v>53</v>
      </c>
      <c r="AT71" s="74">
        <v>407.96</v>
      </c>
      <c r="AU71" s="74">
        <v>277.76</v>
      </c>
      <c r="AV71" s="74">
        <v>2.34</v>
      </c>
      <c r="AW71" s="61">
        <v>60</v>
      </c>
      <c r="AX71" s="74"/>
      <c r="AY71" s="74">
        <v>43.400000000000006</v>
      </c>
      <c r="AZ71" s="74">
        <v>791.46</v>
      </c>
      <c r="BA71" s="74">
        <v>0</v>
      </c>
      <c r="BB71" s="74">
        <v>791.46</v>
      </c>
    </row>
    <row r="72" spans="1:54" s="62" customFormat="1" ht="15.75">
      <c r="A72" s="63" t="s">
        <v>46</v>
      </c>
      <c r="B72" s="50">
        <v>66</v>
      </c>
      <c r="C72" s="494" t="s">
        <v>2672</v>
      </c>
      <c r="D72" s="504" t="s">
        <v>2673</v>
      </c>
      <c r="E72" s="495" t="s">
        <v>948</v>
      </c>
      <c r="F72" s="496" t="s">
        <v>2674</v>
      </c>
      <c r="G72" s="74"/>
      <c r="H72" s="497">
        <v>11</v>
      </c>
      <c r="I72" s="497">
        <v>2</v>
      </c>
      <c r="J72" s="497">
        <v>1926</v>
      </c>
      <c r="K72" s="498">
        <f t="shared" ref="K72:K135" si="1">2011-J72</f>
        <v>85</v>
      </c>
      <c r="L72" s="499" t="s">
        <v>100</v>
      </c>
      <c r="M72" s="74"/>
      <c r="N72" s="74"/>
      <c r="O72" s="74"/>
      <c r="P72" s="74"/>
      <c r="Q72" s="497">
        <v>302</v>
      </c>
      <c r="R72" s="74"/>
      <c r="S72" s="496" t="s">
        <v>69</v>
      </c>
      <c r="T72" s="496" t="s">
        <v>1965</v>
      </c>
      <c r="U72" s="500" t="s">
        <v>4076</v>
      </c>
      <c r="V72" s="500"/>
      <c r="W72" s="500"/>
      <c r="X72" s="495"/>
      <c r="Y72" s="500"/>
      <c r="Z72" s="500"/>
      <c r="AA72" s="501"/>
      <c r="AB72" s="501"/>
      <c r="AC72" s="501"/>
      <c r="AD72" s="501"/>
      <c r="AE72" s="501"/>
      <c r="AF72" s="496" t="s">
        <v>3799</v>
      </c>
      <c r="AG72" s="496" t="s">
        <v>3950</v>
      </c>
      <c r="AH72" s="496" t="s">
        <v>3992</v>
      </c>
      <c r="AI72" s="496" t="s">
        <v>4077</v>
      </c>
      <c r="AJ72" s="501"/>
      <c r="AK72" s="501"/>
      <c r="AL72" s="497"/>
      <c r="AM72" s="501"/>
      <c r="AN72" s="496" t="s">
        <v>2803</v>
      </c>
      <c r="AO72" s="496" t="s">
        <v>3946</v>
      </c>
      <c r="AP72" s="496" t="s">
        <v>3992</v>
      </c>
      <c r="AQ72" s="496"/>
      <c r="AR72" s="502">
        <v>31</v>
      </c>
      <c r="AS72" s="497" t="s">
        <v>53</v>
      </c>
      <c r="AT72" s="74">
        <v>407.96</v>
      </c>
      <c r="AU72" s="74">
        <v>277.76</v>
      </c>
      <c r="AV72" s="74">
        <v>13.25</v>
      </c>
      <c r="AW72" s="61">
        <v>25</v>
      </c>
      <c r="AX72" s="74"/>
      <c r="AY72" s="74">
        <v>43.400000000000006</v>
      </c>
      <c r="AZ72" s="74">
        <v>767.37</v>
      </c>
      <c r="BA72" s="74">
        <v>0</v>
      </c>
      <c r="BB72" s="74">
        <v>767.37</v>
      </c>
    </row>
    <row r="73" spans="1:54" s="62" customFormat="1" ht="15.75">
      <c r="A73" s="63" t="s">
        <v>46</v>
      </c>
      <c r="B73" s="50">
        <v>67</v>
      </c>
      <c r="C73" s="494" t="s">
        <v>2677</v>
      </c>
      <c r="D73" s="504" t="s">
        <v>2678</v>
      </c>
      <c r="E73" s="495" t="s">
        <v>2679</v>
      </c>
      <c r="F73" s="496" t="s">
        <v>2680</v>
      </c>
      <c r="G73" s="74"/>
      <c r="H73" s="497">
        <v>11</v>
      </c>
      <c r="I73" s="497">
        <v>9</v>
      </c>
      <c r="J73" s="497">
        <v>1982</v>
      </c>
      <c r="K73" s="498">
        <f t="shared" si="1"/>
        <v>29</v>
      </c>
      <c r="L73" s="499" t="s">
        <v>1964</v>
      </c>
      <c r="M73" s="74"/>
      <c r="N73" s="74"/>
      <c r="O73" s="74"/>
      <c r="P73" s="74"/>
      <c r="Q73" s="497">
        <v>307</v>
      </c>
      <c r="R73" s="74"/>
      <c r="S73" s="496" t="s">
        <v>58</v>
      </c>
      <c r="T73" s="496" t="s">
        <v>1965</v>
      </c>
      <c r="U73" s="500" t="s">
        <v>2671</v>
      </c>
      <c r="V73" s="500"/>
      <c r="W73" s="500"/>
      <c r="X73" s="495"/>
      <c r="Y73" s="500"/>
      <c r="Z73" s="500"/>
      <c r="AA73" s="501"/>
      <c r="AB73" s="501"/>
      <c r="AC73" s="501"/>
      <c r="AD73" s="501"/>
      <c r="AE73" s="501"/>
      <c r="AF73" s="496" t="s">
        <v>3793</v>
      </c>
      <c r="AG73" s="496" t="s">
        <v>3950</v>
      </c>
      <c r="AH73" s="496" t="s">
        <v>3992</v>
      </c>
      <c r="AI73" s="496" t="s">
        <v>4078</v>
      </c>
      <c r="AJ73" s="501"/>
      <c r="AK73" s="501"/>
      <c r="AL73" s="497"/>
      <c r="AM73" s="501"/>
      <c r="AN73" s="496" t="s">
        <v>2752</v>
      </c>
      <c r="AO73" s="496" t="s">
        <v>3946</v>
      </c>
      <c r="AP73" s="496" t="s">
        <v>3992</v>
      </c>
      <c r="AQ73" s="496"/>
      <c r="AR73" s="502">
        <v>11</v>
      </c>
      <c r="AS73" s="496" t="s">
        <v>71</v>
      </c>
      <c r="AT73" s="74">
        <v>144.76</v>
      </c>
      <c r="AU73" s="74">
        <v>98.56</v>
      </c>
      <c r="AV73" s="74">
        <v>0.28999999999999998</v>
      </c>
      <c r="AW73" s="61">
        <v>25</v>
      </c>
      <c r="AX73" s="74"/>
      <c r="AY73" s="74">
        <v>15.4</v>
      </c>
      <c r="AZ73" s="74">
        <v>284.01</v>
      </c>
      <c r="BA73" s="74">
        <v>0</v>
      </c>
      <c r="BB73" s="74">
        <v>284.01</v>
      </c>
    </row>
    <row r="74" spans="1:54" s="62" customFormat="1" ht="15.75">
      <c r="A74" s="63" t="s">
        <v>46</v>
      </c>
      <c r="B74" s="50">
        <v>68</v>
      </c>
      <c r="C74" s="494" t="s">
        <v>2681</v>
      </c>
      <c r="D74" s="504" t="s">
        <v>55</v>
      </c>
      <c r="E74" s="495" t="s">
        <v>223</v>
      </c>
      <c r="F74" s="496" t="s">
        <v>2682</v>
      </c>
      <c r="G74" s="74"/>
      <c r="H74" s="497">
        <v>20</v>
      </c>
      <c r="I74" s="497">
        <v>11</v>
      </c>
      <c r="J74" s="497">
        <v>1937</v>
      </c>
      <c r="K74" s="498">
        <f t="shared" si="1"/>
        <v>74</v>
      </c>
      <c r="L74" s="499" t="s">
        <v>1964</v>
      </c>
      <c r="M74" s="74"/>
      <c r="N74" s="74"/>
      <c r="O74" s="74"/>
      <c r="P74" s="74"/>
      <c r="Q74" s="497">
        <v>309</v>
      </c>
      <c r="R74" s="74"/>
      <c r="S74" s="496" t="s">
        <v>388</v>
      </c>
      <c r="T74" s="496" t="s">
        <v>1965</v>
      </c>
      <c r="U74" s="500" t="s">
        <v>3836</v>
      </c>
      <c r="V74" s="500"/>
      <c r="W74" s="500"/>
      <c r="X74" s="495"/>
      <c r="Y74" s="500"/>
      <c r="Z74" s="500"/>
      <c r="AA74" s="501"/>
      <c r="AB74" s="501"/>
      <c r="AC74" s="501"/>
      <c r="AD74" s="501"/>
      <c r="AE74" s="501"/>
      <c r="AF74" s="496" t="s">
        <v>3793</v>
      </c>
      <c r="AG74" s="496" t="s">
        <v>3950</v>
      </c>
      <c r="AH74" s="496" t="s">
        <v>3992</v>
      </c>
      <c r="AI74" s="496" t="s">
        <v>3994</v>
      </c>
      <c r="AJ74" s="501"/>
      <c r="AK74" s="501"/>
      <c r="AL74" s="497"/>
      <c r="AM74" s="501"/>
      <c r="AN74" s="496" t="s">
        <v>3953</v>
      </c>
      <c r="AO74" s="496" t="s">
        <v>3946</v>
      </c>
      <c r="AP74" s="496" t="s">
        <v>3992</v>
      </c>
      <c r="AQ74" s="496"/>
      <c r="AR74" s="502">
        <v>6</v>
      </c>
      <c r="AS74" s="496" t="s">
        <v>71</v>
      </c>
      <c r="AT74" s="74">
        <v>78.959999999999994</v>
      </c>
      <c r="AU74" s="74">
        <v>53.76</v>
      </c>
      <c r="AV74" s="74">
        <v>7.05</v>
      </c>
      <c r="AW74" s="61">
        <v>65</v>
      </c>
      <c r="AX74" s="74"/>
      <c r="AY74" s="74">
        <v>8.4</v>
      </c>
      <c r="AZ74" s="74">
        <v>213.17000000000002</v>
      </c>
      <c r="BA74" s="74">
        <v>0</v>
      </c>
      <c r="BB74" s="74">
        <v>168</v>
      </c>
    </row>
    <row r="75" spans="1:54" s="62" customFormat="1" ht="15.75">
      <c r="A75" s="63" t="s">
        <v>46</v>
      </c>
      <c r="B75" s="50">
        <v>69</v>
      </c>
      <c r="C75" s="494" t="s">
        <v>2684</v>
      </c>
      <c r="D75" s="504" t="s">
        <v>2685</v>
      </c>
      <c r="E75" s="495" t="s">
        <v>2686</v>
      </c>
      <c r="F75" s="496" t="s">
        <v>2687</v>
      </c>
      <c r="G75" s="74"/>
      <c r="H75" s="497">
        <v>19</v>
      </c>
      <c r="I75" s="497">
        <v>7</v>
      </c>
      <c r="J75" s="497">
        <v>2005</v>
      </c>
      <c r="K75" s="498">
        <f t="shared" si="1"/>
        <v>6</v>
      </c>
      <c r="L75" s="499" t="s">
        <v>100</v>
      </c>
      <c r="M75" s="74"/>
      <c r="N75" s="74"/>
      <c r="O75" s="74"/>
      <c r="P75" s="74"/>
      <c r="Q75" s="497">
        <v>312</v>
      </c>
      <c r="R75" s="74"/>
      <c r="S75" s="496" t="s">
        <v>528</v>
      </c>
      <c r="T75" s="496" t="s">
        <v>1965</v>
      </c>
      <c r="U75" s="500" t="s">
        <v>333</v>
      </c>
      <c r="V75" s="500"/>
      <c r="W75" s="500"/>
      <c r="X75" s="495"/>
      <c r="Y75" s="500"/>
      <c r="Z75" s="500"/>
      <c r="AA75" s="501"/>
      <c r="AB75" s="501"/>
      <c r="AC75" s="501"/>
      <c r="AD75" s="501"/>
      <c r="AE75" s="501"/>
      <c r="AF75" s="496" t="s">
        <v>3793</v>
      </c>
      <c r="AG75" s="496" t="s">
        <v>3950</v>
      </c>
      <c r="AH75" s="496" t="s">
        <v>3992</v>
      </c>
      <c r="AI75" s="496" t="s">
        <v>4079</v>
      </c>
      <c r="AJ75" s="501"/>
      <c r="AK75" s="501"/>
      <c r="AL75" s="497"/>
      <c r="AM75" s="501"/>
      <c r="AN75" s="496" t="s">
        <v>2803</v>
      </c>
      <c r="AO75" s="496" t="s">
        <v>3946</v>
      </c>
      <c r="AP75" s="496" t="s">
        <v>3992</v>
      </c>
      <c r="AQ75" s="496"/>
      <c r="AR75" s="502">
        <v>31</v>
      </c>
      <c r="AS75" s="496" t="s">
        <v>53</v>
      </c>
      <c r="AT75" s="74">
        <v>407.96</v>
      </c>
      <c r="AU75" s="74">
        <v>277.76</v>
      </c>
      <c r="AV75" s="74">
        <v>17.62</v>
      </c>
      <c r="AW75" s="61">
        <v>15</v>
      </c>
      <c r="AX75" s="74"/>
      <c r="AY75" s="74">
        <v>43.400000000000006</v>
      </c>
      <c r="AZ75" s="74">
        <v>761.74</v>
      </c>
      <c r="BA75" s="74">
        <v>0</v>
      </c>
      <c r="BB75" s="74">
        <v>761.74</v>
      </c>
    </row>
    <row r="76" spans="1:54" s="62" customFormat="1" ht="15.75">
      <c r="A76" s="63" t="s">
        <v>46</v>
      </c>
      <c r="B76" s="50">
        <v>70</v>
      </c>
      <c r="C76" s="494" t="s">
        <v>2690</v>
      </c>
      <c r="D76" s="504" t="s">
        <v>422</v>
      </c>
      <c r="E76" s="495" t="s">
        <v>2691</v>
      </c>
      <c r="F76" s="496" t="s">
        <v>2692</v>
      </c>
      <c r="G76" s="74"/>
      <c r="H76" s="497">
        <v>5</v>
      </c>
      <c r="I76" s="497">
        <v>5</v>
      </c>
      <c r="J76" s="497">
        <v>2000</v>
      </c>
      <c r="K76" s="498">
        <f t="shared" si="1"/>
        <v>11</v>
      </c>
      <c r="L76" s="499" t="s">
        <v>100</v>
      </c>
      <c r="M76" s="74"/>
      <c r="N76" s="74"/>
      <c r="O76" s="74"/>
      <c r="P76" s="74"/>
      <c r="Q76" s="497">
        <v>313</v>
      </c>
      <c r="R76" s="74"/>
      <c r="S76" s="496" t="s">
        <v>388</v>
      </c>
      <c r="T76" s="496" t="s">
        <v>1965</v>
      </c>
      <c r="U76" s="500" t="s">
        <v>207</v>
      </c>
      <c r="V76" s="500"/>
      <c r="W76" s="500"/>
      <c r="X76" s="495"/>
      <c r="Y76" s="500"/>
      <c r="Z76" s="500"/>
      <c r="AA76" s="501"/>
      <c r="AB76" s="501"/>
      <c r="AC76" s="501"/>
      <c r="AD76" s="501"/>
      <c r="AE76" s="501"/>
      <c r="AF76" s="496" t="s">
        <v>2797</v>
      </c>
      <c r="AG76" s="496" t="s">
        <v>3950</v>
      </c>
      <c r="AH76" s="496" t="s">
        <v>3992</v>
      </c>
      <c r="AI76" s="496" t="s">
        <v>4062</v>
      </c>
      <c r="AJ76" s="501"/>
      <c r="AK76" s="501"/>
      <c r="AL76" s="497"/>
      <c r="AM76" s="501"/>
      <c r="AN76" s="496" t="s">
        <v>2021</v>
      </c>
      <c r="AO76" s="496" t="s">
        <v>3946</v>
      </c>
      <c r="AP76" s="496" t="s">
        <v>3992</v>
      </c>
      <c r="AQ76" s="496"/>
      <c r="AR76" s="502">
        <v>10</v>
      </c>
      <c r="AS76" s="497" t="s">
        <v>71</v>
      </c>
      <c r="AT76" s="74">
        <v>131.6</v>
      </c>
      <c r="AU76" s="74">
        <v>89.600000000000009</v>
      </c>
      <c r="AV76" s="74">
        <v>97.8</v>
      </c>
      <c r="AW76" s="61">
        <v>9</v>
      </c>
      <c r="AX76" s="74"/>
      <c r="AY76" s="74">
        <v>14</v>
      </c>
      <c r="AZ76" s="74">
        <v>342</v>
      </c>
      <c r="BA76" s="74">
        <v>0</v>
      </c>
      <c r="BB76" s="74">
        <v>280</v>
      </c>
    </row>
    <row r="77" spans="1:54" s="62" customFormat="1" ht="15.75">
      <c r="A77" s="63" t="s">
        <v>46</v>
      </c>
      <c r="B77" s="50">
        <v>71</v>
      </c>
      <c r="C77" s="494" t="s">
        <v>2202</v>
      </c>
      <c r="D77" s="504" t="s">
        <v>2203</v>
      </c>
      <c r="E77" s="495" t="s">
        <v>2204</v>
      </c>
      <c r="F77" s="496" t="s">
        <v>2205</v>
      </c>
      <c r="G77" s="74"/>
      <c r="H77" s="497">
        <v>16</v>
      </c>
      <c r="I77" s="497">
        <v>7</v>
      </c>
      <c r="J77" s="497">
        <v>2010</v>
      </c>
      <c r="K77" s="498">
        <f t="shared" si="1"/>
        <v>1</v>
      </c>
      <c r="L77" s="499" t="s">
        <v>100</v>
      </c>
      <c r="M77" s="74"/>
      <c r="N77" s="74"/>
      <c r="O77" s="74"/>
      <c r="P77" s="74"/>
      <c r="Q77" s="497">
        <v>314</v>
      </c>
      <c r="R77" s="74"/>
      <c r="S77" s="496" t="s">
        <v>117</v>
      </c>
      <c r="T77" s="496" t="s">
        <v>1965</v>
      </c>
      <c r="U77" s="500" t="s">
        <v>3765</v>
      </c>
      <c r="V77" s="500"/>
      <c r="W77" s="500"/>
      <c r="X77" s="495"/>
      <c r="Y77" s="500"/>
      <c r="Z77" s="500"/>
      <c r="AA77" s="501"/>
      <c r="AB77" s="501"/>
      <c r="AC77" s="501"/>
      <c r="AD77" s="501"/>
      <c r="AE77" s="501"/>
      <c r="AF77" s="496" t="s">
        <v>2797</v>
      </c>
      <c r="AG77" s="496" t="s">
        <v>3950</v>
      </c>
      <c r="AH77" s="496" t="s">
        <v>3992</v>
      </c>
      <c r="AI77" s="496" t="s">
        <v>4061</v>
      </c>
      <c r="AJ77" s="501"/>
      <c r="AK77" s="501"/>
      <c r="AL77" s="497"/>
      <c r="AM77" s="501"/>
      <c r="AN77" s="496" t="s">
        <v>3812</v>
      </c>
      <c r="AO77" s="496" t="s">
        <v>3946</v>
      </c>
      <c r="AP77" s="496" t="s">
        <v>3992</v>
      </c>
      <c r="AQ77" s="496"/>
      <c r="AR77" s="502">
        <v>12</v>
      </c>
      <c r="AS77" s="496" t="s">
        <v>71</v>
      </c>
      <c r="AT77" s="74">
        <v>157.91999999999999</v>
      </c>
      <c r="AU77" s="74">
        <v>107.52</v>
      </c>
      <c r="AV77" s="74">
        <v>1.56</v>
      </c>
      <c r="AW77" s="61">
        <v>43</v>
      </c>
      <c r="AX77" s="74"/>
      <c r="AY77" s="74">
        <v>16.8</v>
      </c>
      <c r="AZ77" s="74">
        <v>326.8</v>
      </c>
      <c r="BA77" s="74">
        <v>0</v>
      </c>
      <c r="BB77" s="74">
        <v>326.8</v>
      </c>
    </row>
    <row r="78" spans="1:54" s="62" customFormat="1" ht="15.75">
      <c r="A78" s="63" t="s">
        <v>46</v>
      </c>
      <c r="B78" s="50">
        <v>72</v>
      </c>
      <c r="C78" s="494" t="s">
        <v>4080</v>
      </c>
      <c r="D78" s="504" t="s">
        <v>4081</v>
      </c>
      <c r="E78" s="495" t="s">
        <v>4082</v>
      </c>
      <c r="F78" s="496" t="s">
        <v>4083</v>
      </c>
      <c r="G78" s="74"/>
      <c r="H78" s="497">
        <v>28</v>
      </c>
      <c r="I78" s="497">
        <v>4</v>
      </c>
      <c r="J78" s="497">
        <v>1962</v>
      </c>
      <c r="K78" s="498">
        <f t="shared" si="1"/>
        <v>49</v>
      </c>
      <c r="L78" s="499" t="s">
        <v>100</v>
      </c>
      <c r="M78" s="74"/>
      <c r="N78" s="74"/>
      <c r="O78" s="74"/>
      <c r="P78" s="74"/>
      <c r="Q78" s="497">
        <v>317</v>
      </c>
      <c r="R78" s="74"/>
      <c r="S78" s="496" t="s">
        <v>169</v>
      </c>
      <c r="T78" s="496" t="s">
        <v>1965</v>
      </c>
      <c r="U78" s="500" t="s">
        <v>4084</v>
      </c>
      <c r="V78" s="500" t="s">
        <v>592</v>
      </c>
      <c r="W78" s="500"/>
      <c r="X78" s="495"/>
      <c r="Y78" s="500" t="s">
        <v>4085</v>
      </c>
      <c r="Z78" s="500"/>
      <c r="AA78" s="501"/>
      <c r="AB78" s="501"/>
      <c r="AC78" s="501"/>
      <c r="AD78" s="501"/>
      <c r="AE78" s="501"/>
      <c r="AF78" s="496" t="s">
        <v>3949</v>
      </c>
      <c r="AG78" s="496" t="s">
        <v>3946</v>
      </c>
      <c r="AH78" s="496" t="s">
        <v>3992</v>
      </c>
      <c r="AI78" s="496" t="s">
        <v>4086</v>
      </c>
      <c r="AJ78" s="501"/>
      <c r="AK78" s="501"/>
      <c r="AL78" s="497"/>
      <c r="AM78" s="501"/>
      <c r="AN78" s="496" t="s">
        <v>3812</v>
      </c>
      <c r="AO78" s="496" t="s">
        <v>3946</v>
      </c>
      <c r="AP78" s="496" t="s">
        <v>3992</v>
      </c>
      <c r="AQ78" s="496"/>
      <c r="AR78" s="502">
        <v>12</v>
      </c>
      <c r="AS78" s="497" t="s">
        <v>71</v>
      </c>
      <c r="AT78" s="74">
        <v>157.91999999999999</v>
      </c>
      <c r="AU78" s="74">
        <v>107.52</v>
      </c>
      <c r="AV78" s="74">
        <v>112.78</v>
      </c>
      <c r="AW78" s="61">
        <v>285</v>
      </c>
      <c r="AX78" s="74"/>
      <c r="AY78" s="74">
        <v>16.8</v>
      </c>
      <c r="AZ78" s="74">
        <v>680.02</v>
      </c>
      <c r="BA78" s="74">
        <v>0</v>
      </c>
      <c r="BB78" s="74">
        <v>336</v>
      </c>
    </row>
    <row r="79" spans="1:54" s="62" customFormat="1" ht="15.75">
      <c r="A79" s="63" t="s">
        <v>46</v>
      </c>
      <c r="B79" s="50">
        <v>73</v>
      </c>
      <c r="C79" s="494" t="s">
        <v>4087</v>
      </c>
      <c r="D79" s="504" t="s">
        <v>4088</v>
      </c>
      <c r="E79" s="495" t="s">
        <v>4089</v>
      </c>
      <c r="F79" s="496" t="s">
        <v>4090</v>
      </c>
      <c r="G79" s="74"/>
      <c r="H79" s="497">
        <v>10</v>
      </c>
      <c r="I79" s="497">
        <v>5</v>
      </c>
      <c r="J79" s="497">
        <v>1938</v>
      </c>
      <c r="K79" s="498">
        <f t="shared" si="1"/>
        <v>73</v>
      </c>
      <c r="L79" s="499" t="s">
        <v>1964</v>
      </c>
      <c r="M79" s="74"/>
      <c r="N79" s="74"/>
      <c r="O79" s="74"/>
      <c r="P79" s="74"/>
      <c r="Q79" s="497">
        <v>318</v>
      </c>
      <c r="R79" s="74"/>
      <c r="S79" s="496" t="s">
        <v>169</v>
      </c>
      <c r="T79" s="496" t="s">
        <v>1965</v>
      </c>
      <c r="U79" s="500" t="s">
        <v>4091</v>
      </c>
      <c r="V79" s="500" t="s">
        <v>4092</v>
      </c>
      <c r="W79" s="500"/>
      <c r="X79" s="495"/>
      <c r="Y79" s="500" t="s">
        <v>4093</v>
      </c>
      <c r="Z79" s="500"/>
      <c r="AA79" s="501"/>
      <c r="AB79" s="501"/>
      <c r="AC79" s="501"/>
      <c r="AD79" s="501"/>
      <c r="AE79" s="501"/>
      <c r="AF79" s="496" t="s">
        <v>3949</v>
      </c>
      <c r="AG79" s="496" t="s">
        <v>3946</v>
      </c>
      <c r="AH79" s="496" t="s">
        <v>3992</v>
      </c>
      <c r="AI79" s="496" t="s">
        <v>4094</v>
      </c>
      <c r="AJ79" s="501"/>
      <c r="AK79" s="501"/>
      <c r="AL79" s="497"/>
      <c r="AM79" s="501"/>
      <c r="AN79" s="496" t="s">
        <v>3948</v>
      </c>
      <c r="AO79" s="496" t="s">
        <v>3946</v>
      </c>
      <c r="AP79" s="496" t="s">
        <v>3992</v>
      </c>
      <c r="AQ79" s="496"/>
      <c r="AR79" s="502">
        <v>5</v>
      </c>
      <c r="AS79" s="497" t="s">
        <v>71</v>
      </c>
      <c r="AT79" s="74">
        <v>65.8</v>
      </c>
      <c r="AU79" s="74">
        <v>44.800000000000004</v>
      </c>
      <c r="AV79" s="74">
        <v>40.08</v>
      </c>
      <c r="AW79" s="61">
        <v>201</v>
      </c>
      <c r="AX79" s="74"/>
      <c r="AY79" s="74">
        <v>7</v>
      </c>
      <c r="AZ79" s="74">
        <v>358.68</v>
      </c>
      <c r="BA79" s="74">
        <v>0</v>
      </c>
      <c r="BB79" s="74">
        <v>140</v>
      </c>
    </row>
    <row r="80" spans="1:54" s="62" customFormat="1" ht="15.75">
      <c r="A80" s="63" t="s">
        <v>46</v>
      </c>
      <c r="B80" s="50">
        <v>74</v>
      </c>
      <c r="C80" s="494" t="s">
        <v>4095</v>
      </c>
      <c r="D80" s="504" t="s">
        <v>55</v>
      </c>
      <c r="E80" s="495" t="s">
        <v>4096</v>
      </c>
      <c r="F80" s="496" t="s">
        <v>4097</v>
      </c>
      <c r="G80" s="74"/>
      <c r="H80" s="497">
        <v>26</v>
      </c>
      <c r="I80" s="497">
        <v>8</v>
      </c>
      <c r="J80" s="497">
        <v>2005</v>
      </c>
      <c r="K80" s="498">
        <f t="shared" si="1"/>
        <v>6</v>
      </c>
      <c r="L80" s="499" t="s">
        <v>1964</v>
      </c>
      <c r="M80" s="74"/>
      <c r="N80" s="74"/>
      <c r="O80" s="74"/>
      <c r="P80" s="74"/>
      <c r="Q80" s="497">
        <v>320</v>
      </c>
      <c r="R80" s="74"/>
      <c r="S80" s="496" t="s">
        <v>117</v>
      </c>
      <c r="T80" s="496" t="s">
        <v>1965</v>
      </c>
      <c r="U80" s="500" t="s">
        <v>4098</v>
      </c>
      <c r="V80" s="500"/>
      <c r="W80" s="500"/>
      <c r="X80" s="495"/>
      <c r="Y80" s="500"/>
      <c r="Z80" s="500"/>
      <c r="AA80" s="501"/>
      <c r="AB80" s="501"/>
      <c r="AC80" s="501"/>
      <c r="AD80" s="501"/>
      <c r="AE80" s="501"/>
      <c r="AF80" s="496" t="s">
        <v>3949</v>
      </c>
      <c r="AG80" s="496" t="s">
        <v>3946</v>
      </c>
      <c r="AH80" s="496" t="s">
        <v>3992</v>
      </c>
      <c r="AI80" s="496" t="s">
        <v>4062</v>
      </c>
      <c r="AJ80" s="501"/>
      <c r="AK80" s="501"/>
      <c r="AL80" s="497"/>
      <c r="AM80" s="501"/>
      <c r="AN80" s="496" t="s">
        <v>2803</v>
      </c>
      <c r="AO80" s="496" t="s">
        <v>3946</v>
      </c>
      <c r="AP80" s="496" t="s">
        <v>3992</v>
      </c>
      <c r="AQ80" s="496"/>
      <c r="AR80" s="502">
        <v>31</v>
      </c>
      <c r="AS80" s="496" t="s">
        <v>53</v>
      </c>
      <c r="AT80" s="74">
        <v>407.96</v>
      </c>
      <c r="AU80" s="74">
        <v>277.76</v>
      </c>
      <c r="AV80" s="74">
        <v>0.04</v>
      </c>
      <c r="AW80" s="61">
        <v>120</v>
      </c>
      <c r="AX80" s="74"/>
      <c r="AY80" s="74">
        <v>43.400000000000006</v>
      </c>
      <c r="AZ80" s="74">
        <v>849.16</v>
      </c>
      <c r="BA80" s="74">
        <v>0</v>
      </c>
      <c r="BB80" s="74">
        <v>849.16</v>
      </c>
    </row>
    <row r="81" spans="1:54" s="62" customFormat="1" ht="15.75">
      <c r="A81" s="63" t="s">
        <v>46</v>
      </c>
      <c r="B81" s="50">
        <v>75</v>
      </c>
      <c r="C81" s="494" t="s">
        <v>4099</v>
      </c>
      <c r="D81" s="504" t="s">
        <v>1248</v>
      </c>
      <c r="E81" s="495" t="s">
        <v>4100</v>
      </c>
      <c r="F81" s="496" t="s">
        <v>4101</v>
      </c>
      <c r="G81" s="74"/>
      <c r="H81" s="497">
        <v>21</v>
      </c>
      <c r="I81" s="497">
        <v>8</v>
      </c>
      <c r="J81" s="497">
        <v>1979</v>
      </c>
      <c r="K81" s="498">
        <f t="shared" si="1"/>
        <v>32</v>
      </c>
      <c r="L81" s="499" t="s">
        <v>1964</v>
      </c>
      <c r="M81" s="74"/>
      <c r="N81" s="74"/>
      <c r="O81" s="74"/>
      <c r="P81" s="74"/>
      <c r="Q81" s="497">
        <v>321</v>
      </c>
      <c r="R81" s="74"/>
      <c r="S81" s="496" t="s">
        <v>1186</v>
      </c>
      <c r="T81" s="496" t="s">
        <v>1965</v>
      </c>
      <c r="U81" s="500" t="s">
        <v>4102</v>
      </c>
      <c r="V81" s="500" t="s">
        <v>4103</v>
      </c>
      <c r="W81" s="500"/>
      <c r="X81" s="495"/>
      <c r="Y81" s="500"/>
      <c r="Z81" s="500"/>
      <c r="AA81" s="501"/>
      <c r="AB81" s="501"/>
      <c r="AC81" s="501"/>
      <c r="AD81" s="501"/>
      <c r="AE81" s="501"/>
      <c r="AF81" s="496" t="s">
        <v>3949</v>
      </c>
      <c r="AG81" s="496" t="s">
        <v>3946</v>
      </c>
      <c r="AH81" s="496" t="s">
        <v>3992</v>
      </c>
      <c r="AI81" s="496" t="s">
        <v>4049</v>
      </c>
      <c r="AJ81" s="501"/>
      <c r="AK81" s="501"/>
      <c r="AL81" s="497"/>
      <c r="AM81" s="501"/>
      <c r="AN81" s="496" t="s">
        <v>2803</v>
      </c>
      <c r="AO81" s="496" t="s">
        <v>3946</v>
      </c>
      <c r="AP81" s="496" t="s">
        <v>3992</v>
      </c>
      <c r="AQ81" s="496"/>
      <c r="AR81" s="502">
        <v>31</v>
      </c>
      <c r="AS81" s="496" t="s">
        <v>53</v>
      </c>
      <c r="AT81" s="74">
        <v>407.96</v>
      </c>
      <c r="AU81" s="74">
        <v>277.76</v>
      </c>
      <c r="AV81" s="74">
        <v>67.11</v>
      </c>
      <c r="AW81" s="61">
        <v>157</v>
      </c>
      <c r="AX81" s="74"/>
      <c r="AY81" s="74">
        <v>43.400000000000006</v>
      </c>
      <c r="AZ81" s="74">
        <v>953.23</v>
      </c>
      <c r="BA81" s="74">
        <v>0</v>
      </c>
      <c r="BB81" s="74">
        <v>868</v>
      </c>
    </row>
    <row r="82" spans="1:54" s="62" customFormat="1" ht="15.75">
      <c r="A82" s="63" t="s">
        <v>46</v>
      </c>
      <c r="B82" s="50">
        <v>76</v>
      </c>
      <c r="C82" s="494" t="s">
        <v>4104</v>
      </c>
      <c r="D82" s="504" t="s">
        <v>4105</v>
      </c>
      <c r="E82" s="495" t="s">
        <v>4106</v>
      </c>
      <c r="F82" s="496" t="s">
        <v>4107</v>
      </c>
      <c r="G82" s="74"/>
      <c r="H82" s="497">
        <v>21</v>
      </c>
      <c r="I82" s="497">
        <v>10</v>
      </c>
      <c r="J82" s="497">
        <v>1991</v>
      </c>
      <c r="K82" s="498">
        <f t="shared" si="1"/>
        <v>20</v>
      </c>
      <c r="L82" s="499" t="s">
        <v>1964</v>
      </c>
      <c r="M82" s="74"/>
      <c r="N82" s="74"/>
      <c r="O82" s="74"/>
      <c r="P82" s="74"/>
      <c r="Q82" s="497">
        <v>323</v>
      </c>
      <c r="R82" s="74"/>
      <c r="S82" s="496" t="s">
        <v>169</v>
      </c>
      <c r="T82" s="496" t="s">
        <v>1965</v>
      </c>
      <c r="U82" s="500" t="s">
        <v>4108</v>
      </c>
      <c r="V82" s="500" t="s">
        <v>117</v>
      </c>
      <c r="W82" s="500"/>
      <c r="X82" s="495"/>
      <c r="Y82" s="500"/>
      <c r="Z82" s="500"/>
      <c r="AA82" s="501"/>
      <c r="AB82" s="501"/>
      <c r="AC82" s="501"/>
      <c r="AD82" s="501"/>
      <c r="AE82" s="501"/>
      <c r="AF82" s="496" t="s">
        <v>3949</v>
      </c>
      <c r="AG82" s="496" t="s">
        <v>3946</v>
      </c>
      <c r="AH82" s="496" t="s">
        <v>3992</v>
      </c>
      <c r="AI82" s="496" t="s">
        <v>4039</v>
      </c>
      <c r="AJ82" s="501"/>
      <c r="AK82" s="501"/>
      <c r="AL82" s="497"/>
      <c r="AM82" s="501"/>
      <c r="AN82" s="496" t="s">
        <v>3952</v>
      </c>
      <c r="AO82" s="496" t="s">
        <v>3946</v>
      </c>
      <c r="AP82" s="496" t="s">
        <v>3992</v>
      </c>
      <c r="AQ82" s="496"/>
      <c r="AR82" s="502">
        <v>4</v>
      </c>
      <c r="AS82" s="497" t="s">
        <v>71</v>
      </c>
      <c r="AT82" s="74">
        <v>52.64</v>
      </c>
      <c r="AU82" s="74">
        <v>35.840000000000003</v>
      </c>
      <c r="AV82" s="74">
        <v>0.18</v>
      </c>
      <c r="AW82" s="61">
        <v>262</v>
      </c>
      <c r="AX82" s="74"/>
      <c r="AY82" s="74">
        <v>5.6000000000000005</v>
      </c>
      <c r="AZ82" s="74">
        <v>356.26</v>
      </c>
      <c r="BA82" s="74">
        <v>0</v>
      </c>
      <c r="BB82" s="74">
        <v>112</v>
      </c>
    </row>
    <row r="83" spans="1:54" s="62" customFormat="1" ht="15.75">
      <c r="A83" s="63" t="s">
        <v>46</v>
      </c>
      <c r="B83" s="50">
        <v>77</v>
      </c>
      <c r="C83" s="494" t="s">
        <v>4109</v>
      </c>
      <c r="D83" s="504" t="s">
        <v>248</v>
      </c>
      <c r="E83" s="495" t="s">
        <v>4110</v>
      </c>
      <c r="F83" s="496" t="s">
        <v>4111</v>
      </c>
      <c r="G83" s="74"/>
      <c r="H83" s="497">
        <v>12</v>
      </c>
      <c r="I83" s="497">
        <v>12</v>
      </c>
      <c r="J83" s="497">
        <v>1984</v>
      </c>
      <c r="K83" s="498">
        <f t="shared" si="1"/>
        <v>27</v>
      </c>
      <c r="L83" s="499" t="s">
        <v>1964</v>
      </c>
      <c r="M83" s="74"/>
      <c r="N83" s="74"/>
      <c r="O83" s="74"/>
      <c r="P83" s="74"/>
      <c r="Q83" s="497">
        <v>324</v>
      </c>
      <c r="R83" s="74"/>
      <c r="S83" s="496" t="s">
        <v>169</v>
      </c>
      <c r="T83" s="496" t="s">
        <v>1965</v>
      </c>
      <c r="U83" s="500" t="s">
        <v>4112</v>
      </c>
      <c r="V83" s="500" t="s">
        <v>4113</v>
      </c>
      <c r="W83" s="500"/>
      <c r="X83" s="495"/>
      <c r="Y83" s="500" t="s">
        <v>4114</v>
      </c>
      <c r="Z83" s="500"/>
      <c r="AA83" s="501"/>
      <c r="AB83" s="501"/>
      <c r="AC83" s="501"/>
      <c r="AD83" s="501"/>
      <c r="AE83" s="501"/>
      <c r="AF83" s="496" t="s">
        <v>3949</v>
      </c>
      <c r="AG83" s="496" t="s">
        <v>3946</v>
      </c>
      <c r="AH83" s="496" t="s">
        <v>3992</v>
      </c>
      <c r="AI83" s="496" t="s">
        <v>4018</v>
      </c>
      <c r="AJ83" s="501"/>
      <c r="AK83" s="501"/>
      <c r="AL83" s="497"/>
      <c r="AM83" s="501"/>
      <c r="AN83" s="496" t="s">
        <v>3954</v>
      </c>
      <c r="AO83" s="496" t="s">
        <v>3946</v>
      </c>
      <c r="AP83" s="496" t="s">
        <v>3992</v>
      </c>
      <c r="AQ83" s="496"/>
      <c r="AR83" s="502">
        <v>6</v>
      </c>
      <c r="AS83" s="497" t="s">
        <v>71</v>
      </c>
      <c r="AT83" s="74">
        <v>78.959999999999994</v>
      </c>
      <c r="AU83" s="74">
        <v>53.76</v>
      </c>
      <c r="AV83" s="74">
        <v>4.21</v>
      </c>
      <c r="AW83" s="61">
        <v>211</v>
      </c>
      <c r="AX83" s="74"/>
      <c r="AY83" s="74">
        <v>8.4</v>
      </c>
      <c r="AZ83" s="74">
        <v>356.33000000000004</v>
      </c>
      <c r="BA83" s="74">
        <v>0</v>
      </c>
      <c r="BB83" s="74">
        <v>168</v>
      </c>
    </row>
    <row r="84" spans="1:54" s="62" customFormat="1" ht="15.75">
      <c r="A84" s="63" t="s">
        <v>46</v>
      </c>
      <c r="B84" s="50">
        <v>78</v>
      </c>
      <c r="C84" s="494" t="s">
        <v>4115</v>
      </c>
      <c r="D84" s="504" t="s">
        <v>123</v>
      </c>
      <c r="E84" s="495" t="s">
        <v>376</v>
      </c>
      <c r="F84" s="496" t="s">
        <v>4116</v>
      </c>
      <c r="G84" s="74"/>
      <c r="H84" s="497">
        <v>17</v>
      </c>
      <c r="I84" s="497">
        <v>3</v>
      </c>
      <c r="J84" s="497">
        <v>1955</v>
      </c>
      <c r="K84" s="498">
        <f t="shared" si="1"/>
        <v>56</v>
      </c>
      <c r="L84" s="499" t="s">
        <v>1964</v>
      </c>
      <c r="M84" s="74"/>
      <c r="N84" s="74"/>
      <c r="O84" s="74"/>
      <c r="P84" s="74"/>
      <c r="Q84" s="497">
        <v>325</v>
      </c>
      <c r="R84" s="74"/>
      <c r="S84" s="496" t="s">
        <v>169</v>
      </c>
      <c r="T84" s="496" t="s">
        <v>1965</v>
      </c>
      <c r="U84" s="500" t="s">
        <v>4117</v>
      </c>
      <c r="V84" s="500" t="s">
        <v>592</v>
      </c>
      <c r="W84" s="500"/>
      <c r="X84" s="495"/>
      <c r="Y84" s="500"/>
      <c r="Z84" s="500"/>
      <c r="AA84" s="501"/>
      <c r="AB84" s="501"/>
      <c r="AC84" s="501"/>
      <c r="AD84" s="501"/>
      <c r="AE84" s="501"/>
      <c r="AF84" s="496" t="s">
        <v>3949</v>
      </c>
      <c r="AG84" s="496" t="s">
        <v>3946</v>
      </c>
      <c r="AH84" s="496" t="s">
        <v>3992</v>
      </c>
      <c r="AI84" s="496" t="s">
        <v>4118</v>
      </c>
      <c r="AJ84" s="501"/>
      <c r="AK84" s="501"/>
      <c r="AL84" s="497"/>
      <c r="AM84" s="501"/>
      <c r="AN84" s="496" t="s">
        <v>3954</v>
      </c>
      <c r="AO84" s="496" t="s">
        <v>3946</v>
      </c>
      <c r="AP84" s="496" t="s">
        <v>3992</v>
      </c>
      <c r="AQ84" s="496"/>
      <c r="AR84" s="502">
        <v>8</v>
      </c>
      <c r="AS84" s="497" t="s">
        <v>71</v>
      </c>
      <c r="AT84" s="74">
        <v>105.28</v>
      </c>
      <c r="AU84" s="74">
        <v>71.680000000000007</v>
      </c>
      <c r="AV84" s="74">
        <v>4.5199999999999996</v>
      </c>
      <c r="AW84" s="61">
        <v>311</v>
      </c>
      <c r="AX84" s="74"/>
      <c r="AY84" s="74">
        <v>11.200000000000001</v>
      </c>
      <c r="AZ84" s="74">
        <v>503.68</v>
      </c>
      <c r="BA84" s="74">
        <v>0</v>
      </c>
      <c r="BB84" s="74">
        <v>224</v>
      </c>
    </row>
    <row r="85" spans="1:54" s="62" customFormat="1" ht="15.75">
      <c r="A85" s="63" t="s">
        <v>46</v>
      </c>
      <c r="B85" s="50">
        <v>79</v>
      </c>
      <c r="C85" s="494" t="s">
        <v>4119</v>
      </c>
      <c r="D85" s="504" t="s">
        <v>4120</v>
      </c>
      <c r="E85" s="495" t="s">
        <v>4121</v>
      </c>
      <c r="F85" s="496" t="s">
        <v>4122</v>
      </c>
      <c r="G85" s="74"/>
      <c r="H85" s="497">
        <v>16</v>
      </c>
      <c r="I85" s="497">
        <v>8</v>
      </c>
      <c r="J85" s="497">
        <v>1936</v>
      </c>
      <c r="K85" s="498">
        <f t="shared" si="1"/>
        <v>75</v>
      </c>
      <c r="L85" s="499" t="s">
        <v>100</v>
      </c>
      <c r="M85" s="74"/>
      <c r="N85" s="74"/>
      <c r="O85" s="74"/>
      <c r="P85" s="74"/>
      <c r="Q85" s="497">
        <v>327</v>
      </c>
      <c r="R85" s="74"/>
      <c r="S85" s="496" t="s">
        <v>94</v>
      </c>
      <c r="T85" s="496" t="s">
        <v>1965</v>
      </c>
      <c r="U85" s="500" t="s">
        <v>4123</v>
      </c>
      <c r="V85" s="500"/>
      <c r="W85" s="500"/>
      <c r="X85" s="495"/>
      <c r="Y85" s="500"/>
      <c r="Z85" s="500"/>
      <c r="AA85" s="501"/>
      <c r="AB85" s="501"/>
      <c r="AC85" s="501"/>
      <c r="AD85" s="501"/>
      <c r="AE85" s="501"/>
      <c r="AF85" s="496" t="s">
        <v>3950</v>
      </c>
      <c r="AG85" s="496" t="s">
        <v>3946</v>
      </c>
      <c r="AH85" s="496" t="s">
        <v>3992</v>
      </c>
      <c r="AI85" s="496" t="s">
        <v>4124</v>
      </c>
      <c r="AJ85" s="501"/>
      <c r="AK85" s="501"/>
      <c r="AL85" s="497"/>
      <c r="AM85" s="501"/>
      <c r="AN85" s="496" t="s">
        <v>2803</v>
      </c>
      <c r="AO85" s="496" t="s">
        <v>3946</v>
      </c>
      <c r="AP85" s="496" t="s">
        <v>3992</v>
      </c>
      <c r="AQ85" s="496"/>
      <c r="AR85" s="502">
        <v>30</v>
      </c>
      <c r="AS85" s="496" t="s">
        <v>53</v>
      </c>
      <c r="AT85" s="74">
        <v>394.79999999999995</v>
      </c>
      <c r="AU85" s="74">
        <v>268.8</v>
      </c>
      <c r="AV85" s="74">
        <v>44.36</v>
      </c>
      <c r="AW85" s="61">
        <v>322</v>
      </c>
      <c r="AX85" s="74"/>
      <c r="AY85" s="74">
        <v>42</v>
      </c>
      <c r="AZ85" s="74">
        <v>1071.96</v>
      </c>
      <c r="BA85" s="74">
        <v>0</v>
      </c>
      <c r="BB85" s="74">
        <v>840</v>
      </c>
    </row>
    <row r="86" spans="1:54" s="62" customFormat="1" ht="15.75">
      <c r="A86" s="63" t="s">
        <v>46</v>
      </c>
      <c r="B86" s="50">
        <v>80</v>
      </c>
      <c r="C86" s="494" t="s">
        <v>4125</v>
      </c>
      <c r="D86" s="504" t="s">
        <v>237</v>
      </c>
      <c r="E86" s="495" t="s">
        <v>4126</v>
      </c>
      <c r="F86" s="496" t="s">
        <v>4127</v>
      </c>
      <c r="G86" s="74"/>
      <c r="H86" s="497">
        <v>5</v>
      </c>
      <c r="I86" s="497">
        <v>9</v>
      </c>
      <c r="J86" s="497">
        <v>1962</v>
      </c>
      <c r="K86" s="498">
        <f t="shared" si="1"/>
        <v>49</v>
      </c>
      <c r="L86" s="499" t="s">
        <v>1964</v>
      </c>
      <c r="M86" s="74"/>
      <c r="N86" s="74"/>
      <c r="O86" s="74"/>
      <c r="P86" s="74"/>
      <c r="Q86" s="497">
        <v>330</v>
      </c>
      <c r="R86" s="74"/>
      <c r="S86" s="496" t="s">
        <v>169</v>
      </c>
      <c r="T86" s="496" t="s">
        <v>1965</v>
      </c>
      <c r="U86" s="500" t="s">
        <v>4128</v>
      </c>
      <c r="V86" s="500" t="s">
        <v>346</v>
      </c>
      <c r="W86" s="500"/>
      <c r="X86" s="495"/>
      <c r="Y86" s="500"/>
      <c r="Z86" s="500"/>
      <c r="AA86" s="501"/>
      <c r="AB86" s="501"/>
      <c r="AC86" s="501"/>
      <c r="AD86" s="501"/>
      <c r="AE86" s="501"/>
      <c r="AF86" s="496" t="s">
        <v>3952</v>
      </c>
      <c r="AG86" s="496" t="s">
        <v>3946</v>
      </c>
      <c r="AH86" s="496" t="s">
        <v>3992</v>
      </c>
      <c r="AI86" s="496" t="s">
        <v>4129</v>
      </c>
      <c r="AJ86" s="501"/>
      <c r="AK86" s="501"/>
      <c r="AL86" s="497"/>
      <c r="AM86" s="501"/>
      <c r="AN86" s="496" t="s">
        <v>2767</v>
      </c>
      <c r="AO86" s="496" t="s">
        <v>3946</v>
      </c>
      <c r="AP86" s="496" t="s">
        <v>3992</v>
      </c>
      <c r="AQ86" s="496"/>
      <c r="AR86" s="502">
        <v>11</v>
      </c>
      <c r="AS86" s="497" t="s">
        <v>71</v>
      </c>
      <c r="AT86" s="74">
        <v>144.76</v>
      </c>
      <c r="AU86" s="74">
        <v>98.56</v>
      </c>
      <c r="AV86" s="74">
        <v>22.9</v>
      </c>
      <c r="AW86" s="61">
        <v>240</v>
      </c>
      <c r="AX86" s="74"/>
      <c r="AY86" s="74">
        <v>15.4</v>
      </c>
      <c r="AZ86" s="74">
        <v>521.61999999999989</v>
      </c>
      <c r="BA86" s="74">
        <v>0</v>
      </c>
      <c r="BB86" s="74">
        <v>308</v>
      </c>
    </row>
    <row r="87" spans="1:54" s="62" customFormat="1" ht="15.75">
      <c r="A87" s="63" t="s">
        <v>46</v>
      </c>
      <c r="B87" s="50">
        <v>81</v>
      </c>
      <c r="C87" s="494" t="s">
        <v>4130</v>
      </c>
      <c r="D87" s="504" t="s">
        <v>4131</v>
      </c>
      <c r="E87" s="495" t="s">
        <v>3196</v>
      </c>
      <c r="F87" s="496" t="s">
        <v>4132</v>
      </c>
      <c r="G87" s="74"/>
      <c r="H87" s="497">
        <v>1</v>
      </c>
      <c r="I87" s="497">
        <v>7</v>
      </c>
      <c r="J87" s="497">
        <v>1978</v>
      </c>
      <c r="K87" s="498">
        <f t="shared" si="1"/>
        <v>33</v>
      </c>
      <c r="L87" s="499" t="s">
        <v>100</v>
      </c>
      <c r="M87" s="74"/>
      <c r="N87" s="74"/>
      <c r="O87" s="74"/>
      <c r="P87" s="74"/>
      <c r="Q87" s="497">
        <v>332</v>
      </c>
      <c r="R87" s="74"/>
      <c r="S87" s="496" t="s">
        <v>159</v>
      </c>
      <c r="T87" s="496" t="s">
        <v>1965</v>
      </c>
      <c r="U87" s="500" t="s">
        <v>289</v>
      </c>
      <c r="V87" s="500"/>
      <c r="W87" s="500"/>
      <c r="X87" s="495"/>
      <c r="Y87" s="500"/>
      <c r="Z87" s="500"/>
      <c r="AA87" s="501"/>
      <c r="AB87" s="501"/>
      <c r="AC87" s="501"/>
      <c r="AD87" s="501"/>
      <c r="AE87" s="501"/>
      <c r="AF87" s="496" t="s">
        <v>3952</v>
      </c>
      <c r="AG87" s="496" t="s">
        <v>3946</v>
      </c>
      <c r="AH87" s="496" t="s">
        <v>3992</v>
      </c>
      <c r="AI87" s="496" t="s">
        <v>4039</v>
      </c>
      <c r="AJ87" s="501"/>
      <c r="AK87" s="501"/>
      <c r="AL87" s="497"/>
      <c r="AM87" s="501"/>
      <c r="AN87" s="496" t="s">
        <v>2761</v>
      </c>
      <c r="AO87" s="496" t="s">
        <v>3946</v>
      </c>
      <c r="AP87" s="496" t="s">
        <v>3992</v>
      </c>
      <c r="AQ87" s="496"/>
      <c r="AR87" s="502">
        <v>8</v>
      </c>
      <c r="AS87" s="497" t="s">
        <v>71</v>
      </c>
      <c r="AT87" s="74">
        <v>105.28</v>
      </c>
      <c r="AU87" s="74">
        <v>71.680000000000007</v>
      </c>
      <c r="AV87" s="74">
        <v>81.38</v>
      </c>
      <c r="AW87" s="61">
        <v>10</v>
      </c>
      <c r="AX87" s="74"/>
      <c r="AY87" s="74">
        <v>11.200000000000001</v>
      </c>
      <c r="AZ87" s="74">
        <v>279.53999999999996</v>
      </c>
      <c r="BA87" s="74">
        <v>0</v>
      </c>
      <c r="BB87" s="74">
        <v>224</v>
      </c>
    </row>
    <row r="88" spans="1:54" s="62" customFormat="1" ht="15.75">
      <c r="A88" s="63" t="s">
        <v>46</v>
      </c>
      <c r="B88" s="50">
        <v>82</v>
      </c>
      <c r="C88" s="494" t="s">
        <v>4133</v>
      </c>
      <c r="D88" s="504" t="s">
        <v>1605</v>
      </c>
      <c r="E88" s="495" t="s">
        <v>4134</v>
      </c>
      <c r="F88" s="496" t="s">
        <v>4135</v>
      </c>
      <c r="G88" s="74"/>
      <c r="H88" s="497">
        <v>10</v>
      </c>
      <c r="I88" s="497">
        <v>1</v>
      </c>
      <c r="J88" s="497">
        <v>1985</v>
      </c>
      <c r="K88" s="498">
        <f t="shared" si="1"/>
        <v>26</v>
      </c>
      <c r="L88" s="499" t="s">
        <v>100</v>
      </c>
      <c r="M88" s="74"/>
      <c r="N88" s="74"/>
      <c r="O88" s="74"/>
      <c r="P88" s="74"/>
      <c r="Q88" s="497">
        <v>333</v>
      </c>
      <c r="R88" s="74"/>
      <c r="S88" s="496" t="s">
        <v>169</v>
      </c>
      <c r="T88" s="496" t="s">
        <v>1965</v>
      </c>
      <c r="U88" s="500" t="s">
        <v>4136</v>
      </c>
      <c r="V88" s="500"/>
      <c r="W88" s="500"/>
      <c r="X88" s="495"/>
      <c r="Y88" s="500"/>
      <c r="Z88" s="500"/>
      <c r="AA88" s="501"/>
      <c r="AB88" s="501"/>
      <c r="AC88" s="501"/>
      <c r="AD88" s="501"/>
      <c r="AE88" s="501"/>
      <c r="AF88" s="496" t="s">
        <v>3952</v>
      </c>
      <c r="AG88" s="496" t="s">
        <v>3946</v>
      </c>
      <c r="AH88" s="496" t="s">
        <v>3992</v>
      </c>
      <c r="AI88" s="496" t="s">
        <v>4137</v>
      </c>
      <c r="AJ88" s="501"/>
      <c r="AK88" s="501"/>
      <c r="AL88" s="497"/>
      <c r="AM88" s="501"/>
      <c r="AN88" s="496" t="s">
        <v>3953</v>
      </c>
      <c r="AO88" s="496" t="s">
        <v>3946</v>
      </c>
      <c r="AP88" s="496" t="s">
        <v>3992</v>
      </c>
      <c r="AQ88" s="496"/>
      <c r="AR88" s="502">
        <v>2</v>
      </c>
      <c r="AS88" s="497" t="s">
        <v>71</v>
      </c>
      <c r="AT88" s="74">
        <v>26.32</v>
      </c>
      <c r="AU88" s="74">
        <v>17.920000000000002</v>
      </c>
      <c r="AV88" s="74">
        <v>0.04</v>
      </c>
      <c r="AW88" s="61">
        <v>259</v>
      </c>
      <c r="AX88" s="74"/>
      <c r="AY88" s="74">
        <v>2.8000000000000003</v>
      </c>
      <c r="AZ88" s="74">
        <v>306.08</v>
      </c>
      <c r="BA88" s="74">
        <v>0</v>
      </c>
      <c r="BB88" s="74">
        <v>56</v>
      </c>
    </row>
    <row r="89" spans="1:54" s="62" customFormat="1" ht="15.75">
      <c r="A89" s="63" t="s">
        <v>46</v>
      </c>
      <c r="B89" s="50">
        <v>83</v>
      </c>
      <c r="C89" s="494" t="s">
        <v>4138</v>
      </c>
      <c r="D89" s="504" t="s">
        <v>453</v>
      </c>
      <c r="E89" s="495" t="s">
        <v>4139</v>
      </c>
      <c r="F89" s="496" t="s">
        <v>4140</v>
      </c>
      <c r="G89" s="74"/>
      <c r="H89" s="497">
        <v>15</v>
      </c>
      <c r="I89" s="497">
        <v>5</v>
      </c>
      <c r="J89" s="497">
        <v>1954</v>
      </c>
      <c r="K89" s="498">
        <f t="shared" si="1"/>
        <v>57</v>
      </c>
      <c r="L89" s="499" t="s">
        <v>1964</v>
      </c>
      <c r="M89" s="74"/>
      <c r="N89" s="74"/>
      <c r="O89" s="74"/>
      <c r="P89" s="74"/>
      <c r="Q89" s="497">
        <v>336</v>
      </c>
      <c r="R89" s="74"/>
      <c r="S89" s="497" t="s">
        <v>169</v>
      </c>
      <c r="T89" s="496" t="s">
        <v>1965</v>
      </c>
      <c r="U89" s="500" t="s">
        <v>4141</v>
      </c>
      <c r="V89" s="500"/>
      <c r="W89" s="500"/>
      <c r="X89" s="495"/>
      <c r="Y89" s="500"/>
      <c r="Z89" s="500"/>
      <c r="AA89" s="501"/>
      <c r="AB89" s="501"/>
      <c r="AC89" s="501"/>
      <c r="AD89" s="501"/>
      <c r="AE89" s="501"/>
      <c r="AF89" s="496" t="s">
        <v>3952</v>
      </c>
      <c r="AG89" s="496" t="s">
        <v>3946</v>
      </c>
      <c r="AH89" s="496" t="s">
        <v>3992</v>
      </c>
      <c r="AI89" s="496" t="s">
        <v>3994</v>
      </c>
      <c r="AJ89" s="501"/>
      <c r="AK89" s="501"/>
      <c r="AL89" s="497"/>
      <c r="AM89" s="501"/>
      <c r="AN89" s="496" t="s">
        <v>2777</v>
      </c>
      <c r="AO89" s="496" t="s">
        <v>3946</v>
      </c>
      <c r="AP89" s="496" t="s">
        <v>3992</v>
      </c>
      <c r="AQ89" s="496"/>
      <c r="AR89" s="502">
        <v>14</v>
      </c>
      <c r="AS89" s="497" t="s">
        <v>71</v>
      </c>
      <c r="AT89" s="74">
        <v>184.23999999999998</v>
      </c>
      <c r="AU89" s="74">
        <v>125.44</v>
      </c>
      <c r="AV89" s="74">
        <v>4.74</v>
      </c>
      <c r="AW89" s="61">
        <v>259</v>
      </c>
      <c r="AX89" s="74"/>
      <c r="AY89" s="74">
        <v>19.600000000000001</v>
      </c>
      <c r="AZ89" s="74">
        <v>593.02</v>
      </c>
      <c r="BA89" s="74">
        <v>0</v>
      </c>
      <c r="BB89" s="74">
        <v>392</v>
      </c>
    </row>
    <row r="90" spans="1:54" s="62" customFormat="1" ht="15.75">
      <c r="A90" s="63" t="s">
        <v>46</v>
      </c>
      <c r="B90" s="50">
        <v>84</v>
      </c>
      <c r="C90" s="494" t="s">
        <v>4142</v>
      </c>
      <c r="D90" s="504" t="s">
        <v>179</v>
      </c>
      <c r="E90" s="495" t="s">
        <v>4143</v>
      </c>
      <c r="F90" s="496" t="s">
        <v>4144</v>
      </c>
      <c r="G90" s="74"/>
      <c r="H90" s="497">
        <v>29</v>
      </c>
      <c r="I90" s="497">
        <v>1</v>
      </c>
      <c r="J90" s="497">
        <v>1965</v>
      </c>
      <c r="K90" s="498">
        <f t="shared" si="1"/>
        <v>46</v>
      </c>
      <c r="L90" s="499" t="s">
        <v>1964</v>
      </c>
      <c r="M90" s="74"/>
      <c r="N90" s="74"/>
      <c r="O90" s="74"/>
      <c r="P90" s="74"/>
      <c r="Q90" s="497">
        <v>337</v>
      </c>
      <c r="R90" s="74"/>
      <c r="S90" s="496" t="s">
        <v>169</v>
      </c>
      <c r="T90" s="496" t="s">
        <v>1965</v>
      </c>
      <c r="U90" s="500" t="s">
        <v>4145</v>
      </c>
      <c r="V90" s="500"/>
      <c r="W90" s="500"/>
      <c r="X90" s="495"/>
      <c r="Y90" s="500"/>
      <c r="Z90" s="500"/>
      <c r="AA90" s="501"/>
      <c r="AB90" s="501"/>
      <c r="AC90" s="501"/>
      <c r="AD90" s="501"/>
      <c r="AE90" s="501"/>
      <c r="AF90" s="496" t="s">
        <v>3952</v>
      </c>
      <c r="AG90" s="496" t="s">
        <v>3946</v>
      </c>
      <c r="AH90" s="496" t="s">
        <v>3992</v>
      </c>
      <c r="AI90" s="496" t="s">
        <v>4146</v>
      </c>
      <c r="AJ90" s="501"/>
      <c r="AK90" s="501"/>
      <c r="AL90" s="497"/>
      <c r="AM90" s="501"/>
      <c r="AN90" s="496" t="s">
        <v>3954</v>
      </c>
      <c r="AO90" s="496" t="s">
        <v>3946</v>
      </c>
      <c r="AP90" s="496" t="s">
        <v>3992</v>
      </c>
      <c r="AQ90" s="496"/>
      <c r="AR90" s="502">
        <v>4</v>
      </c>
      <c r="AS90" s="497" t="s">
        <v>71</v>
      </c>
      <c r="AT90" s="74">
        <v>52.64</v>
      </c>
      <c r="AU90" s="74">
        <v>35.840000000000003</v>
      </c>
      <c r="AV90" s="74">
        <v>0.18</v>
      </c>
      <c r="AW90" s="61">
        <v>262</v>
      </c>
      <c r="AX90" s="74"/>
      <c r="AY90" s="74">
        <v>5.6000000000000005</v>
      </c>
      <c r="AZ90" s="74">
        <v>356.26</v>
      </c>
      <c r="BA90" s="74">
        <v>0</v>
      </c>
      <c r="BB90" s="74">
        <v>112</v>
      </c>
    </row>
    <row r="91" spans="1:54" s="62" customFormat="1" ht="15.75">
      <c r="A91" s="63" t="s">
        <v>46</v>
      </c>
      <c r="B91" s="50">
        <v>85</v>
      </c>
      <c r="C91" s="494" t="s">
        <v>4147</v>
      </c>
      <c r="D91" s="504" t="s">
        <v>929</v>
      </c>
      <c r="E91" s="495" t="s">
        <v>4148</v>
      </c>
      <c r="F91" s="496" t="s">
        <v>4149</v>
      </c>
      <c r="G91" s="74"/>
      <c r="H91" s="497">
        <v>17</v>
      </c>
      <c r="I91" s="497">
        <v>1</v>
      </c>
      <c r="J91" s="497">
        <v>1935</v>
      </c>
      <c r="K91" s="498">
        <f t="shared" si="1"/>
        <v>76</v>
      </c>
      <c r="L91" s="499" t="s">
        <v>1964</v>
      </c>
      <c r="M91" s="74"/>
      <c r="N91" s="74"/>
      <c r="O91" s="74"/>
      <c r="P91" s="74"/>
      <c r="Q91" s="497">
        <v>338</v>
      </c>
      <c r="R91" s="74"/>
      <c r="S91" s="496" t="s">
        <v>169</v>
      </c>
      <c r="T91" s="496" t="s">
        <v>1965</v>
      </c>
      <c r="U91" s="500" t="s">
        <v>4150</v>
      </c>
      <c r="V91" s="500"/>
      <c r="W91" s="500"/>
      <c r="X91" s="495"/>
      <c r="Y91" s="500"/>
      <c r="Z91" s="500"/>
      <c r="AA91" s="501"/>
      <c r="AB91" s="501"/>
      <c r="AC91" s="501"/>
      <c r="AD91" s="501"/>
      <c r="AE91" s="501"/>
      <c r="AF91" s="496" t="s">
        <v>3948</v>
      </c>
      <c r="AG91" s="496" t="s">
        <v>3946</v>
      </c>
      <c r="AH91" s="496" t="s">
        <v>3992</v>
      </c>
      <c r="AI91" s="496" t="s">
        <v>4151</v>
      </c>
      <c r="AJ91" s="501"/>
      <c r="AK91" s="501"/>
      <c r="AL91" s="497"/>
      <c r="AM91" s="501"/>
      <c r="AN91" s="496" t="s">
        <v>2803</v>
      </c>
      <c r="AO91" s="496" t="s">
        <v>3946</v>
      </c>
      <c r="AP91" s="496" t="s">
        <v>3992</v>
      </c>
      <c r="AQ91" s="496"/>
      <c r="AR91" s="502">
        <v>26</v>
      </c>
      <c r="AS91" s="496" t="s">
        <v>53</v>
      </c>
      <c r="AT91" s="74">
        <v>342.15999999999997</v>
      </c>
      <c r="AU91" s="74">
        <v>232.96</v>
      </c>
      <c r="AV91" s="74">
        <v>54.43</v>
      </c>
      <c r="AW91" s="61">
        <v>311</v>
      </c>
      <c r="AX91" s="74"/>
      <c r="AY91" s="74">
        <v>36.4</v>
      </c>
      <c r="AZ91" s="74">
        <v>976.94999999999993</v>
      </c>
      <c r="BA91" s="74">
        <v>0</v>
      </c>
      <c r="BB91" s="74">
        <v>728</v>
      </c>
    </row>
    <row r="92" spans="1:54" s="62" customFormat="1" ht="15.75">
      <c r="A92" s="63" t="s">
        <v>46</v>
      </c>
      <c r="B92" s="50">
        <v>86</v>
      </c>
      <c r="C92" s="494" t="s">
        <v>4152</v>
      </c>
      <c r="D92" s="504" t="s">
        <v>4153</v>
      </c>
      <c r="E92" s="495" t="s">
        <v>4154</v>
      </c>
      <c r="F92" s="496" t="s">
        <v>4155</v>
      </c>
      <c r="G92" s="74"/>
      <c r="H92" s="497">
        <v>20</v>
      </c>
      <c r="I92" s="497">
        <v>5</v>
      </c>
      <c r="J92" s="497">
        <v>1940</v>
      </c>
      <c r="K92" s="498">
        <f t="shared" si="1"/>
        <v>71</v>
      </c>
      <c r="L92" s="499" t="s">
        <v>100</v>
      </c>
      <c r="M92" s="74"/>
      <c r="N92" s="74"/>
      <c r="O92" s="74"/>
      <c r="P92" s="74"/>
      <c r="Q92" s="497">
        <v>339</v>
      </c>
      <c r="R92" s="74"/>
      <c r="S92" s="496" t="s">
        <v>159</v>
      </c>
      <c r="T92" s="496" t="s">
        <v>1965</v>
      </c>
      <c r="U92" s="500" t="s">
        <v>4156</v>
      </c>
      <c r="V92" s="500"/>
      <c r="W92" s="500"/>
      <c r="X92" s="495"/>
      <c r="Y92" s="500"/>
      <c r="Z92" s="500"/>
      <c r="AA92" s="501"/>
      <c r="AB92" s="501"/>
      <c r="AC92" s="501"/>
      <c r="AD92" s="501"/>
      <c r="AE92" s="501"/>
      <c r="AF92" s="496" t="s">
        <v>3948</v>
      </c>
      <c r="AG92" s="496" t="s">
        <v>3946</v>
      </c>
      <c r="AH92" s="496" t="s">
        <v>3992</v>
      </c>
      <c r="AI92" s="496" t="s">
        <v>4049</v>
      </c>
      <c r="AJ92" s="501"/>
      <c r="AK92" s="501"/>
      <c r="AL92" s="497"/>
      <c r="AM92" s="501"/>
      <c r="AN92" s="496" t="s">
        <v>3954</v>
      </c>
      <c r="AO92" s="496" t="s">
        <v>3946</v>
      </c>
      <c r="AP92" s="496" t="s">
        <v>3992</v>
      </c>
      <c r="AQ92" s="496"/>
      <c r="AR92" s="502">
        <v>3</v>
      </c>
      <c r="AS92" s="497" t="s">
        <v>71</v>
      </c>
      <c r="AT92" s="74">
        <v>39.479999999999997</v>
      </c>
      <c r="AU92" s="74">
        <v>26.88</v>
      </c>
      <c r="AV92" s="74">
        <v>78.42</v>
      </c>
      <c r="AW92" s="61">
        <v>230</v>
      </c>
      <c r="AX92" s="74"/>
      <c r="AY92" s="74">
        <v>4.2</v>
      </c>
      <c r="AZ92" s="74">
        <v>378.98</v>
      </c>
      <c r="BA92" s="74">
        <v>0</v>
      </c>
      <c r="BB92" s="74">
        <v>84</v>
      </c>
    </row>
    <row r="93" spans="1:54" s="62" customFormat="1" ht="15.75">
      <c r="A93" s="63" t="s">
        <v>46</v>
      </c>
      <c r="B93" s="50">
        <v>87</v>
      </c>
      <c r="C93" s="494" t="s">
        <v>4157</v>
      </c>
      <c r="D93" s="504" t="s">
        <v>97</v>
      </c>
      <c r="E93" s="495" t="s">
        <v>4158</v>
      </c>
      <c r="F93" s="496" t="s">
        <v>4159</v>
      </c>
      <c r="G93" s="74"/>
      <c r="H93" s="497">
        <v>20</v>
      </c>
      <c r="I93" s="497">
        <v>12</v>
      </c>
      <c r="J93" s="497">
        <v>1991</v>
      </c>
      <c r="K93" s="498">
        <f t="shared" si="1"/>
        <v>20</v>
      </c>
      <c r="L93" s="499" t="s">
        <v>100</v>
      </c>
      <c r="M93" s="74"/>
      <c r="N93" s="74"/>
      <c r="O93" s="74"/>
      <c r="P93" s="74"/>
      <c r="Q93" s="497">
        <v>340</v>
      </c>
      <c r="R93" s="74"/>
      <c r="S93" s="496" t="s">
        <v>94</v>
      </c>
      <c r="T93" s="496" t="s">
        <v>1965</v>
      </c>
      <c r="U93" s="500" t="s">
        <v>4160</v>
      </c>
      <c r="V93" s="500"/>
      <c r="W93" s="500"/>
      <c r="X93" s="495"/>
      <c r="Y93" s="500"/>
      <c r="Z93" s="500"/>
      <c r="AA93" s="501"/>
      <c r="AB93" s="501"/>
      <c r="AC93" s="501"/>
      <c r="AD93" s="501"/>
      <c r="AE93" s="501"/>
      <c r="AF93" s="496" t="s">
        <v>3948</v>
      </c>
      <c r="AG93" s="496" t="s">
        <v>3946</v>
      </c>
      <c r="AH93" s="496" t="s">
        <v>3992</v>
      </c>
      <c r="AI93" s="496" t="s">
        <v>4161</v>
      </c>
      <c r="AJ93" s="501"/>
      <c r="AK93" s="501"/>
      <c r="AL93" s="497"/>
      <c r="AM93" s="501"/>
      <c r="AN93" s="496" t="s">
        <v>2777</v>
      </c>
      <c r="AO93" s="496" t="s">
        <v>3946</v>
      </c>
      <c r="AP93" s="496" t="s">
        <v>3992</v>
      </c>
      <c r="AQ93" s="496"/>
      <c r="AR93" s="502">
        <v>13</v>
      </c>
      <c r="AS93" s="497" t="s">
        <v>71</v>
      </c>
      <c r="AT93" s="74">
        <v>171.07999999999998</v>
      </c>
      <c r="AU93" s="74">
        <v>116.48</v>
      </c>
      <c r="AV93" s="74">
        <v>0.06</v>
      </c>
      <c r="AW93" s="61">
        <v>249</v>
      </c>
      <c r="AX93" s="74"/>
      <c r="AY93" s="74">
        <v>18.2</v>
      </c>
      <c r="AZ93" s="74">
        <v>554.81999999999994</v>
      </c>
      <c r="BA93" s="74">
        <v>0</v>
      </c>
      <c r="BB93" s="74">
        <v>364</v>
      </c>
    </row>
    <row r="94" spans="1:54" s="62" customFormat="1" ht="15.75">
      <c r="A94" s="63" t="s">
        <v>46</v>
      </c>
      <c r="B94" s="50">
        <v>88</v>
      </c>
      <c r="C94" s="494" t="s">
        <v>4162</v>
      </c>
      <c r="D94" s="504" t="s">
        <v>769</v>
      </c>
      <c r="E94" s="495" t="s">
        <v>4163</v>
      </c>
      <c r="F94" s="496" t="s">
        <v>4164</v>
      </c>
      <c r="G94" s="74"/>
      <c r="H94" s="497">
        <v>30</v>
      </c>
      <c r="I94" s="497">
        <v>3</v>
      </c>
      <c r="J94" s="497">
        <v>1941</v>
      </c>
      <c r="K94" s="498">
        <f t="shared" si="1"/>
        <v>70</v>
      </c>
      <c r="L94" s="499" t="s">
        <v>1964</v>
      </c>
      <c r="M94" s="74"/>
      <c r="N94" s="74"/>
      <c r="O94" s="74"/>
      <c r="P94" s="74"/>
      <c r="Q94" s="497">
        <v>342</v>
      </c>
      <c r="R94" s="74"/>
      <c r="S94" s="496" t="s">
        <v>159</v>
      </c>
      <c r="T94" s="496" t="s">
        <v>1965</v>
      </c>
      <c r="U94" s="500" t="s">
        <v>289</v>
      </c>
      <c r="V94" s="500"/>
      <c r="W94" s="500"/>
      <c r="X94" s="495"/>
      <c r="Y94" s="500"/>
      <c r="Z94" s="500"/>
      <c r="AA94" s="501"/>
      <c r="AB94" s="501"/>
      <c r="AC94" s="501"/>
      <c r="AD94" s="501"/>
      <c r="AE94" s="501"/>
      <c r="AF94" s="496" t="s">
        <v>3948</v>
      </c>
      <c r="AG94" s="496" t="s">
        <v>3946</v>
      </c>
      <c r="AH94" s="496" t="s">
        <v>3992</v>
      </c>
      <c r="AI94" s="496" t="s">
        <v>4165</v>
      </c>
      <c r="AJ94" s="501"/>
      <c r="AK94" s="501"/>
      <c r="AL94" s="497"/>
      <c r="AM94" s="501"/>
      <c r="AN94" s="496" t="s">
        <v>3812</v>
      </c>
      <c r="AO94" s="496" t="s">
        <v>3946</v>
      </c>
      <c r="AP94" s="496" t="s">
        <v>3992</v>
      </c>
      <c r="AQ94" s="496"/>
      <c r="AR94" s="502">
        <v>5</v>
      </c>
      <c r="AS94" s="497" t="s">
        <v>71</v>
      </c>
      <c r="AT94" s="74">
        <v>65.8</v>
      </c>
      <c r="AU94" s="74">
        <v>44.800000000000004</v>
      </c>
      <c r="AV94" s="74">
        <v>123.36</v>
      </c>
      <c r="AW94" s="61">
        <v>10</v>
      </c>
      <c r="AX94" s="74"/>
      <c r="AY94" s="74">
        <v>7</v>
      </c>
      <c r="AZ94" s="74">
        <v>250.95999999999998</v>
      </c>
      <c r="BA94" s="74">
        <v>0</v>
      </c>
      <c r="BB94" s="74">
        <v>140</v>
      </c>
    </row>
    <row r="95" spans="1:54" s="62" customFormat="1" ht="15.75">
      <c r="A95" s="63" t="s">
        <v>46</v>
      </c>
      <c r="B95" s="50">
        <v>89</v>
      </c>
      <c r="C95" s="494" t="s">
        <v>4166</v>
      </c>
      <c r="D95" s="504" t="s">
        <v>2214</v>
      </c>
      <c r="E95" s="495" t="s">
        <v>4167</v>
      </c>
      <c r="F95" s="496" t="s">
        <v>4168</v>
      </c>
      <c r="G95" s="74"/>
      <c r="H95" s="497">
        <v>5</v>
      </c>
      <c r="I95" s="497">
        <v>9</v>
      </c>
      <c r="J95" s="497">
        <v>1925</v>
      </c>
      <c r="K95" s="498">
        <f t="shared" si="1"/>
        <v>86</v>
      </c>
      <c r="L95" s="499" t="s">
        <v>100</v>
      </c>
      <c r="M95" s="74"/>
      <c r="N95" s="74"/>
      <c r="O95" s="74"/>
      <c r="P95" s="74"/>
      <c r="Q95" s="497">
        <v>344</v>
      </c>
      <c r="R95" s="74"/>
      <c r="S95" s="496" t="s">
        <v>58</v>
      </c>
      <c r="T95" s="496" t="s">
        <v>1965</v>
      </c>
      <c r="U95" s="500" t="s">
        <v>4169</v>
      </c>
      <c r="V95" s="500"/>
      <c r="W95" s="500"/>
      <c r="X95" s="495"/>
      <c r="Y95" s="500"/>
      <c r="Z95" s="500"/>
      <c r="AA95" s="501"/>
      <c r="AB95" s="501"/>
      <c r="AC95" s="501"/>
      <c r="AD95" s="501"/>
      <c r="AE95" s="501"/>
      <c r="AF95" s="496" t="s">
        <v>3948</v>
      </c>
      <c r="AG95" s="496" t="s">
        <v>3946</v>
      </c>
      <c r="AH95" s="496" t="s">
        <v>3992</v>
      </c>
      <c r="AI95" s="496" t="s">
        <v>4035</v>
      </c>
      <c r="AJ95" s="501"/>
      <c r="AK95" s="501"/>
      <c r="AL95" s="497"/>
      <c r="AM95" s="501"/>
      <c r="AN95" s="496" t="s">
        <v>2803</v>
      </c>
      <c r="AO95" s="496" t="s">
        <v>3946</v>
      </c>
      <c r="AP95" s="496" t="s">
        <v>3992</v>
      </c>
      <c r="AQ95" s="496"/>
      <c r="AR95" s="502">
        <v>26</v>
      </c>
      <c r="AS95" s="496" t="s">
        <v>53</v>
      </c>
      <c r="AT95" s="74">
        <v>342.15999999999997</v>
      </c>
      <c r="AU95" s="74">
        <v>232.96</v>
      </c>
      <c r="AV95" s="74">
        <v>41.14</v>
      </c>
      <c r="AW95" s="61">
        <v>126</v>
      </c>
      <c r="AX95" s="74"/>
      <c r="AY95" s="74">
        <v>36.4</v>
      </c>
      <c r="AZ95" s="74">
        <v>778.66</v>
      </c>
      <c r="BA95" s="74">
        <v>0</v>
      </c>
      <c r="BB95" s="74">
        <v>728</v>
      </c>
    </row>
    <row r="96" spans="1:54" s="62" customFormat="1" ht="15.75">
      <c r="A96" s="63" t="s">
        <v>46</v>
      </c>
      <c r="B96" s="50">
        <v>90</v>
      </c>
      <c r="C96" s="494" t="s">
        <v>4170</v>
      </c>
      <c r="D96" s="504" t="s">
        <v>817</v>
      </c>
      <c r="E96" s="495" t="s">
        <v>1575</v>
      </c>
      <c r="F96" s="496" t="s">
        <v>4171</v>
      </c>
      <c r="G96" s="74"/>
      <c r="H96" s="497">
        <v>8</v>
      </c>
      <c r="I96" s="497">
        <v>7</v>
      </c>
      <c r="J96" s="497">
        <v>1979</v>
      </c>
      <c r="K96" s="498">
        <f t="shared" si="1"/>
        <v>32</v>
      </c>
      <c r="L96" s="499" t="s">
        <v>100</v>
      </c>
      <c r="M96" s="74"/>
      <c r="N96" s="74"/>
      <c r="O96" s="74"/>
      <c r="P96" s="74"/>
      <c r="Q96" s="497">
        <v>345</v>
      </c>
      <c r="R96" s="74"/>
      <c r="S96" s="496" t="s">
        <v>528</v>
      </c>
      <c r="T96" s="496" t="s">
        <v>1965</v>
      </c>
      <c r="U96" s="500" t="s">
        <v>4172</v>
      </c>
      <c r="V96" s="500"/>
      <c r="W96" s="500"/>
      <c r="X96" s="495"/>
      <c r="Y96" s="500"/>
      <c r="Z96" s="500"/>
      <c r="AA96" s="501"/>
      <c r="AB96" s="501"/>
      <c r="AC96" s="501"/>
      <c r="AD96" s="501"/>
      <c r="AE96" s="501"/>
      <c r="AF96" s="496" t="s">
        <v>3953</v>
      </c>
      <c r="AG96" s="496" t="s">
        <v>3946</v>
      </c>
      <c r="AH96" s="496" t="s">
        <v>3992</v>
      </c>
      <c r="AI96" s="496" t="s">
        <v>4059</v>
      </c>
      <c r="AJ96" s="501"/>
      <c r="AK96" s="501"/>
      <c r="AL96" s="497"/>
      <c r="AM96" s="501"/>
      <c r="AN96" s="496" t="s">
        <v>3954</v>
      </c>
      <c r="AO96" s="496" t="s">
        <v>3946</v>
      </c>
      <c r="AP96" s="496" t="s">
        <v>3992</v>
      </c>
      <c r="AQ96" s="496"/>
      <c r="AR96" s="502">
        <v>2</v>
      </c>
      <c r="AS96" s="497" t="s">
        <v>71</v>
      </c>
      <c r="AT96" s="74">
        <v>26.32</v>
      </c>
      <c r="AU96" s="74">
        <v>17.920000000000002</v>
      </c>
      <c r="AV96" s="74">
        <v>6.33</v>
      </c>
      <c r="AW96" s="61">
        <v>77</v>
      </c>
      <c r="AX96" s="74"/>
      <c r="AY96" s="74">
        <v>2.8000000000000003</v>
      </c>
      <c r="AZ96" s="74">
        <v>130.37</v>
      </c>
      <c r="BA96" s="74">
        <v>0</v>
      </c>
      <c r="BB96" s="74">
        <v>56</v>
      </c>
    </row>
    <row r="97" spans="1:54" s="62" customFormat="1" ht="15.75">
      <c r="A97" s="63" t="s">
        <v>46</v>
      </c>
      <c r="B97" s="50">
        <v>91</v>
      </c>
      <c r="C97" s="494" t="s">
        <v>4173</v>
      </c>
      <c r="D97" s="504" t="s">
        <v>687</v>
      </c>
      <c r="E97" s="495" t="s">
        <v>4174</v>
      </c>
      <c r="F97" s="496" t="s">
        <v>4175</v>
      </c>
      <c r="G97" s="74"/>
      <c r="H97" s="497">
        <v>30</v>
      </c>
      <c r="I97" s="497">
        <v>9</v>
      </c>
      <c r="J97" s="497">
        <v>1986</v>
      </c>
      <c r="K97" s="498">
        <f t="shared" si="1"/>
        <v>25</v>
      </c>
      <c r="L97" s="499" t="s">
        <v>1964</v>
      </c>
      <c r="M97" s="74"/>
      <c r="N97" s="74"/>
      <c r="O97" s="74"/>
      <c r="P97" s="74"/>
      <c r="Q97" s="497">
        <v>347</v>
      </c>
      <c r="R97" s="74"/>
      <c r="S97" s="496" t="s">
        <v>58</v>
      </c>
      <c r="T97" s="496" t="s">
        <v>1965</v>
      </c>
      <c r="U97" s="500" t="s">
        <v>4176</v>
      </c>
      <c r="V97" s="500"/>
      <c r="W97" s="500"/>
      <c r="X97" s="495"/>
      <c r="Y97" s="500"/>
      <c r="Z97" s="500"/>
      <c r="AA97" s="501"/>
      <c r="AB97" s="501"/>
      <c r="AC97" s="501"/>
      <c r="AD97" s="501"/>
      <c r="AE97" s="501"/>
      <c r="AF97" s="496" t="s">
        <v>3953</v>
      </c>
      <c r="AG97" s="496" t="s">
        <v>3946</v>
      </c>
      <c r="AH97" s="496" t="s">
        <v>3992</v>
      </c>
      <c r="AI97" s="496" t="s">
        <v>4074</v>
      </c>
      <c r="AJ97" s="501"/>
      <c r="AK97" s="501"/>
      <c r="AL97" s="497"/>
      <c r="AM97" s="501"/>
      <c r="AN97" s="496" t="s">
        <v>2803</v>
      </c>
      <c r="AO97" s="496" t="s">
        <v>3946</v>
      </c>
      <c r="AP97" s="496" t="s">
        <v>3992</v>
      </c>
      <c r="AQ97" s="496"/>
      <c r="AR97" s="502">
        <v>25</v>
      </c>
      <c r="AS97" s="496" t="s">
        <v>53</v>
      </c>
      <c r="AT97" s="74">
        <v>329</v>
      </c>
      <c r="AU97" s="74">
        <v>224</v>
      </c>
      <c r="AV97" s="74">
        <v>1.65</v>
      </c>
      <c r="AW97" s="61">
        <v>43</v>
      </c>
      <c r="AX97" s="74"/>
      <c r="AY97" s="74">
        <v>35</v>
      </c>
      <c r="AZ97" s="74">
        <v>632.65</v>
      </c>
      <c r="BA97" s="74">
        <v>0</v>
      </c>
      <c r="BB97" s="74">
        <v>632.65</v>
      </c>
    </row>
    <row r="98" spans="1:54" s="62" customFormat="1" ht="15.75">
      <c r="A98" s="63" t="s">
        <v>46</v>
      </c>
      <c r="B98" s="50">
        <v>92</v>
      </c>
      <c r="C98" s="494" t="s">
        <v>4177</v>
      </c>
      <c r="D98" s="504" t="s">
        <v>348</v>
      </c>
      <c r="E98" s="495" t="s">
        <v>1704</v>
      </c>
      <c r="F98" s="496" t="s">
        <v>4178</v>
      </c>
      <c r="G98" s="74"/>
      <c r="H98" s="497">
        <v>31</v>
      </c>
      <c r="I98" s="497">
        <v>1</v>
      </c>
      <c r="J98" s="497">
        <v>1984</v>
      </c>
      <c r="K98" s="498">
        <f t="shared" si="1"/>
        <v>27</v>
      </c>
      <c r="L98" s="499" t="s">
        <v>100</v>
      </c>
      <c r="M98" s="74"/>
      <c r="N98" s="74"/>
      <c r="O98" s="74"/>
      <c r="P98" s="74"/>
      <c r="Q98" s="497">
        <v>348</v>
      </c>
      <c r="R98" s="74"/>
      <c r="S98" s="496" t="s">
        <v>58</v>
      </c>
      <c r="T98" s="496" t="s">
        <v>1965</v>
      </c>
      <c r="U98" s="500" t="s">
        <v>4179</v>
      </c>
      <c r="V98" s="500"/>
      <c r="W98" s="500"/>
      <c r="X98" s="495"/>
      <c r="Y98" s="500"/>
      <c r="Z98" s="500"/>
      <c r="AA98" s="501"/>
      <c r="AB98" s="501"/>
      <c r="AC98" s="501"/>
      <c r="AD98" s="501"/>
      <c r="AE98" s="501"/>
      <c r="AF98" s="496" t="s">
        <v>3953</v>
      </c>
      <c r="AG98" s="496" t="s">
        <v>3946</v>
      </c>
      <c r="AH98" s="496" t="s">
        <v>3992</v>
      </c>
      <c r="AI98" s="496" t="s">
        <v>4052</v>
      </c>
      <c r="AJ98" s="501"/>
      <c r="AK98" s="501"/>
      <c r="AL98" s="497"/>
      <c r="AM98" s="501"/>
      <c r="AN98" s="496" t="s">
        <v>2803</v>
      </c>
      <c r="AO98" s="496" t="s">
        <v>3946</v>
      </c>
      <c r="AP98" s="496" t="s">
        <v>3992</v>
      </c>
      <c r="AQ98" s="496"/>
      <c r="AR98" s="502">
        <v>25</v>
      </c>
      <c r="AS98" s="496" t="s">
        <v>53</v>
      </c>
      <c r="AT98" s="74">
        <v>329</v>
      </c>
      <c r="AU98" s="74">
        <v>224</v>
      </c>
      <c r="AV98" s="74">
        <v>23.38</v>
      </c>
      <c r="AW98" s="61">
        <v>90</v>
      </c>
      <c r="AX98" s="74"/>
      <c r="AY98" s="74">
        <v>35</v>
      </c>
      <c r="AZ98" s="74">
        <v>701.38</v>
      </c>
      <c r="BA98" s="74">
        <v>0</v>
      </c>
      <c r="BB98" s="74">
        <v>700</v>
      </c>
    </row>
    <row r="99" spans="1:54" s="62" customFormat="1" ht="15.75">
      <c r="A99" s="63" t="s">
        <v>46</v>
      </c>
      <c r="B99" s="50">
        <v>93</v>
      </c>
      <c r="C99" s="494" t="s">
        <v>4180</v>
      </c>
      <c r="D99" s="504" t="s">
        <v>1606</v>
      </c>
      <c r="E99" s="495" t="s">
        <v>1707</v>
      </c>
      <c r="F99" s="496" t="s">
        <v>1708</v>
      </c>
      <c r="G99" s="74"/>
      <c r="H99" s="497">
        <v>3</v>
      </c>
      <c r="I99" s="497">
        <v>10</v>
      </c>
      <c r="J99" s="497">
        <v>1969</v>
      </c>
      <c r="K99" s="498">
        <f t="shared" si="1"/>
        <v>42</v>
      </c>
      <c r="L99" s="499" t="s">
        <v>1964</v>
      </c>
      <c r="M99" s="74"/>
      <c r="N99" s="74"/>
      <c r="O99" s="74"/>
      <c r="P99" s="74"/>
      <c r="Q99" s="497">
        <v>349</v>
      </c>
      <c r="R99" s="74"/>
      <c r="S99" s="496" t="s">
        <v>69</v>
      </c>
      <c r="T99" s="496" t="s">
        <v>1965</v>
      </c>
      <c r="U99" s="500" t="s">
        <v>4181</v>
      </c>
      <c r="V99" s="500"/>
      <c r="W99" s="500"/>
      <c r="X99" s="495"/>
      <c r="Y99" s="500"/>
      <c r="Z99" s="500"/>
      <c r="AA99" s="501"/>
      <c r="AB99" s="501"/>
      <c r="AC99" s="501"/>
      <c r="AD99" s="501"/>
      <c r="AE99" s="501"/>
      <c r="AF99" s="496" t="s">
        <v>3953</v>
      </c>
      <c r="AG99" s="496" t="s">
        <v>3946</v>
      </c>
      <c r="AH99" s="496" t="s">
        <v>3992</v>
      </c>
      <c r="AI99" s="496" t="s">
        <v>4118</v>
      </c>
      <c r="AJ99" s="501"/>
      <c r="AK99" s="501"/>
      <c r="AL99" s="497"/>
      <c r="AM99" s="501"/>
      <c r="AN99" s="496" t="s">
        <v>2025</v>
      </c>
      <c r="AO99" s="496" t="s">
        <v>3946</v>
      </c>
      <c r="AP99" s="496" t="s">
        <v>3992</v>
      </c>
      <c r="AQ99" s="496"/>
      <c r="AR99" s="502">
        <v>23</v>
      </c>
      <c r="AS99" s="497" t="s">
        <v>71</v>
      </c>
      <c r="AT99" s="74">
        <v>302.68</v>
      </c>
      <c r="AU99" s="74">
        <v>206.08</v>
      </c>
      <c r="AV99" s="74">
        <v>127.46</v>
      </c>
      <c r="AW99" s="61">
        <v>120</v>
      </c>
      <c r="AX99" s="74"/>
      <c r="AY99" s="74">
        <v>32.200000000000003</v>
      </c>
      <c r="AZ99" s="74">
        <v>788.42000000000007</v>
      </c>
      <c r="BA99" s="74">
        <v>0</v>
      </c>
      <c r="BB99" s="74">
        <v>644</v>
      </c>
    </row>
    <row r="100" spans="1:54" s="62" customFormat="1" ht="15.75">
      <c r="A100" s="63" t="s">
        <v>46</v>
      </c>
      <c r="B100" s="50">
        <v>94</v>
      </c>
      <c r="C100" s="494" t="s">
        <v>4182</v>
      </c>
      <c r="D100" s="504" t="s">
        <v>78</v>
      </c>
      <c r="E100" s="495" t="s">
        <v>4183</v>
      </c>
      <c r="F100" s="496" t="s">
        <v>4184</v>
      </c>
      <c r="G100" s="74"/>
      <c r="H100" s="497">
        <v>10</v>
      </c>
      <c r="I100" s="497">
        <v>3</v>
      </c>
      <c r="J100" s="497">
        <v>1959</v>
      </c>
      <c r="K100" s="498">
        <f t="shared" si="1"/>
        <v>52</v>
      </c>
      <c r="L100" s="499" t="s">
        <v>1964</v>
      </c>
      <c r="M100" s="74"/>
      <c r="N100" s="74"/>
      <c r="O100" s="74"/>
      <c r="P100" s="74"/>
      <c r="Q100" s="497">
        <v>350</v>
      </c>
      <c r="R100" s="74"/>
      <c r="S100" s="496" t="s">
        <v>169</v>
      </c>
      <c r="T100" s="496" t="s">
        <v>1965</v>
      </c>
      <c r="U100" s="500" t="s">
        <v>4185</v>
      </c>
      <c r="V100" s="500"/>
      <c r="W100" s="500"/>
      <c r="X100" s="495"/>
      <c r="Y100" s="500"/>
      <c r="Z100" s="500"/>
      <c r="AA100" s="501"/>
      <c r="AB100" s="501"/>
      <c r="AC100" s="501"/>
      <c r="AD100" s="501"/>
      <c r="AE100" s="501"/>
      <c r="AF100" s="496" t="s">
        <v>3947</v>
      </c>
      <c r="AG100" s="496" t="s">
        <v>3946</v>
      </c>
      <c r="AH100" s="496" t="s">
        <v>3992</v>
      </c>
      <c r="AI100" s="496" t="s">
        <v>4186</v>
      </c>
      <c r="AJ100" s="501"/>
      <c r="AK100" s="501"/>
      <c r="AL100" s="497"/>
      <c r="AM100" s="501"/>
      <c r="AN100" s="496" t="s">
        <v>3954</v>
      </c>
      <c r="AO100" s="496" t="s">
        <v>3946</v>
      </c>
      <c r="AP100" s="496" t="s">
        <v>3992</v>
      </c>
      <c r="AQ100" s="496" t="s">
        <v>4187</v>
      </c>
      <c r="AR100" s="502">
        <v>1</v>
      </c>
      <c r="AS100" s="497" t="s">
        <v>956</v>
      </c>
      <c r="AT100" s="74">
        <v>13.16</v>
      </c>
      <c r="AU100" s="74">
        <v>8.9600000000000009</v>
      </c>
      <c r="AV100" s="74">
        <v>6.11</v>
      </c>
      <c r="AW100" s="61">
        <v>82</v>
      </c>
      <c r="AX100" s="74"/>
      <c r="AY100" s="74">
        <v>1.4000000000000001</v>
      </c>
      <c r="AZ100" s="74">
        <v>111.63</v>
      </c>
      <c r="BA100" s="74">
        <v>0</v>
      </c>
      <c r="BB100" s="74">
        <v>28</v>
      </c>
    </row>
    <row r="101" spans="1:54" s="62" customFormat="1" ht="15.75">
      <c r="A101" s="63" t="s">
        <v>46</v>
      </c>
      <c r="B101" s="50">
        <v>95</v>
      </c>
      <c r="C101" s="494" t="s">
        <v>4188</v>
      </c>
      <c r="D101" s="504" t="s">
        <v>4189</v>
      </c>
      <c r="E101" s="495" t="s">
        <v>4190</v>
      </c>
      <c r="F101" s="496" t="s">
        <v>4191</v>
      </c>
      <c r="G101" s="74"/>
      <c r="H101" s="497">
        <v>28</v>
      </c>
      <c r="I101" s="497">
        <v>1</v>
      </c>
      <c r="J101" s="497">
        <v>1987</v>
      </c>
      <c r="K101" s="498">
        <f t="shared" si="1"/>
        <v>24</v>
      </c>
      <c r="L101" s="499" t="s">
        <v>1964</v>
      </c>
      <c r="M101" s="74"/>
      <c r="N101" s="74"/>
      <c r="O101" s="74"/>
      <c r="P101" s="74"/>
      <c r="Q101" s="497">
        <v>352</v>
      </c>
      <c r="R101" s="74"/>
      <c r="S101" s="496" t="s">
        <v>58</v>
      </c>
      <c r="T101" s="496" t="s">
        <v>1965</v>
      </c>
      <c r="U101" s="500" t="s">
        <v>4192</v>
      </c>
      <c r="V101" s="500" t="s">
        <v>749</v>
      </c>
      <c r="W101" s="500"/>
      <c r="X101" s="495"/>
      <c r="Y101" s="500"/>
      <c r="Z101" s="500"/>
      <c r="AA101" s="501"/>
      <c r="AB101" s="501"/>
      <c r="AC101" s="501"/>
      <c r="AD101" s="501"/>
      <c r="AE101" s="501"/>
      <c r="AF101" s="496" t="s">
        <v>3954</v>
      </c>
      <c r="AG101" s="496" t="s">
        <v>3946</v>
      </c>
      <c r="AH101" s="496" t="s">
        <v>3992</v>
      </c>
      <c r="AI101" s="496" t="s">
        <v>4165</v>
      </c>
      <c r="AJ101" s="501"/>
      <c r="AK101" s="501"/>
      <c r="AL101" s="497"/>
      <c r="AM101" s="501"/>
      <c r="AN101" s="496" t="s">
        <v>2025</v>
      </c>
      <c r="AO101" s="496" t="s">
        <v>3946</v>
      </c>
      <c r="AP101" s="496" t="s">
        <v>3992</v>
      </c>
      <c r="AQ101" s="496"/>
      <c r="AR101" s="502">
        <v>21</v>
      </c>
      <c r="AS101" s="496" t="s">
        <v>71</v>
      </c>
      <c r="AT101" s="74">
        <v>276.35999999999996</v>
      </c>
      <c r="AU101" s="74">
        <v>188.16</v>
      </c>
      <c r="AV101" s="74">
        <v>87.59</v>
      </c>
      <c r="AW101" s="61">
        <v>81</v>
      </c>
      <c r="AX101" s="74"/>
      <c r="AY101" s="74">
        <v>29.400000000000002</v>
      </c>
      <c r="AZ101" s="74">
        <v>662.51</v>
      </c>
      <c r="BA101" s="74">
        <v>0</v>
      </c>
      <c r="BB101" s="74">
        <v>588</v>
      </c>
    </row>
    <row r="102" spans="1:54" s="62" customFormat="1" ht="15.75">
      <c r="A102" s="63" t="s">
        <v>46</v>
      </c>
      <c r="B102" s="50">
        <v>96</v>
      </c>
      <c r="C102" s="494" t="s">
        <v>4193</v>
      </c>
      <c r="D102" s="504" t="s">
        <v>1141</v>
      </c>
      <c r="E102" s="495" t="s">
        <v>4194</v>
      </c>
      <c r="F102" s="496" t="s">
        <v>4195</v>
      </c>
      <c r="G102" s="74"/>
      <c r="H102" s="497">
        <v>15</v>
      </c>
      <c r="I102" s="497">
        <v>7</v>
      </c>
      <c r="J102" s="497">
        <v>1992</v>
      </c>
      <c r="K102" s="498">
        <f t="shared" si="1"/>
        <v>19</v>
      </c>
      <c r="L102" s="499" t="s">
        <v>1964</v>
      </c>
      <c r="M102" s="74"/>
      <c r="N102" s="74"/>
      <c r="O102" s="74"/>
      <c r="P102" s="74"/>
      <c r="Q102" s="497">
        <v>353</v>
      </c>
      <c r="R102" s="74"/>
      <c r="S102" s="496" t="s">
        <v>169</v>
      </c>
      <c r="T102" s="496" t="s">
        <v>1965</v>
      </c>
      <c r="U102" s="500" t="s">
        <v>4196</v>
      </c>
      <c r="V102" s="500"/>
      <c r="W102" s="500"/>
      <c r="X102" s="495"/>
      <c r="Y102" s="500"/>
      <c r="Z102" s="500"/>
      <c r="AA102" s="501"/>
      <c r="AB102" s="501"/>
      <c r="AC102" s="501"/>
      <c r="AD102" s="501"/>
      <c r="AE102" s="501"/>
      <c r="AF102" s="496" t="s">
        <v>3954</v>
      </c>
      <c r="AG102" s="496" t="s">
        <v>3946</v>
      </c>
      <c r="AH102" s="496" t="s">
        <v>3992</v>
      </c>
      <c r="AI102" s="496" t="s">
        <v>4018</v>
      </c>
      <c r="AJ102" s="501"/>
      <c r="AK102" s="501"/>
      <c r="AL102" s="497"/>
      <c r="AM102" s="501"/>
      <c r="AN102" s="496" t="s">
        <v>3812</v>
      </c>
      <c r="AO102" s="496" t="s">
        <v>3946</v>
      </c>
      <c r="AP102" s="496" t="s">
        <v>3992</v>
      </c>
      <c r="AQ102" s="496"/>
      <c r="AR102" s="502">
        <v>4</v>
      </c>
      <c r="AS102" s="497" t="s">
        <v>71</v>
      </c>
      <c r="AT102" s="74">
        <v>52.64</v>
      </c>
      <c r="AU102" s="74">
        <v>35.840000000000003</v>
      </c>
      <c r="AV102" s="74">
        <v>0.18</v>
      </c>
      <c r="AW102" s="61">
        <v>277</v>
      </c>
      <c r="AX102" s="74"/>
      <c r="AY102" s="74">
        <v>5.6000000000000005</v>
      </c>
      <c r="AZ102" s="74">
        <v>371.26</v>
      </c>
      <c r="BA102" s="74">
        <v>0</v>
      </c>
      <c r="BB102" s="74">
        <v>112</v>
      </c>
    </row>
    <row r="103" spans="1:54" s="62" customFormat="1" ht="15.75">
      <c r="A103" s="63" t="s">
        <v>46</v>
      </c>
      <c r="B103" s="50">
        <v>97</v>
      </c>
      <c r="C103" s="494" t="s">
        <v>4197</v>
      </c>
      <c r="D103" s="504" t="s">
        <v>55</v>
      </c>
      <c r="E103" s="495" t="s">
        <v>4198</v>
      </c>
      <c r="F103" s="496" t="s">
        <v>4199</v>
      </c>
      <c r="G103" s="74"/>
      <c r="H103" s="497">
        <v>20</v>
      </c>
      <c r="I103" s="497">
        <v>9</v>
      </c>
      <c r="J103" s="497">
        <v>1990</v>
      </c>
      <c r="K103" s="498">
        <f t="shared" si="1"/>
        <v>21</v>
      </c>
      <c r="L103" s="499" t="s">
        <v>1964</v>
      </c>
      <c r="M103" s="74"/>
      <c r="N103" s="74"/>
      <c r="O103" s="74"/>
      <c r="P103" s="74"/>
      <c r="Q103" s="497">
        <v>354</v>
      </c>
      <c r="R103" s="74"/>
      <c r="S103" s="496" t="s">
        <v>388</v>
      </c>
      <c r="T103" s="496" t="s">
        <v>1965</v>
      </c>
      <c r="U103" s="500" t="s">
        <v>4200</v>
      </c>
      <c r="V103" s="500"/>
      <c r="W103" s="500"/>
      <c r="X103" s="495"/>
      <c r="Y103" s="500"/>
      <c r="Z103" s="500"/>
      <c r="AA103" s="501"/>
      <c r="AB103" s="501"/>
      <c r="AC103" s="501"/>
      <c r="AD103" s="501"/>
      <c r="AE103" s="501"/>
      <c r="AF103" s="496" t="s">
        <v>3954</v>
      </c>
      <c r="AG103" s="496" t="s">
        <v>3946</v>
      </c>
      <c r="AH103" s="496" t="s">
        <v>3992</v>
      </c>
      <c r="AI103" s="496" t="s">
        <v>4201</v>
      </c>
      <c r="AJ103" s="501"/>
      <c r="AK103" s="501"/>
      <c r="AL103" s="497"/>
      <c r="AM103" s="501"/>
      <c r="AN103" s="496" t="s">
        <v>2781</v>
      </c>
      <c r="AO103" s="496" t="s">
        <v>3946</v>
      </c>
      <c r="AP103" s="496" t="s">
        <v>3992</v>
      </c>
      <c r="AQ103" s="496"/>
      <c r="AR103" s="502">
        <v>12</v>
      </c>
      <c r="AS103" s="497" t="s">
        <v>71</v>
      </c>
      <c r="AT103" s="74">
        <v>157.91999999999999</v>
      </c>
      <c r="AU103" s="74">
        <v>107.52</v>
      </c>
      <c r="AV103" s="74">
        <v>22.49</v>
      </c>
      <c r="AW103" s="61">
        <v>362</v>
      </c>
      <c r="AX103" s="74"/>
      <c r="AY103" s="74">
        <v>16.8</v>
      </c>
      <c r="AZ103" s="74">
        <v>666.73</v>
      </c>
      <c r="BA103" s="74">
        <v>0</v>
      </c>
      <c r="BB103" s="74">
        <v>336</v>
      </c>
    </row>
    <row r="104" spans="1:54" s="62" customFormat="1" ht="15.75">
      <c r="A104" s="63" t="s">
        <v>46</v>
      </c>
      <c r="B104" s="50">
        <v>98</v>
      </c>
      <c r="C104" s="494" t="s">
        <v>4202</v>
      </c>
      <c r="D104" s="504" t="s">
        <v>55</v>
      </c>
      <c r="E104" s="495" t="s">
        <v>4203</v>
      </c>
      <c r="F104" s="496" t="s">
        <v>4204</v>
      </c>
      <c r="G104" s="74"/>
      <c r="H104" s="497">
        <v>2</v>
      </c>
      <c r="I104" s="497">
        <v>9</v>
      </c>
      <c r="J104" s="497">
        <v>1995</v>
      </c>
      <c r="K104" s="498">
        <f t="shared" si="1"/>
        <v>16</v>
      </c>
      <c r="L104" s="499" t="s">
        <v>1964</v>
      </c>
      <c r="M104" s="74"/>
      <c r="N104" s="74"/>
      <c r="O104" s="74"/>
      <c r="P104" s="74"/>
      <c r="Q104" s="497">
        <v>356</v>
      </c>
      <c r="R104" s="74"/>
      <c r="S104" s="496" t="s">
        <v>69</v>
      </c>
      <c r="T104" s="496" t="s">
        <v>1965</v>
      </c>
      <c r="U104" s="500" t="s">
        <v>4205</v>
      </c>
      <c r="V104" s="500"/>
      <c r="W104" s="500"/>
      <c r="X104" s="495"/>
      <c r="Y104" s="500"/>
      <c r="Z104" s="500"/>
      <c r="AA104" s="501"/>
      <c r="AB104" s="501"/>
      <c r="AC104" s="501"/>
      <c r="AD104" s="501"/>
      <c r="AE104" s="501"/>
      <c r="AF104" s="496" t="s">
        <v>3954</v>
      </c>
      <c r="AG104" s="496" t="s">
        <v>3946</v>
      </c>
      <c r="AH104" s="496" t="s">
        <v>3992</v>
      </c>
      <c r="AI104" s="496" t="s">
        <v>4206</v>
      </c>
      <c r="AJ104" s="501"/>
      <c r="AK104" s="501"/>
      <c r="AL104" s="497"/>
      <c r="AM104" s="501"/>
      <c r="AN104" s="496" t="s">
        <v>2803</v>
      </c>
      <c r="AO104" s="496" t="s">
        <v>3946</v>
      </c>
      <c r="AP104" s="496" t="s">
        <v>3992</v>
      </c>
      <c r="AQ104" s="496"/>
      <c r="AR104" s="502">
        <v>23</v>
      </c>
      <c r="AS104" s="496" t="s">
        <v>53</v>
      </c>
      <c r="AT104" s="74">
        <v>302.68</v>
      </c>
      <c r="AU104" s="74">
        <v>206.08</v>
      </c>
      <c r="AV104" s="74">
        <v>112.42</v>
      </c>
      <c r="AW104" s="61">
        <v>104</v>
      </c>
      <c r="AX104" s="74"/>
      <c r="AY104" s="74">
        <v>32.200000000000003</v>
      </c>
      <c r="AZ104" s="74">
        <v>757.38</v>
      </c>
      <c r="BA104" s="74">
        <v>0</v>
      </c>
      <c r="BB104" s="74">
        <v>644</v>
      </c>
    </row>
    <row r="105" spans="1:54" s="62" customFormat="1" ht="15.75">
      <c r="A105" s="63" t="s">
        <v>46</v>
      </c>
      <c r="B105" s="50">
        <v>99</v>
      </c>
      <c r="C105" s="494" t="s">
        <v>4207</v>
      </c>
      <c r="D105" s="504" t="s">
        <v>4208</v>
      </c>
      <c r="E105" s="495" t="s">
        <v>4209</v>
      </c>
      <c r="F105" s="496" t="s">
        <v>4210</v>
      </c>
      <c r="G105" s="74"/>
      <c r="H105" s="497">
        <v>10</v>
      </c>
      <c r="I105" s="497">
        <v>11</v>
      </c>
      <c r="J105" s="497">
        <v>1972</v>
      </c>
      <c r="K105" s="498">
        <f t="shared" si="1"/>
        <v>39</v>
      </c>
      <c r="L105" s="499" t="s">
        <v>100</v>
      </c>
      <c r="M105" s="74"/>
      <c r="N105" s="74"/>
      <c r="O105" s="74"/>
      <c r="P105" s="74"/>
      <c r="Q105" s="497">
        <v>359</v>
      </c>
      <c r="R105" s="74"/>
      <c r="S105" s="496" t="s">
        <v>404</v>
      </c>
      <c r="T105" s="496" t="s">
        <v>1965</v>
      </c>
      <c r="U105" s="500" t="s">
        <v>4211</v>
      </c>
      <c r="V105" s="500"/>
      <c r="W105" s="500"/>
      <c r="X105" s="495"/>
      <c r="Y105" s="500"/>
      <c r="Z105" s="500"/>
      <c r="AA105" s="501"/>
      <c r="AB105" s="501"/>
      <c r="AC105" s="501"/>
      <c r="AD105" s="501"/>
      <c r="AE105" s="501"/>
      <c r="AF105" s="496" t="s">
        <v>2752</v>
      </c>
      <c r="AG105" s="496" t="s">
        <v>3946</v>
      </c>
      <c r="AH105" s="496" t="s">
        <v>3992</v>
      </c>
      <c r="AI105" s="496" t="s">
        <v>4019</v>
      </c>
      <c r="AJ105" s="501"/>
      <c r="AK105" s="501"/>
      <c r="AL105" s="497"/>
      <c r="AM105" s="501"/>
      <c r="AN105" s="496" t="s">
        <v>2803</v>
      </c>
      <c r="AO105" s="496" t="s">
        <v>3946</v>
      </c>
      <c r="AP105" s="496" t="s">
        <v>3992</v>
      </c>
      <c r="AQ105" s="496"/>
      <c r="AR105" s="502">
        <v>18</v>
      </c>
      <c r="AS105" s="496" t="s">
        <v>53</v>
      </c>
      <c r="AT105" s="74">
        <v>236.88</v>
      </c>
      <c r="AU105" s="74">
        <v>161.28</v>
      </c>
      <c r="AV105" s="74">
        <v>59.84</v>
      </c>
      <c r="AW105" s="61">
        <v>50</v>
      </c>
      <c r="AX105" s="74"/>
      <c r="AY105" s="74">
        <v>25.200000000000003</v>
      </c>
      <c r="AZ105" s="74">
        <v>533.19999999999993</v>
      </c>
      <c r="BA105" s="74">
        <v>0</v>
      </c>
      <c r="BB105" s="74">
        <v>504</v>
      </c>
    </row>
    <row r="106" spans="1:54" s="62" customFormat="1" ht="15.75">
      <c r="A106" s="63" t="s">
        <v>46</v>
      </c>
      <c r="B106" s="50">
        <v>100</v>
      </c>
      <c r="C106" s="494" t="s">
        <v>4212</v>
      </c>
      <c r="D106" s="504" t="s">
        <v>82</v>
      </c>
      <c r="E106" s="495" t="s">
        <v>4213</v>
      </c>
      <c r="F106" s="496" t="s">
        <v>4214</v>
      </c>
      <c r="G106" s="74"/>
      <c r="H106" s="497">
        <v>7</v>
      </c>
      <c r="I106" s="497">
        <v>7</v>
      </c>
      <c r="J106" s="497">
        <v>2002</v>
      </c>
      <c r="K106" s="498">
        <f t="shared" si="1"/>
        <v>9</v>
      </c>
      <c r="L106" s="499" t="s">
        <v>1964</v>
      </c>
      <c r="M106" s="74"/>
      <c r="N106" s="74"/>
      <c r="O106" s="74"/>
      <c r="P106" s="74"/>
      <c r="Q106" s="497">
        <v>360</v>
      </c>
      <c r="R106" s="74"/>
      <c r="S106" s="496" t="s">
        <v>117</v>
      </c>
      <c r="T106" s="496" t="s">
        <v>1965</v>
      </c>
      <c r="U106" s="500" t="s">
        <v>4215</v>
      </c>
      <c r="V106" s="500"/>
      <c r="W106" s="500"/>
      <c r="X106" s="495"/>
      <c r="Y106" s="500"/>
      <c r="Z106" s="500"/>
      <c r="AA106" s="501"/>
      <c r="AB106" s="501"/>
      <c r="AC106" s="501"/>
      <c r="AD106" s="501"/>
      <c r="AE106" s="501"/>
      <c r="AF106" s="496" t="s">
        <v>2752</v>
      </c>
      <c r="AG106" s="496" t="s">
        <v>3946</v>
      </c>
      <c r="AH106" s="496" t="s">
        <v>3992</v>
      </c>
      <c r="AI106" s="496" t="s">
        <v>4216</v>
      </c>
      <c r="AJ106" s="501"/>
      <c r="AK106" s="501"/>
      <c r="AL106" s="497"/>
      <c r="AM106" s="501"/>
      <c r="AN106" s="496" t="s">
        <v>2777</v>
      </c>
      <c r="AO106" s="496" t="s">
        <v>3946</v>
      </c>
      <c r="AP106" s="496" t="s">
        <v>3992</v>
      </c>
      <c r="AQ106" s="496"/>
      <c r="AR106" s="502">
        <v>7</v>
      </c>
      <c r="AS106" s="497" t="s">
        <v>71</v>
      </c>
      <c r="AT106" s="74">
        <v>92.11999999999999</v>
      </c>
      <c r="AU106" s="74">
        <v>62.72</v>
      </c>
      <c r="AV106" s="74">
        <v>7.33</v>
      </c>
      <c r="AW106" s="61">
        <v>58</v>
      </c>
      <c r="AX106" s="74"/>
      <c r="AY106" s="74">
        <v>9.8000000000000007</v>
      </c>
      <c r="AZ106" s="74">
        <v>229.97</v>
      </c>
      <c r="BA106" s="74">
        <v>0</v>
      </c>
      <c r="BB106" s="74">
        <v>196</v>
      </c>
    </row>
    <row r="107" spans="1:54" s="62" customFormat="1" ht="15.75">
      <c r="A107" s="63" t="s">
        <v>46</v>
      </c>
      <c r="B107" s="50">
        <v>101</v>
      </c>
      <c r="C107" s="494" t="s">
        <v>4217</v>
      </c>
      <c r="D107" s="504" t="s">
        <v>1582</v>
      </c>
      <c r="E107" s="495" t="s">
        <v>4218</v>
      </c>
      <c r="F107" s="496" t="s">
        <v>4219</v>
      </c>
      <c r="G107" s="74"/>
      <c r="H107" s="497">
        <v>18</v>
      </c>
      <c r="I107" s="497">
        <v>12</v>
      </c>
      <c r="J107" s="497">
        <v>1984</v>
      </c>
      <c r="K107" s="498">
        <f t="shared" si="1"/>
        <v>27</v>
      </c>
      <c r="L107" s="499" t="s">
        <v>1964</v>
      </c>
      <c r="M107" s="74"/>
      <c r="N107" s="74"/>
      <c r="O107" s="74"/>
      <c r="P107" s="74"/>
      <c r="Q107" s="497">
        <v>361</v>
      </c>
      <c r="R107" s="74"/>
      <c r="S107" s="496" t="s">
        <v>69</v>
      </c>
      <c r="T107" s="496" t="s">
        <v>1965</v>
      </c>
      <c r="U107" s="500" t="s">
        <v>4220</v>
      </c>
      <c r="V107" s="500"/>
      <c r="W107" s="500"/>
      <c r="X107" s="495"/>
      <c r="Y107" s="500"/>
      <c r="Z107" s="500"/>
      <c r="AA107" s="501"/>
      <c r="AB107" s="501"/>
      <c r="AC107" s="501"/>
      <c r="AD107" s="501"/>
      <c r="AE107" s="501"/>
      <c r="AF107" s="496" t="s">
        <v>2752</v>
      </c>
      <c r="AG107" s="496" t="s">
        <v>3946</v>
      </c>
      <c r="AH107" s="496" t="s">
        <v>3992</v>
      </c>
      <c r="AI107" s="496" t="s">
        <v>4072</v>
      </c>
      <c r="AJ107" s="501"/>
      <c r="AK107" s="501"/>
      <c r="AL107" s="497"/>
      <c r="AM107" s="501"/>
      <c r="AN107" s="496" t="s">
        <v>2803</v>
      </c>
      <c r="AO107" s="496" t="s">
        <v>3946</v>
      </c>
      <c r="AP107" s="496" t="s">
        <v>3992</v>
      </c>
      <c r="AQ107" s="496"/>
      <c r="AR107" s="502">
        <v>20</v>
      </c>
      <c r="AS107" s="496" t="s">
        <v>53</v>
      </c>
      <c r="AT107" s="74">
        <v>263.2</v>
      </c>
      <c r="AU107" s="74">
        <v>179.20000000000002</v>
      </c>
      <c r="AV107" s="74">
        <v>32.659999999999997</v>
      </c>
      <c r="AW107" s="61">
        <v>188</v>
      </c>
      <c r="AX107" s="74"/>
      <c r="AY107" s="74">
        <v>28</v>
      </c>
      <c r="AZ107" s="74">
        <v>691.06</v>
      </c>
      <c r="BA107" s="74">
        <v>0</v>
      </c>
      <c r="BB107" s="74">
        <v>560</v>
      </c>
    </row>
    <row r="108" spans="1:54" s="62" customFormat="1" ht="15.75">
      <c r="A108" s="63" t="s">
        <v>46</v>
      </c>
      <c r="B108" s="50">
        <v>102</v>
      </c>
      <c r="C108" s="494" t="s">
        <v>4221</v>
      </c>
      <c r="D108" s="504" t="s">
        <v>1958</v>
      </c>
      <c r="E108" s="495" t="s">
        <v>4222</v>
      </c>
      <c r="F108" s="496" t="s">
        <v>4223</v>
      </c>
      <c r="G108" s="74"/>
      <c r="H108" s="497">
        <v>26</v>
      </c>
      <c r="I108" s="497">
        <v>7</v>
      </c>
      <c r="J108" s="497">
        <v>1953</v>
      </c>
      <c r="K108" s="498">
        <f t="shared" si="1"/>
        <v>58</v>
      </c>
      <c r="L108" s="499" t="s">
        <v>1964</v>
      </c>
      <c r="M108" s="74"/>
      <c r="N108" s="74"/>
      <c r="O108" s="74"/>
      <c r="P108" s="74"/>
      <c r="Q108" s="497">
        <v>362</v>
      </c>
      <c r="R108" s="74"/>
      <c r="S108" s="496" t="s">
        <v>388</v>
      </c>
      <c r="T108" s="496" t="s">
        <v>1965</v>
      </c>
      <c r="U108" s="500" t="s">
        <v>4224</v>
      </c>
      <c r="V108" s="500" t="s">
        <v>2945</v>
      </c>
      <c r="W108" s="500"/>
      <c r="X108" s="495"/>
      <c r="Y108" s="500"/>
      <c r="Z108" s="500"/>
      <c r="AA108" s="501"/>
      <c r="AB108" s="501"/>
      <c r="AC108" s="501"/>
      <c r="AD108" s="501"/>
      <c r="AE108" s="501"/>
      <c r="AF108" s="496" t="s">
        <v>2752</v>
      </c>
      <c r="AG108" s="496" t="s">
        <v>3946</v>
      </c>
      <c r="AH108" s="496" t="s">
        <v>3992</v>
      </c>
      <c r="AI108" s="496" t="s">
        <v>4039</v>
      </c>
      <c r="AJ108" s="501"/>
      <c r="AK108" s="501"/>
      <c r="AL108" s="497"/>
      <c r="AM108" s="501"/>
      <c r="AN108" s="496" t="s">
        <v>2761</v>
      </c>
      <c r="AO108" s="496" t="s">
        <v>3946</v>
      </c>
      <c r="AP108" s="496" t="s">
        <v>3992</v>
      </c>
      <c r="AQ108" s="496"/>
      <c r="AR108" s="502">
        <v>3</v>
      </c>
      <c r="AS108" s="497" t="s">
        <v>71</v>
      </c>
      <c r="AT108" s="74">
        <v>39.479999999999997</v>
      </c>
      <c r="AU108" s="74">
        <v>26.88</v>
      </c>
      <c r="AV108" s="74">
        <v>9.26</v>
      </c>
      <c r="AW108" s="61">
        <v>141</v>
      </c>
      <c r="AX108" s="74"/>
      <c r="AY108" s="74">
        <v>4.2</v>
      </c>
      <c r="AZ108" s="74">
        <v>220.82</v>
      </c>
      <c r="BA108" s="74">
        <v>0</v>
      </c>
      <c r="BB108" s="74">
        <v>84</v>
      </c>
    </row>
    <row r="109" spans="1:54" s="62" customFormat="1" ht="15.75">
      <c r="A109" s="63" t="s">
        <v>46</v>
      </c>
      <c r="B109" s="50">
        <v>103</v>
      </c>
      <c r="C109" s="494" t="s">
        <v>4225</v>
      </c>
      <c r="D109" s="504" t="s">
        <v>1151</v>
      </c>
      <c r="E109" s="495" t="s">
        <v>4226</v>
      </c>
      <c r="F109" s="496" t="s">
        <v>4227</v>
      </c>
      <c r="G109" s="74"/>
      <c r="H109" s="497">
        <v>17</v>
      </c>
      <c r="I109" s="497">
        <v>5</v>
      </c>
      <c r="J109" s="497">
        <v>1937</v>
      </c>
      <c r="K109" s="498">
        <f t="shared" si="1"/>
        <v>74</v>
      </c>
      <c r="L109" s="499" t="s">
        <v>1964</v>
      </c>
      <c r="M109" s="74"/>
      <c r="N109" s="74"/>
      <c r="O109" s="74"/>
      <c r="P109" s="74"/>
      <c r="Q109" s="497">
        <v>365</v>
      </c>
      <c r="R109" s="74"/>
      <c r="S109" s="496" t="s">
        <v>159</v>
      </c>
      <c r="T109" s="496" t="s">
        <v>1965</v>
      </c>
      <c r="U109" s="500" t="s">
        <v>4228</v>
      </c>
      <c r="V109" s="500"/>
      <c r="W109" s="500"/>
      <c r="X109" s="495"/>
      <c r="Y109" s="500"/>
      <c r="Z109" s="500"/>
      <c r="AA109" s="501"/>
      <c r="AB109" s="501"/>
      <c r="AC109" s="501"/>
      <c r="AD109" s="501"/>
      <c r="AE109" s="501"/>
      <c r="AF109" s="496" t="s">
        <v>2752</v>
      </c>
      <c r="AG109" s="496" t="s">
        <v>3946</v>
      </c>
      <c r="AH109" s="496" t="s">
        <v>3992</v>
      </c>
      <c r="AI109" s="496" t="s">
        <v>4229</v>
      </c>
      <c r="AJ109" s="501"/>
      <c r="AK109" s="501"/>
      <c r="AL109" s="497"/>
      <c r="AM109" s="501"/>
      <c r="AN109" s="496" t="s">
        <v>3799</v>
      </c>
      <c r="AO109" s="496" t="s">
        <v>3946</v>
      </c>
      <c r="AP109" s="496" t="s">
        <v>3992</v>
      </c>
      <c r="AQ109" s="496"/>
      <c r="AR109" s="502">
        <v>13</v>
      </c>
      <c r="AS109" s="497" t="s">
        <v>71</v>
      </c>
      <c r="AT109" s="74">
        <v>171.07999999999998</v>
      </c>
      <c r="AU109" s="74">
        <v>116.48</v>
      </c>
      <c r="AV109" s="74">
        <v>74.040000000000006</v>
      </c>
      <c r="AW109" s="61">
        <v>41</v>
      </c>
      <c r="AX109" s="74"/>
      <c r="AY109" s="74">
        <v>18.2</v>
      </c>
      <c r="AZ109" s="74">
        <v>420.8</v>
      </c>
      <c r="BA109" s="74">
        <v>0</v>
      </c>
      <c r="BB109" s="74">
        <v>364</v>
      </c>
    </row>
    <row r="110" spans="1:54" s="62" customFormat="1" ht="15.75">
      <c r="A110" s="63" t="s">
        <v>46</v>
      </c>
      <c r="B110" s="50">
        <v>104</v>
      </c>
      <c r="C110" s="494" t="s">
        <v>4230</v>
      </c>
      <c r="D110" s="504" t="s">
        <v>4081</v>
      </c>
      <c r="E110" s="495" t="s">
        <v>4231</v>
      </c>
      <c r="F110" s="496" t="s">
        <v>4232</v>
      </c>
      <c r="G110" s="74"/>
      <c r="H110" s="497">
        <v>4</v>
      </c>
      <c r="I110" s="497">
        <v>1</v>
      </c>
      <c r="J110" s="497">
        <v>1960</v>
      </c>
      <c r="K110" s="498">
        <f t="shared" si="1"/>
        <v>51</v>
      </c>
      <c r="L110" s="499" t="s">
        <v>100</v>
      </c>
      <c r="M110" s="74"/>
      <c r="N110" s="74"/>
      <c r="O110" s="74"/>
      <c r="P110" s="74"/>
      <c r="Q110" s="497">
        <v>366</v>
      </c>
      <c r="R110" s="74"/>
      <c r="S110" s="496" t="s">
        <v>169</v>
      </c>
      <c r="T110" s="496" t="s">
        <v>1965</v>
      </c>
      <c r="U110" s="500" t="s">
        <v>4233</v>
      </c>
      <c r="V110" s="500"/>
      <c r="W110" s="500"/>
      <c r="X110" s="495"/>
      <c r="Y110" s="500"/>
      <c r="Z110" s="500"/>
      <c r="AA110" s="501"/>
      <c r="AB110" s="501"/>
      <c r="AC110" s="501"/>
      <c r="AD110" s="501"/>
      <c r="AE110" s="501"/>
      <c r="AF110" s="496" t="s">
        <v>2752</v>
      </c>
      <c r="AG110" s="496" t="s">
        <v>3946</v>
      </c>
      <c r="AH110" s="496" t="s">
        <v>3992</v>
      </c>
      <c r="AI110" s="496" t="s">
        <v>4056</v>
      </c>
      <c r="AJ110" s="501"/>
      <c r="AK110" s="501"/>
      <c r="AL110" s="497"/>
      <c r="AM110" s="501"/>
      <c r="AN110" s="496" t="s">
        <v>2767</v>
      </c>
      <c r="AO110" s="496" t="s">
        <v>3946</v>
      </c>
      <c r="AP110" s="496" t="s">
        <v>3992</v>
      </c>
      <c r="AQ110" s="496"/>
      <c r="AR110" s="502">
        <v>4</v>
      </c>
      <c r="AS110" s="497" t="s">
        <v>71</v>
      </c>
      <c r="AT110" s="74">
        <v>52.64</v>
      </c>
      <c r="AU110" s="74">
        <v>35.840000000000003</v>
      </c>
      <c r="AV110" s="74">
        <v>6.32</v>
      </c>
      <c r="AW110" s="61">
        <v>135</v>
      </c>
      <c r="AX110" s="74"/>
      <c r="AY110" s="74">
        <v>5.6000000000000005</v>
      </c>
      <c r="AZ110" s="74">
        <v>235.4</v>
      </c>
      <c r="BA110" s="74">
        <v>0</v>
      </c>
      <c r="BB110" s="74">
        <v>112</v>
      </c>
    </row>
    <row r="111" spans="1:54" s="62" customFormat="1" ht="15.75">
      <c r="A111" s="63" t="s">
        <v>46</v>
      </c>
      <c r="B111" s="50">
        <v>105</v>
      </c>
      <c r="C111" s="494" t="s">
        <v>4234</v>
      </c>
      <c r="D111" s="504" t="s">
        <v>107</v>
      </c>
      <c r="E111" s="495" t="s">
        <v>4235</v>
      </c>
      <c r="F111" s="496" t="s">
        <v>4236</v>
      </c>
      <c r="G111" s="74"/>
      <c r="H111" s="497">
        <v>7</v>
      </c>
      <c r="I111" s="497">
        <v>5</v>
      </c>
      <c r="J111" s="497">
        <v>1995</v>
      </c>
      <c r="K111" s="498">
        <f t="shared" si="1"/>
        <v>16</v>
      </c>
      <c r="L111" s="499" t="s">
        <v>1964</v>
      </c>
      <c r="M111" s="74"/>
      <c r="N111" s="74"/>
      <c r="O111" s="74"/>
      <c r="P111" s="74"/>
      <c r="Q111" s="497">
        <v>367</v>
      </c>
      <c r="R111" s="74"/>
      <c r="S111" s="496" t="s">
        <v>117</v>
      </c>
      <c r="T111" s="496" t="s">
        <v>1965</v>
      </c>
      <c r="U111" s="500" t="s">
        <v>4237</v>
      </c>
      <c r="V111" s="500"/>
      <c r="W111" s="500"/>
      <c r="X111" s="495"/>
      <c r="Y111" s="500"/>
      <c r="Z111" s="500"/>
      <c r="AA111" s="501"/>
      <c r="AB111" s="501"/>
      <c r="AC111" s="501"/>
      <c r="AD111" s="501"/>
      <c r="AE111" s="501"/>
      <c r="AF111" s="496" t="s">
        <v>2752</v>
      </c>
      <c r="AG111" s="496" t="s">
        <v>3946</v>
      </c>
      <c r="AH111" s="496" t="s">
        <v>3992</v>
      </c>
      <c r="AI111" s="496" t="s">
        <v>4050</v>
      </c>
      <c r="AJ111" s="501"/>
      <c r="AK111" s="501"/>
      <c r="AL111" s="497"/>
      <c r="AM111" s="501"/>
      <c r="AN111" s="496" t="s">
        <v>2767</v>
      </c>
      <c r="AO111" s="496" t="s">
        <v>3946</v>
      </c>
      <c r="AP111" s="496" t="s">
        <v>3992</v>
      </c>
      <c r="AQ111" s="496"/>
      <c r="AR111" s="502">
        <v>4</v>
      </c>
      <c r="AS111" s="497" t="s">
        <v>71</v>
      </c>
      <c r="AT111" s="74">
        <v>52.64</v>
      </c>
      <c r="AU111" s="74">
        <v>35.840000000000003</v>
      </c>
      <c r="AV111" s="74">
        <v>3.98</v>
      </c>
      <c r="AW111" s="61">
        <v>92</v>
      </c>
      <c r="AX111" s="74"/>
      <c r="AY111" s="74">
        <v>5.6000000000000005</v>
      </c>
      <c r="AZ111" s="74">
        <v>190.06</v>
      </c>
      <c r="BA111" s="74">
        <v>0</v>
      </c>
      <c r="BB111" s="74">
        <v>112</v>
      </c>
    </row>
    <row r="112" spans="1:54" s="62" customFormat="1" ht="15.75">
      <c r="A112" s="63" t="s">
        <v>46</v>
      </c>
      <c r="B112" s="50">
        <v>106</v>
      </c>
      <c r="C112" s="494" t="s">
        <v>4238</v>
      </c>
      <c r="D112" s="504" t="s">
        <v>112</v>
      </c>
      <c r="E112" s="495" t="s">
        <v>4235</v>
      </c>
      <c r="F112" s="496" t="s">
        <v>4239</v>
      </c>
      <c r="G112" s="74"/>
      <c r="H112" s="497">
        <v>23</v>
      </c>
      <c r="I112" s="497">
        <v>7</v>
      </c>
      <c r="J112" s="497">
        <v>1997</v>
      </c>
      <c r="K112" s="498">
        <f t="shared" si="1"/>
        <v>14</v>
      </c>
      <c r="L112" s="499" t="s">
        <v>1964</v>
      </c>
      <c r="M112" s="74"/>
      <c r="N112" s="74"/>
      <c r="O112" s="74"/>
      <c r="P112" s="74"/>
      <c r="Q112" s="497">
        <v>368</v>
      </c>
      <c r="R112" s="74"/>
      <c r="S112" s="496" t="s">
        <v>169</v>
      </c>
      <c r="T112" s="496" t="s">
        <v>1965</v>
      </c>
      <c r="U112" s="500" t="s">
        <v>4240</v>
      </c>
      <c r="V112" s="500" t="s">
        <v>4241</v>
      </c>
      <c r="W112" s="500"/>
      <c r="X112" s="495"/>
      <c r="Y112" s="500"/>
      <c r="Z112" s="500"/>
      <c r="AA112" s="501"/>
      <c r="AB112" s="501"/>
      <c r="AC112" s="501"/>
      <c r="AD112" s="501"/>
      <c r="AE112" s="501"/>
      <c r="AF112" s="496" t="s">
        <v>2752</v>
      </c>
      <c r="AG112" s="496" t="s">
        <v>3946</v>
      </c>
      <c r="AH112" s="496" t="s">
        <v>3992</v>
      </c>
      <c r="AI112" s="496" t="s">
        <v>3995</v>
      </c>
      <c r="AJ112" s="501"/>
      <c r="AK112" s="501"/>
      <c r="AL112" s="497"/>
      <c r="AM112" s="501"/>
      <c r="AN112" s="496" t="s">
        <v>2767</v>
      </c>
      <c r="AO112" s="496" t="s">
        <v>3946</v>
      </c>
      <c r="AP112" s="496" t="s">
        <v>3992</v>
      </c>
      <c r="AQ112" s="496"/>
      <c r="AR112" s="502">
        <v>4</v>
      </c>
      <c r="AS112" s="497" t="s">
        <v>71</v>
      </c>
      <c r="AT112" s="74">
        <v>52.64</v>
      </c>
      <c r="AU112" s="74">
        <v>35.840000000000003</v>
      </c>
      <c r="AV112" s="74">
        <v>4.8600000000000003</v>
      </c>
      <c r="AW112" s="61">
        <v>92</v>
      </c>
      <c r="AX112" s="74"/>
      <c r="AY112" s="74">
        <v>5.6000000000000005</v>
      </c>
      <c r="AZ112" s="74">
        <v>190.94</v>
      </c>
      <c r="BA112" s="74">
        <v>0</v>
      </c>
      <c r="BB112" s="74">
        <v>112</v>
      </c>
    </row>
    <row r="113" spans="1:54" s="62" customFormat="1" ht="15.75">
      <c r="A113" s="63" t="s">
        <v>46</v>
      </c>
      <c r="B113" s="50">
        <v>107</v>
      </c>
      <c r="C113" s="494" t="s">
        <v>4242</v>
      </c>
      <c r="D113" s="504" t="s">
        <v>1954</v>
      </c>
      <c r="E113" s="495" t="s">
        <v>4243</v>
      </c>
      <c r="F113" s="496" t="s">
        <v>4244</v>
      </c>
      <c r="G113" s="74"/>
      <c r="H113" s="497">
        <v>20</v>
      </c>
      <c r="I113" s="497">
        <v>5</v>
      </c>
      <c r="J113" s="497">
        <v>1947</v>
      </c>
      <c r="K113" s="498">
        <f t="shared" si="1"/>
        <v>64</v>
      </c>
      <c r="L113" s="499" t="s">
        <v>1964</v>
      </c>
      <c r="M113" s="74"/>
      <c r="N113" s="74"/>
      <c r="O113" s="74"/>
      <c r="P113" s="74"/>
      <c r="Q113" s="497">
        <v>371</v>
      </c>
      <c r="R113" s="74"/>
      <c r="S113" s="496" t="s">
        <v>169</v>
      </c>
      <c r="T113" s="496" t="s">
        <v>1965</v>
      </c>
      <c r="U113" s="500" t="s">
        <v>4245</v>
      </c>
      <c r="V113" s="500"/>
      <c r="W113" s="500"/>
      <c r="X113" s="495"/>
      <c r="Y113" s="500"/>
      <c r="Z113" s="500"/>
      <c r="AA113" s="501"/>
      <c r="AB113" s="501"/>
      <c r="AC113" s="501"/>
      <c r="AD113" s="501"/>
      <c r="AE113" s="501"/>
      <c r="AF113" s="496" t="s">
        <v>3812</v>
      </c>
      <c r="AG113" s="496" t="s">
        <v>3946</v>
      </c>
      <c r="AH113" s="496" t="s">
        <v>3992</v>
      </c>
      <c r="AI113" s="496" t="s">
        <v>4068</v>
      </c>
      <c r="AJ113" s="501"/>
      <c r="AK113" s="501"/>
      <c r="AL113" s="497"/>
      <c r="AM113" s="501"/>
      <c r="AN113" s="496" t="s">
        <v>2767</v>
      </c>
      <c r="AO113" s="496" t="s">
        <v>3946</v>
      </c>
      <c r="AP113" s="496" t="s">
        <v>3992</v>
      </c>
      <c r="AQ113" s="496"/>
      <c r="AR113" s="502">
        <v>3</v>
      </c>
      <c r="AS113" s="497" t="s">
        <v>71</v>
      </c>
      <c r="AT113" s="74">
        <v>39.479999999999997</v>
      </c>
      <c r="AU113" s="74">
        <v>26.88</v>
      </c>
      <c r="AV113" s="74">
        <v>0.12</v>
      </c>
      <c r="AW113" s="61">
        <v>262</v>
      </c>
      <c r="AX113" s="74"/>
      <c r="AY113" s="74">
        <v>4.2</v>
      </c>
      <c r="AZ113" s="74">
        <v>332.68</v>
      </c>
      <c r="BA113" s="74">
        <v>0</v>
      </c>
      <c r="BB113" s="74">
        <v>84</v>
      </c>
    </row>
    <row r="114" spans="1:54" s="62" customFormat="1" ht="15.75">
      <c r="A114" s="63" t="s">
        <v>46</v>
      </c>
      <c r="B114" s="50">
        <v>108</v>
      </c>
      <c r="C114" s="494" t="s">
        <v>4246</v>
      </c>
      <c r="D114" s="504" t="s">
        <v>4247</v>
      </c>
      <c r="E114" s="495" t="s">
        <v>2980</v>
      </c>
      <c r="F114" s="496" t="s">
        <v>4248</v>
      </c>
      <c r="G114" s="74"/>
      <c r="H114" s="497">
        <v>26</v>
      </c>
      <c r="I114" s="497">
        <v>6</v>
      </c>
      <c r="J114" s="497">
        <v>1956</v>
      </c>
      <c r="K114" s="498">
        <f t="shared" si="1"/>
        <v>55</v>
      </c>
      <c r="L114" s="499" t="s">
        <v>1964</v>
      </c>
      <c r="M114" s="74"/>
      <c r="N114" s="74"/>
      <c r="O114" s="74"/>
      <c r="P114" s="74"/>
      <c r="Q114" s="497">
        <v>372</v>
      </c>
      <c r="R114" s="74"/>
      <c r="S114" s="496" t="s">
        <v>58</v>
      </c>
      <c r="T114" s="496" t="s">
        <v>1965</v>
      </c>
      <c r="U114" s="500" t="s">
        <v>4249</v>
      </c>
      <c r="V114" s="500" t="s">
        <v>4250</v>
      </c>
      <c r="W114" s="500"/>
      <c r="X114" s="495"/>
      <c r="Y114" s="500" t="s">
        <v>603</v>
      </c>
      <c r="Z114" s="500"/>
      <c r="AA114" s="501"/>
      <c r="AB114" s="501"/>
      <c r="AC114" s="501"/>
      <c r="AD114" s="501"/>
      <c r="AE114" s="501"/>
      <c r="AF114" s="496" t="s">
        <v>3812</v>
      </c>
      <c r="AG114" s="496" t="s">
        <v>3946</v>
      </c>
      <c r="AH114" s="496" t="s">
        <v>3992</v>
      </c>
      <c r="AI114" s="496" t="s">
        <v>4019</v>
      </c>
      <c r="AJ114" s="501"/>
      <c r="AK114" s="501"/>
      <c r="AL114" s="497"/>
      <c r="AM114" s="501"/>
      <c r="AN114" s="496" t="s">
        <v>2803</v>
      </c>
      <c r="AO114" s="496" t="s">
        <v>3946</v>
      </c>
      <c r="AP114" s="496" t="s">
        <v>3992</v>
      </c>
      <c r="AQ114" s="496"/>
      <c r="AR114" s="502">
        <v>19</v>
      </c>
      <c r="AS114" s="496" t="s">
        <v>53</v>
      </c>
      <c r="AT114" s="74">
        <v>250.04</v>
      </c>
      <c r="AU114" s="74">
        <v>170.24</v>
      </c>
      <c r="AV114" s="74">
        <v>3.69</v>
      </c>
      <c r="AW114" s="61">
        <v>80</v>
      </c>
      <c r="AX114" s="74"/>
      <c r="AY114" s="74">
        <v>26.6</v>
      </c>
      <c r="AZ114" s="74">
        <v>530.56999999999994</v>
      </c>
      <c r="BA114" s="74">
        <v>0</v>
      </c>
      <c r="BB114" s="74">
        <v>530.57000000000005</v>
      </c>
    </row>
    <row r="115" spans="1:54" s="62" customFormat="1" ht="15.75">
      <c r="A115" s="63" t="s">
        <v>46</v>
      </c>
      <c r="B115" s="50">
        <v>109</v>
      </c>
      <c r="C115" s="494" t="s">
        <v>4251</v>
      </c>
      <c r="D115" s="504" t="s">
        <v>2685</v>
      </c>
      <c r="E115" s="495" t="s">
        <v>4252</v>
      </c>
      <c r="F115" s="496" t="s">
        <v>4253</v>
      </c>
      <c r="G115" s="74"/>
      <c r="H115" s="497">
        <v>7</v>
      </c>
      <c r="I115" s="497">
        <v>1</v>
      </c>
      <c r="J115" s="497">
        <v>1986</v>
      </c>
      <c r="K115" s="498">
        <f t="shared" si="1"/>
        <v>25</v>
      </c>
      <c r="L115" s="499" t="s">
        <v>100</v>
      </c>
      <c r="M115" s="74"/>
      <c r="N115" s="74"/>
      <c r="O115" s="74"/>
      <c r="P115" s="74"/>
      <c r="Q115" s="497">
        <v>374</v>
      </c>
      <c r="R115" s="74"/>
      <c r="S115" s="496" t="s">
        <v>528</v>
      </c>
      <c r="T115" s="496" t="s">
        <v>1965</v>
      </c>
      <c r="U115" s="500" t="s">
        <v>289</v>
      </c>
      <c r="V115" s="500"/>
      <c r="W115" s="500"/>
      <c r="X115" s="495"/>
      <c r="Y115" s="500"/>
      <c r="Z115" s="500"/>
      <c r="AA115" s="501"/>
      <c r="AB115" s="501"/>
      <c r="AC115" s="501"/>
      <c r="AD115" s="501"/>
      <c r="AE115" s="501"/>
      <c r="AF115" s="496" t="s">
        <v>3812</v>
      </c>
      <c r="AG115" s="496" t="s">
        <v>3946</v>
      </c>
      <c r="AH115" s="496" t="s">
        <v>3992</v>
      </c>
      <c r="AI115" s="496" t="s">
        <v>4062</v>
      </c>
      <c r="AJ115" s="501"/>
      <c r="AK115" s="501"/>
      <c r="AL115" s="497"/>
      <c r="AM115" s="501"/>
      <c r="AN115" s="496" t="s">
        <v>2767</v>
      </c>
      <c r="AO115" s="496" t="s">
        <v>3946</v>
      </c>
      <c r="AP115" s="496" t="s">
        <v>3992</v>
      </c>
      <c r="AQ115" s="496"/>
      <c r="AR115" s="502">
        <v>2</v>
      </c>
      <c r="AS115" s="497" t="s">
        <v>71</v>
      </c>
      <c r="AT115" s="74">
        <v>26.32</v>
      </c>
      <c r="AU115" s="74">
        <v>17.920000000000002</v>
      </c>
      <c r="AV115" s="74">
        <v>19.07</v>
      </c>
      <c r="AW115" s="61">
        <v>10</v>
      </c>
      <c r="AX115" s="74"/>
      <c r="AY115" s="74">
        <v>2.8000000000000003</v>
      </c>
      <c r="AZ115" s="74">
        <v>76.11</v>
      </c>
      <c r="BA115" s="74">
        <v>0</v>
      </c>
      <c r="BB115" s="74">
        <v>56</v>
      </c>
    </row>
    <row r="116" spans="1:54" s="62" customFormat="1" ht="15.75">
      <c r="A116" s="63" t="s">
        <v>46</v>
      </c>
      <c r="B116" s="50">
        <v>110</v>
      </c>
      <c r="C116" s="494" t="s">
        <v>4254</v>
      </c>
      <c r="D116" s="504" t="s">
        <v>2524</v>
      </c>
      <c r="E116" s="495" t="s">
        <v>1643</v>
      </c>
      <c r="F116" s="496" t="s">
        <v>4255</v>
      </c>
      <c r="G116" s="74"/>
      <c r="H116" s="497">
        <v>30</v>
      </c>
      <c r="I116" s="497">
        <v>8</v>
      </c>
      <c r="J116" s="497">
        <v>1977</v>
      </c>
      <c r="K116" s="498">
        <f t="shared" si="1"/>
        <v>34</v>
      </c>
      <c r="L116" s="499" t="s">
        <v>1964</v>
      </c>
      <c r="M116" s="74"/>
      <c r="N116" s="74"/>
      <c r="O116" s="74"/>
      <c r="P116" s="74"/>
      <c r="Q116" s="497">
        <v>376</v>
      </c>
      <c r="R116" s="74"/>
      <c r="S116" s="496" t="s">
        <v>528</v>
      </c>
      <c r="T116" s="496" t="s">
        <v>1965</v>
      </c>
      <c r="U116" s="500" t="s">
        <v>289</v>
      </c>
      <c r="V116" s="500"/>
      <c r="W116" s="500"/>
      <c r="X116" s="495"/>
      <c r="Y116" s="500"/>
      <c r="Z116" s="500"/>
      <c r="AA116" s="501"/>
      <c r="AB116" s="501"/>
      <c r="AC116" s="501"/>
      <c r="AD116" s="501"/>
      <c r="AE116" s="501"/>
      <c r="AF116" s="496" t="s">
        <v>3812</v>
      </c>
      <c r="AG116" s="496" t="s">
        <v>3946</v>
      </c>
      <c r="AH116" s="496" t="s">
        <v>3992</v>
      </c>
      <c r="AI116" s="496" t="s">
        <v>4039</v>
      </c>
      <c r="AJ116" s="501"/>
      <c r="AK116" s="501"/>
      <c r="AL116" s="497"/>
      <c r="AM116" s="501"/>
      <c r="AN116" s="496" t="s">
        <v>2777</v>
      </c>
      <c r="AO116" s="496" t="s">
        <v>3946</v>
      </c>
      <c r="AP116" s="496" t="s">
        <v>3992</v>
      </c>
      <c r="AQ116" s="496"/>
      <c r="AR116" s="502">
        <v>5</v>
      </c>
      <c r="AS116" s="497" t="s">
        <v>71</v>
      </c>
      <c r="AT116" s="74">
        <v>65.8</v>
      </c>
      <c r="AU116" s="74">
        <v>44.800000000000004</v>
      </c>
      <c r="AV116" s="74">
        <v>29.61</v>
      </c>
      <c r="AW116" s="61">
        <v>10</v>
      </c>
      <c r="AX116" s="74"/>
      <c r="AY116" s="74">
        <v>7</v>
      </c>
      <c r="AZ116" s="74">
        <v>157.20999999999998</v>
      </c>
      <c r="BA116" s="74">
        <v>0</v>
      </c>
      <c r="BB116" s="74">
        <v>140</v>
      </c>
    </row>
    <row r="117" spans="1:54" s="62" customFormat="1" ht="15.75">
      <c r="A117" s="63" t="s">
        <v>46</v>
      </c>
      <c r="B117" s="50">
        <v>111</v>
      </c>
      <c r="C117" s="494" t="s">
        <v>4256</v>
      </c>
      <c r="D117" s="504" t="s">
        <v>1265</v>
      </c>
      <c r="E117" s="495" t="s">
        <v>4257</v>
      </c>
      <c r="F117" s="496" t="s">
        <v>4258</v>
      </c>
      <c r="G117" s="74"/>
      <c r="H117" s="497">
        <v>29</v>
      </c>
      <c r="I117" s="497">
        <v>5</v>
      </c>
      <c r="J117" s="497">
        <v>1958</v>
      </c>
      <c r="K117" s="498">
        <f t="shared" si="1"/>
        <v>53</v>
      </c>
      <c r="L117" s="499" t="s">
        <v>100</v>
      </c>
      <c r="M117" s="74"/>
      <c r="N117" s="74"/>
      <c r="O117" s="74"/>
      <c r="P117" s="74"/>
      <c r="Q117" s="497">
        <v>377</v>
      </c>
      <c r="R117" s="74"/>
      <c r="S117" s="496" t="s">
        <v>94</v>
      </c>
      <c r="T117" s="496" t="s">
        <v>1965</v>
      </c>
      <c r="U117" s="500" t="s">
        <v>4259</v>
      </c>
      <c r="V117" s="500"/>
      <c r="W117" s="500"/>
      <c r="X117" s="495"/>
      <c r="Y117" s="500"/>
      <c r="Z117" s="500"/>
      <c r="AA117" s="501"/>
      <c r="AB117" s="501"/>
      <c r="AC117" s="501"/>
      <c r="AD117" s="501"/>
      <c r="AE117" s="501"/>
      <c r="AF117" s="496" t="s">
        <v>3812</v>
      </c>
      <c r="AG117" s="496" t="s">
        <v>3946</v>
      </c>
      <c r="AH117" s="496" t="s">
        <v>3992</v>
      </c>
      <c r="AI117" s="496" t="s">
        <v>4165</v>
      </c>
      <c r="AJ117" s="501"/>
      <c r="AK117" s="501"/>
      <c r="AL117" s="497"/>
      <c r="AM117" s="501"/>
      <c r="AN117" s="496" t="s">
        <v>2772</v>
      </c>
      <c r="AO117" s="496" t="s">
        <v>3946</v>
      </c>
      <c r="AP117" s="496" t="s">
        <v>3992</v>
      </c>
      <c r="AQ117" s="496"/>
      <c r="AR117" s="502">
        <v>4</v>
      </c>
      <c r="AS117" s="497" t="s">
        <v>71</v>
      </c>
      <c r="AT117" s="74">
        <v>52.64</v>
      </c>
      <c r="AU117" s="74">
        <v>35.840000000000003</v>
      </c>
      <c r="AV117" s="74">
        <v>5.86</v>
      </c>
      <c r="AW117" s="61">
        <v>212</v>
      </c>
      <c r="AX117" s="74"/>
      <c r="AY117" s="74">
        <v>5.6000000000000005</v>
      </c>
      <c r="AZ117" s="74">
        <v>311.94</v>
      </c>
      <c r="BA117" s="74">
        <v>0</v>
      </c>
      <c r="BB117" s="74">
        <v>112</v>
      </c>
    </row>
    <row r="118" spans="1:54" s="62" customFormat="1" ht="15.75">
      <c r="A118" s="63" t="s">
        <v>46</v>
      </c>
      <c r="B118" s="50">
        <v>112</v>
      </c>
      <c r="C118" s="494" t="s">
        <v>4260</v>
      </c>
      <c r="D118" s="504" t="s">
        <v>123</v>
      </c>
      <c r="E118" s="495" t="s">
        <v>4261</v>
      </c>
      <c r="F118" s="496" t="s">
        <v>4262</v>
      </c>
      <c r="G118" s="74"/>
      <c r="H118" s="497">
        <v>19</v>
      </c>
      <c r="I118" s="497">
        <v>9</v>
      </c>
      <c r="J118" s="497">
        <v>1962</v>
      </c>
      <c r="K118" s="498">
        <f t="shared" si="1"/>
        <v>49</v>
      </c>
      <c r="L118" s="499" t="s">
        <v>1964</v>
      </c>
      <c r="M118" s="74"/>
      <c r="N118" s="74"/>
      <c r="O118" s="74"/>
      <c r="P118" s="74"/>
      <c r="Q118" s="497">
        <v>378</v>
      </c>
      <c r="R118" s="74"/>
      <c r="S118" s="496" t="s">
        <v>58</v>
      </c>
      <c r="T118" s="496" t="s">
        <v>1965</v>
      </c>
      <c r="U118" s="500" t="s">
        <v>4263</v>
      </c>
      <c r="V118" s="500"/>
      <c r="W118" s="500"/>
      <c r="X118" s="495"/>
      <c r="Y118" s="500"/>
      <c r="Z118" s="500"/>
      <c r="AA118" s="501"/>
      <c r="AB118" s="501"/>
      <c r="AC118" s="501"/>
      <c r="AD118" s="501"/>
      <c r="AE118" s="501"/>
      <c r="AF118" s="496" t="s">
        <v>3812</v>
      </c>
      <c r="AG118" s="496" t="s">
        <v>3946</v>
      </c>
      <c r="AH118" s="496" t="s">
        <v>3992</v>
      </c>
      <c r="AI118" s="496" t="s">
        <v>4000</v>
      </c>
      <c r="AJ118" s="501"/>
      <c r="AK118" s="501"/>
      <c r="AL118" s="497"/>
      <c r="AM118" s="501"/>
      <c r="AN118" s="496" t="s">
        <v>2803</v>
      </c>
      <c r="AO118" s="496" t="s">
        <v>3946</v>
      </c>
      <c r="AP118" s="496" t="s">
        <v>3992</v>
      </c>
      <c r="AQ118" s="496"/>
      <c r="AR118" s="502">
        <v>19</v>
      </c>
      <c r="AS118" s="496" t="s">
        <v>53</v>
      </c>
      <c r="AT118" s="74">
        <v>250.04</v>
      </c>
      <c r="AU118" s="74">
        <v>170.24</v>
      </c>
      <c r="AV118" s="74">
        <v>10.54</v>
      </c>
      <c r="AW118" s="61">
        <v>65</v>
      </c>
      <c r="AX118" s="74"/>
      <c r="AY118" s="74">
        <v>26.6</v>
      </c>
      <c r="AZ118" s="74">
        <v>522.42000000000007</v>
      </c>
      <c r="BA118" s="74">
        <v>0</v>
      </c>
      <c r="BB118" s="74">
        <v>522.41999999999996</v>
      </c>
    </row>
    <row r="119" spans="1:54" s="62" customFormat="1" ht="15.75">
      <c r="A119" s="63" t="s">
        <v>46</v>
      </c>
      <c r="B119" s="50">
        <v>113</v>
      </c>
      <c r="C119" s="494" t="s">
        <v>4264</v>
      </c>
      <c r="D119" s="504" t="s">
        <v>588</v>
      </c>
      <c r="E119" s="495" t="s">
        <v>4265</v>
      </c>
      <c r="F119" s="496" t="s">
        <v>4266</v>
      </c>
      <c r="G119" s="74"/>
      <c r="H119" s="497">
        <v>9</v>
      </c>
      <c r="I119" s="497">
        <v>4</v>
      </c>
      <c r="J119" s="497">
        <v>1939</v>
      </c>
      <c r="K119" s="498">
        <f t="shared" si="1"/>
        <v>72</v>
      </c>
      <c r="L119" s="499" t="s">
        <v>1964</v>
      </c>
      <c r="M119" s="74"/>
      <c r="N119" s="74"/>
      <c r="O119" s="74"/>
      <c r="P119" s="74"/>
      <c r="Q119" s="497">
        <v>380</v>
      </c>
      <c r="R119" s="74"/>
      <c r="S119" s="496" t="s">
        <v>159</v>
      </c>
      <c r="T119" s="496" t="s">
        <v>1965</v>
      </c>
      <c r="U119" s="500" t="s">
        <v>4267</v>
      </c>
      <c r="V119" s="500"/>
      <c r="W119" s="500"/>
      <c r="X119" s="495"/>
      <c r="Y119" s="500"/>
      <c r="Z119" s="500"/>
      <c r="AA119" s="501"/>
      <c r="AB119" s="501"/>
      <c r="AC119" s="501"/>
      <c r="AD119" s="501"/>
      <c r="AE119" s="501"/>
      <c r="AF119" s="496" t="s">
        <v>2756</v>
      </c>
      <c r="AG119" s="496" t="s">
        <v>3946</v>
      </c>
      <c r="AH119" s="496" t="s">
        <v>3992</v>
      </c>
      <c r="AI119" s="496" t="s">
        <v>4216</v>
      </c>
      <c r="AJ119" s="501"/>
      <c r="AK119" s="501"/>
      <c r="AL119" s="497"/>
      <c r="AM119" s="501"/>
      <c r="AN119" s="496" t="s">
        <v>2792</v>
      </c>
      <c r="AO119" s="496" t="s">
        <v>3946</v>
      </c>
      <c r="AP119" s="496" t="s">
        <v>3992</v>
      </c>
      <c r="AQ119" s="496"/>
      <c r="AR119" s="502">
        <v>10</v>
      </c>
      <c r="AS119" s="497" t="s">
        <v>71</v>
      </c>
      <c r="AT119" s="74">
        <v>131.6</v>
      </c>
      <c r="AU119" s="74">
        <v>89.600000000000009</v>
      </c>
      <c r="AV119" s="74">
        <v>115.38</v>
      </c>
      <c r="AW119" s="61">
        <v>28</v>
      </c>
      <c r="AX119" s="74"/>
      <c r="AY119" s="74">
        <v>14</v>
      </c>
      <c r="AZ119" s="74">
        <v>378.58</v>
      </c>
      <c r="BA119" s="74">
        <v>0</v>
      </c>
      <c r="BB119" s="74">
        <v>280</v>
      </c>
    </row>
    <row r="120" spans="1:54" s="62" customFormat="1" ht="15.75">
      <c r="A120" s="63" t="s">
        <v>46</v>
      </c>
      <c r="B120" s="50">
        <v>114</v>
      </c>
      <c r="C120" s="494" t="s">
        <v>4268</v>
      </c>
      <c r="D120" s="504" t="s">
        <v>356</v>
      </c>
      <c r="E120" s="495" t="s">
        <v>4269</v>
      </c>
      <c r="F120" s="496" t="s">
        <v>4270</v>
      </c>
      <c r="G120" s="74"/>
      <c r="H120" s="497">
        <v>3</v>
      </c>
      <c r="I120" s="497">
        <v>10</v>
      </c>
      <c r="J120" s="497">
        <v>1968</v>
      </c>
      <c r="K120" s="498">
        <f t="shared" si="1"/>
        <v>43</v>
      </c>
      <c r="L120" s="499" t="s">
        <v>1964</v>
      </c>
      <c r="M120" s="74"/>
      <c r="N120" s="74"/>
      <c r="O120" s="74"/>
      <c r="P120" s="74"/>
      <c r="Q120" s="497">
        <v>381</v>
      </c>
      <c r="R120" s="74"/>
      <c r="S120" s="496" t="s">
        <v>69</v>
      </c>
      <c r="T120" s="496" t="s">
        <v>1965</v>
      </c>
      <c r="U120" s="500" t="s">
        <v>4271</v>
      </c>
      <c r="V120" s="500"/>
      <c r="W120" s="500"/>
      <c r="X120" s="495"/>
      <c r="Y120" s="500"/>
      <c r="Z120" s="500"/>
      <c r="AA120" s="501"/>
      <c r="AB120" s="501"/>
      <c r="AC120" s="501"/>
      <c r="AD120" s="501"/>
      <c r="AE120" s="501"/>
      <c r="AF120" s="496" t="s">
        <v>2756</v>
      </c>
      <c r="AG120" s="496" t="s">
        <v>3946</v>
      </c>
      <c r="AH120" s="496" t="s">
        <v>3992</v>
      </c>
      <c r="AI120" s="496" t="s">
        <v>4272</v>
      </c>
      <c r="AJ120" s="501"/>
      <c r="AK120" s="501"/>
      <c r="AL120" s="497"/>
      <c r="AM120" s="501"/>
      <c r="AN120" s="496" t="s">
        <v>2803</v>
      </c>
      <c r="AO120" s="496" t="s">
        <v>3946</v>
      </c>
      <c r="AP120" s="496" t="s">
        <v>3992</v>
      </c>
      <c r="AQ120" s="496"/>
      <c r="AR120" s="502">
        <v>18</v>
      </c>
      <c r="AS120" s="496" t="s">
        <v>53</v>
      </c>
      <c r="AT120" s="74">
        <v>236.88</v>
      </c>
      <c r="AU120" s="74">
        <v>161.28</v>
      </c>
      <c r="AV120" s="74">
        <v>27.23</v>
      </c>
      <c r="AW120" s="61">
        <v>52</v>
      </c>
      <c r="AX120" s="74"/>
      <c r="AY120" s="74">
        <v>25.200000000000003</v>
      </c>
      <c r="AZ120" s="74">
        <v>502.59</v>
      </c>
      <c r="BA120" s="74">
        <v>0</v>
      </c>
      <c r="BB120" s="74">
        <v>502.59</v>
      </c>
    </row>
    <row r="121" spans="1:54" s="62" customFormat="1" ht="15.75">
      <c r="A121" s="63" t="s">
        <v>46</v>
      </c>
      <c r="B121" s="50">
        <v>115</v>
      </c>
      <c r="C121" s="494" t="s">
        <v>4273</v>
      </c>
      <c r="D121" s="504" t="s">
        <v>789</v>
      </c>
      <c r="E121" s="495" t="s">
        <v>4274</v>
      </c>
      <c r="F121" s="496" t="s">
        <v>4275</v>
      </c>
      <c r="G121" s="74"/>
      <c r="H121" s="497">
        <v>25</v>
      </c>
      <c r="I121" s="497">
        <v>6</v>
      </c>
      <c r="J121" s="497">
        <v>1929</v>
      </c>
      <c r="K121" s="498">
        <f t="shared" si="1"/>
        <v>82</v>
      </c>
      <c r="L121" s="499" t="s">
        <v>1964</v>
      </c>
      <c r="M121" s="74"/>
      <c r="N121" s="74"/>
      <c r="O121" s="74"/>
      <c r="P121" s="74"/>
      <c r="Q121" s="497">
        <v>382</v>
      </c>
      <c r="R121" s="74"/>
      <c r="S121" s="496" t="s">
        <v>58</v>
      </c>
      <c r="T121" s="496" t="s">
        <v>1965</v>
      </c>
      <c r="U121" s="500" t="s">
        <v>4276</v>
      </c>
      <c r="V121" s="500"/>
      <c r="W121" s="500"/>
      <c r="X121" s="495"/>
      <c r="Y121" s="500"/>
      <c r="Z121" s="500"/>
      <c r="AA121" s="501"/>
      <c r="AB121" s="501"/>
      <c r="AC121" s="501"/>
      <c r="AD121" s="501"/>
      <c r="AE121" s="501"/>
      <c r="AF121" s="496" t="s">
        <v>2756</v>
      </c>
      <c r="AG121" s="496" t="s">
        <v>3946</v>
      </c>
      <c r="AH121" s="496" t="s">
        <v>3992</v>
      </c>
      <c r="AI121" s="496" t="s">
        <v>4277</v>
      </c>
      <c r="AJ121" s="501"/>
      <c r="AK121" s="501"/>
      <c r="AL121" s="497"/>
      <c r="AM121" s="501"/>
      <c r="AN121" s="496" t="s">
        <v>2781</v>
      </c>
      <c r="AO121" s="496" t="s">
        <v>3946</v>
      </c>
      <c r="AP121" s="496" t="s">
        <v>3992</v>
      </c>
      <c r="AQ121" s="496" t="s">
        <v>4094</v>
      </c>
      <c r="AR121" s="502">
        <v>7</v>
      </c>
      <c r="AS121" s="497" t="s">
        <v>956</v>
      </c>
      <c r="AT121" s="74">
        <v>92.11999999999999</v>
      </c>
      <c r="AU121" s="74">
        <v>62.72</v>
      </c>
      <c r="AV121" s="74">
        <v>16.54</v>
      </c>
      <c r="AW121" s="61">
        <v>150</v>
      </c>
      <c r="AX121" s="74"/>
      <c r="AY121" s="74">
        <v>9.8000000000000007</v>
      </c>
      <c r="AZ121" s="74">
        <v>331.17999999999995</v>
      </c>
      <c r="BA121" s="74">
        <v>0</v>
      </c>
      <c r="BB121" s="74">
        <v>196</v>
      </c>
    </row>
    <row r="122" spans="1:54" s="62" customFormat="1" ht="15.75">
      <c r="A122" s="63" t="s">
        <v>46</v>
      </c>
      <c r="B122" s="50">
        <v>116</v>
      </c>
      <c r="C122" s="494" t="s">
        <v>4278</v>
      </c>
      <c r="D122" s="504" t="s">
        <v>1912</v>
      </c>
      <c r="E122" s="495" t="s">
        <v>4279</v>
      </c>
      <c r="F122" s="496" t="s">
        <v>4280</v>
      </c>
      <c r="G122" s="74"/>
      <c r="H122" s="497">
        <v>20</v>
      </c>
      <c r="I122" s="497">
        <v>6</v>
      </c>
      <c r="J122" s="497">
        <v>1955</v>
      </c>
      <c r="K122" s="498">
        <f t="shared" si="1"/>
        <v>56</v>
      </c>
      <c r="L122" s="499" t="s">
        <v>1964</v>
      </c>
      <c r="M122" s="74"/>
      <c r="N122" s="74"/>
      <c r="O122" s="74"/>
      <c r="P122" s="74"/>
      <c r="Q122" s="497">
        <v>387</v>
      </c>
      <c r="R122" s="74"/>
      <c r="S122" s="496" t="s">
        <v>169</v>
      </c>
      <c r="T122" s="496" t="s">
        <v>1965</v>
      </c>
      <c r="U122" s="500" t="s">
        <v>4281</v>
      </c>
      <c r="V122" s="500"/>
      <c r="W122" s="500"/>
      <c r="X122" s="495"/>
      <c r="Y122" s="500"/>
      <c r="Z122" s="500"/>
      <c r="AA122" s="501"/>
      <c r="AB122" s="501"/>
      <c r="AC122" s="501"/>
      <c r="AD122" s="501"/>
      <c r="AE122" s="501"/>
      <c r="AF122" s="496" t="s">
        <v>2767</v>
      </c>
      <c r="AG122" s="496" t="s">
        <v>3946</v>
      </c>
      <c r="AH122" s="496" t="s">
        <v>3992</v>
      </c>
      <c r="AI122" s="496" t="s">
        <v>4059</v>
      </c>
      <c r="AJ122" s="501"/>
      <c r="AK122" s="501"/>
      <c r="AL122" s="497"/>
      <c r="AM122" s="501"/>
      <c r="AN122" s="496" t="s">
        <v>3804</v>
      </c>
      <c r="AO122" s="496" t="s">
        <v>3946</v>
      </c>
      <c r="AP122" s="496" t="s">
        <v>3992</v>
      </c>
      <c r="AQ122" s="496"/>
      <c r="AR122" s="502">
        <v>4</v>
      </c>
      <c r="AS122" s="497" t="s">
        <v>71</v>
      </c>
      <c r="AT122" s="74">
        <v>52.64</v>
      </c>
      <c r="AU122" s="74">
        <v>35.840000000000003</v>
      </c>
      <c r="AV122" s="74">
        <v>0.18</v>
      </c>
      <c r="AW122" s="61">
        <v>253</v>
      </c>
      <c r="AX122" s="74"/>
      <c r="AY122" s="74">
        <v>5.6000000000000005</v>
      </c>
      <c r="AZ122" s="74">
        <v>347.26</v>
      </c>
      <c r="BA122" s="74">
        <v>0</v>
      </c>
      <c r="BB122" s="74">
        <v>112</v>
      </c>
    </row>
    <row r="123" spans="1:54" s="62" customFormat="1" ht="15.75">
      <c r="A123" s="63" t="s">
        <v>46</v>
      </c>
      <c r="B123" s="50">
        <v>117</v>
      </c>
      <c r="C123" s="494" t="s">
        <v>4282</v>
      </c>
      <c r="D123" s="504" t="s">
        <v>1951</v>
      </c>
      <c r="E123" s="495" t="s">
        <v>2069</v>
      </c>
      <c r="F123" s="496" t="s">
        <v>4283</v>
      </c>
      <c r="G123" s="74"/>
      <c r="H123" s="497">
        <v>13</v>
      </c>
      <c r="I123" s="497">
        <v>7</v>
      </c>
      <c r="J123" s="497">
        <v>2000</v>
      </c>
      <c r="K123" s="498">
        <f t="shared" si="1"/>
        <v>11</v>
      </c>
      <c r="L123" s="499" t="s">
        <v>100</v>
      </c>
      <c r="M123" s="74"/>
      <c r="N123" s="74"/>
      <c r="O123" s="74"/>
      <c r="P123" s="74"/>
      <c r="Q123" s="497">
        <v>388</v>
      </c>
      <c r="R123" s="74"/>
      <c r="S123" s="496" t="s">
        <v>69</v>
      </c>
      <c r="T123" s="496" t="s">
        <v>1965</v>
      </c>
      <c r="U123" s="500" t="s">
        <v>4284</v>
      </c>
      <c r="V123" s="500"/>
      <c r="W123" s="500"/>
      <c r="X123" s="495"/>
      <c r="Y123" s="500"/>
      <c r="Z123" s="500"/>
      <c r="AA123" s="501"/>
      <c r="AB123" s="501"/>
      <c r="AC123" s="501"/>
      <c r="AD123" s="501"/>
      <c r="AE123" s="501"/>
      <c r="AF123" s="496" t="s">
        <v>2767</v>
      </c>
      <c r="AG123" s="496" t="s">
        <v>3946</v>
      </c>
      <c r="AH123" s="496" t="s">
        <v>3992</v>
      </c>
      <c r="AI123" s="496" t="s">
        <v>4161</v>
      </c>
      <c r="AJ123" s="501"/>
      <c r="AK123" s="501"/>
      <c r="AL123" s="497"/>
      <c r="AM123" s="501"/>
      <c r="AN123" s="496" t="s">
        <v>2803</v>
      </c>
      <c r="AO123" s="496" t="s">
        <v>3946</v>
      </c>
      <c r="AP123" s="496" t="s">
        <v>3992</v>
      </c>
      <c r="AQ123" s="496"/>
      <c r="AR123" s="502">
        <v>16</v>
      </c>
      <c r="AS123" s="496" t="s">
        <v>53</v>
      </c>
      <c r="AT123" s="74">
        <v>210.56</v>
      </c>
      <c r="AU123" s="74">
        <v>143.36000000000001</v>
      </c>
      <c r="AV123" s="74">
        <v>1.69</v>
      </c>
      <c r="AW123" s="61">
        <v>67</v>
      </c>
      <c r="AX123" s="74"/>
      <c r="AY123" s="74">
        <v>22.400000000000002</v>
      </c>
      <c r="AZ123" s="74">
        <v>445.01</v>
      </c>
      <c r="BA123" s="74">
        <v>0</v>
      </c>
      <c r="BB123" s="74">
        <v>445.01</v>
      </c>
    </row>
    <row r="124" spans="1:54" s="62" customFormat="1" ht="15.75">
      <c r="A124" s="63" t="s">
        <v>46</v>
      </c>
      <c r="B124" s="50">
        <v>118</v>
      </c>
      <c r="C124" s="494" t="s">
        <v>4285</v>
      </c>
      <c r="D124" s="504" t="s">
        <v>4286</v>
      </c>
      <c r="E124" s="495" t="s">
        <v>4287</v>
      </c>
      <c r="F124" s="496" t="s">
        <v>4288</v>
      </c>
      <c r="G124" s="74"/>
      <c r="H124" s="497">
        <v>1</v>
      </c>
      <c r="I124" s="497">
        <v>9</v>
      </c>
      <c r="J124" s="497">
        <v>1987</v>
      </c>
      <c r="K124" s="498">
        <f t="shared" si="1"/>
        <v>24</v>
      </c>
      <c r="L124" s="499" t="s">
        <v>100</v>
      </c>
      <c r="M124" s="74"/>
      <c r="N124" s="74"/>
      <c r="O124" s="74"/>
      <c r="P124" s="74"/>
      <c r="Q124" s="497">
        <v>389</v>
      </c>
      <c r="R124" s="74"/>
      <c r="S124" s="496" t="s">
        <v>528</v>
      </c>
      <c r="T124" s="496" t="s">
        <v>1965</v>
      </c>
      <c r="U124" s="500" t="s">
        <v>289</v>
      </c>
      <c r="V124" s="500"/>
      <c r="W124" s="500"/>
      <c r="X124" s="495"/>
      <c r="Y124" s="500"/>
      <c r="Z124" s="500"/>
      <c r="AA124" s="501"/>
      <c r="AB124" s="501"/>
      <c r="AC124" s="501"/>
      <c r="AD124" s="501"/>
      <c r="AE124" s="501"/>
      <c r="AF124" s="496" t="s">
        <v>2767</v>
      </c>
      <c r="AG124" s="496" t="s">
        <v>3946</v>
      </c>
      <c r="AH124" s="496" t="s">
        <v>3992</v>
      </c>
      <c r="AI124" s="496" t="s">
        <v>4032</v>
      </c>
      <c r="AJ124" s="501"/>
      <c r="AK124" s="501"/>
      <c r="AL124" s="497"/>
      <c r="AM124" s="501"/>
      <c r="AN124" s="496" t="s">
        <v>2777</v>
      </c>
      <c r="AO124" s="496" t="s">
        <v>3946</v>
      </c>
      <c r="AP124" s="496" t="s">
        <v>3992</v>
      </c>
      <c r="AQ124" s="496"/>
      <c r="AR124" s="502">
        <v>2</v>
      </c>
      <c r="AS124" s="497" t="s">
        <v>71</v>
      </c>
      <c r="AT124" s="74">
        <v>26.32</v>
      </c>
      <c r="AU124" s="74">
        <v>17.920000000000002</v>
      </c>
      <c r="AV124" s="74">
        <v>35.33</v>
      </c>
      <c r="AW124" s="61">
        <v>10</v>
      </c>
      <c r="AX124" s="74"/>
      <c r="AY124" s="74">
        <v>2.8000000000000003</v>
      </c>
      <c r="AZ124" s="74">
        <v>92.37</v>
      </c>
      <c r="BA124" s="74">
        <v>0</v>
      </c>
      <c r="BB124" s="74">
        <v>56</v>
      </c>
    </row>
    <row r="125" spans="1:54" s="62" customFormat="1" ht="15.75">
      <c r="A125" s="63" t="s">
        <v>46</v>
      </c>
      <c r="B125" s="50">
        <v>119</v>
      </c>
      <c r="C125" s="494" t="s">
        <v>4289</v>
      </c>
      <c r="D125" s="504" t="s">
        <v>1248</v>
      </c>
      <c r="E125" s="495" t="s">
        <v>2985</v>
      </c>
      <c r="F125" s="496" t="s">
        <v>4290</v>
      </c>
      <c r="G125" s="74"/>
      <c r="H125" s="497">
        <v>16</v>
      </c>
      <c r="I125" s="497">
        <v>9</v>
      </c>
      <c r="J125" s="497">
        <v>1991</v>
      </c>
      <c r="K125" s="498">
        <f t="shared" si="1"/>
        <v>20</v>
      </c>
      <c r="L125" s="499" t="s">
        <v>1964</v>
      </c>
      <c r="M125" s="74"/>
      <c r="N125" s="74"/>
      <c r="O125" s="74"/>
      <c r="P125" s="74"/>
      <c r="Q125" s="497">
        <v>390</v>
      </c>
      <c r="R125" s="74"/>
      <c r="S125" s="496" t="s">
        <v>58</v>
      </c>
      <c r="T125" s="496" t="s">
        <v>1965</v>
      </c>
      <c r="U125" s="500" t="s">
        <v>4291</v>
      </c>
      <c r="V125" s="500"/>
      <c r="W125" s="500"/>
      <c r="X125" s="495"/>
      <c r="Y125" s="500"/>
      <c r="Z125" s="500"/>
      <c r="AA125" s="501"/>
      <c r="AB125" s="501"/>
      <c r="AC125" s="501"/>
      <c r="AD125" s="501"/>
      <c r="AE125" s="501"/>
      <c r="AF125" s="496" t="s">
        <v>2767</v>
      </c>
      <c r="AG125" s="496" t="s">
        <v>3946</v>
      </c>
      <c r="AH125" s="496" t="s">
        <v>3992</v>
      </c>
      <c r="AI125" s="496" t="s">
        <v>4037</v>
      </c>
      <c r="AJ125" s="501"/>
      <c r="AK125" s="501"/>
      <c r="AL125" s="497"/>
      <c r="AM125" s="501"/>
      <c r="AN125" s="496" t="s">
        <v>2803</v>
      </c>
      <c r="AO125" s="496" t="s">
        <v>3946</v>
      </c>
      <c r="AP125" s="496" t="s">
        <v>3992</v>
      </c>
      <c r="AQ125" s="496"/>
      <c r="AR125" s="502">
        <v>16</v>
      </c>
      <c r="AS125" s="496" t="s">
        <v>53</v>
      </c>
      <c r="AT125" s="74">
        <v>210.56</v>
      </c>
      <c r="AU125" s="74">
        <v>143.36000000000001</v>
      </c>
      <c r="AV125" s="74">
        <v>5.01</v>
      </c>
      <c r="AW125" s="61">
        <v>43</v>
      </c>
      <c r="AX125" s="74"/>
      <c r="AY125" s="74">
        <v>22.400000000000002</v>
      </c>
      <c r="AZ125" s="74">
        <v>424.33</v>
      </c>
      <c r="BA125" s="74">
        <v>0</v>
      </c>
      <c r="BB125" s="74">
        <v>424.33</v>
      </c>
    </row>
    <row r="126" spans="1:54" s="62" customFormat="1" ht="15.75">
      <c r="A126" s="63" t="s">
        <v>46</v>
      </c>
      <c r="B126" s="50">
        <v>120</v>
      </c>
      <c r="C126" s="494" t="s">
        <v>4292</v>
      </c>
      <c r="D126" s="504" t="s">
        <v>107</v>
      </c>
      <c r="E126" s="495" t="s">
        <v>4293</v>
      </c>
      <c r="F126" s="496" t="s">
        <v>4294</v>
      </c>
      <c r="G126" s="74"/>
      <c r="H126" s="497">
        <v>6</v>
      </c>
      <c r="I126" s="497">
        <v>6</v>
      </c>
      <c r="J126" s="497">
        <v>1991</v>
      </c>
      <c r="K126" s="498">
        <f t="shared" si="1"/>
        <v>20</v>
      </c>
      <c r="L126" s="499" t="s">
        <v>1964</v>
      </c>
      <c r="M126" s="74"/>
      <c r="N126" s="74"/>
      <c r="O126" s="74"/>
      <c r="P126" s="74"/>
      <c r="Q126" s="497">
        <v>393</v>
      </c>
      <c r="R126" s="74"/>
      <c r="S126" s="496" t="s">
        <v>159</v>
      </c>
      <c r="T126" s="496" t="s">
        <v>1965</v>
      </c>
      <c r="U126" s="500" t="s">
        <v>289</v>
      </c>
      <c r="V126" s="500"/>
      <c r="W126" s="500"/>
      <c r="X126" s="495"/>
      <c r="Y126" s="500"/>
      <c r="Z126" s="500"/>
      <c r="AA126" s="501"/>
      <c r="AB126" s="501"/>
      <c r="AC126" s="501"/>
      <c r="AD126" s="501"/>
      <c r="AE126" s="501"/>
      <c r="AF126" s="496" t="s">
        <v>2777</v>
      </c>
      <c r="AG126" s="496" t="s">
        <v>3946</v>
      </c>
      <c r="AH126" s="496" t="s">
        <v>3992</v>
      </c>
      <c r="AI126" s="496" t="s">
        <v>4008</v>
      </c>
      <c r="AJ126" s="501"/>
      <c r="AK126" s="501"/>
      <c r="AL126" s="497"/>
      <c r="AM126" s="501"/>
      <c r="AN126" s="496" t="s">
        <v>3454</v>
      </c>
      <c r="AO126" s="496" t="s">
        <v>3946</v>
      </c>
      <c r="AP126" s="496" t="s">
        <v>3992</v>
      </c>
      <c r="AQ126" s="496"/>
      <c r="AR126" s="502">
        <v>3</v>
      </c>
      <c r="AS126" s="497" t="s">
        <v>71</v>
      </c>
      <c r="AT126" s="74">
        <v>39.479999999999997</v>
      </c>
      <c r="AU126" s="74">
        <v>26.88</v>
      </c>
      <c r="AV126" s="74">
        <v>85.05</v>
      </c>
      <c r="AW126" s="61">
        <v>10</v>
      </c>
      <c r="AX126" s="74"/>
      <c r="AY126" s="74">
        <v>4.2</v>
      </c>
      <c r="AZ126" s="74">
        <v>165.61</v>
      </c>
      <c r="BA126" s="74">
        <v>0</v>
      </c>
      <c r="BB126" s="74">
        <v>84</v>
      </c>
    </row>
    <row r="127" spans="1:54" s="62" customFormat="1" ht="15.75">
      <c r="A127" s="63" t="s">
        <v>46</v>
      </c>
      <c r="B127" s="50">
        <v>121</v>
      </c>
      <c r="C127" s="494" t="s">
        <v>4295</v>
      </c>
      <c r="D127" s="504" t="s">
        <v>4296</v>
      </c>
      <c r="E127" s="495" t="s">
        <v>4297</v>
      </c>
      <c r="F127" s="496" t="s">
        <v>4298</v>
      </c>
      <c r="G127" s="74"/>
      <c r="H127" s="497">
        <v>15</v>
      </c>
      <c r="I127" s="497">
        <v>4</v>
      </c>
      <c r="J127" s="497">
        <v>1980</v>
      </c>
      <c r="K127" s="498">
        <f t="shared" si="1"/>
        <v>31</v>
      </c>
      <c r="L127" s="499" t="s">
        <v>100</v>
      </c>
      <c r="M127" s="74"/>
      <c r="N127" s="74"/>
      <c r="O127" s="74"/>
      <c r="P127" s="74"/>
      <c r="Q127" s="497">
        <v>394</v>
      </c>
      <c r="R127" s="74"/>
      <c r="S127" s="496" t="s">
        <v>169</v>
      </c>
      <c r="T127" s="496" t="s">
        <v>1965</v>
      </c>
      <c r="U127" s="500" t="s">
        <v>4299</v>
      </c>
      <c r="V127" s="500"/>
      <c r="W127" s="500"/>
      <c r="X127" s="495"/>
      <c r="Y127" s="500"/>
      <c r="Z127" s="500"/>
      <c r="AA127" s="501"/>
      <c r="AB127" s="501"/>
      <c r="AC127" s="501"/>
      <c r="AD127" s="501"/>
      <c r="AE127" s="501"/>
      <c r="AF127" s="496" t="s">
        <v>2777</v>
      </c>
      <c r="AG127" s="496" t="s">
        <v>3946</v>
      </c>
      <c r="AH127" s="496" t="s">
        <v>3992</v>
      </c>
      <c r="AI127" s="496" t="s">
        <v>4072</v>
      </c>
      <c r="AJ127" s="501"/>
      <c r="AK127" s="501"/>
      <c r="AL127" s="497"/>
      <c r="AM127" s="501"/>
      <c r="AN127" s="496" t="s">
        <v>3458</v>
      </c>
      <c r="AO127" s="496" t="s">
        <v>3946</v>
      </c>
      <c r="AP127" s="496" t="s">
        <v>3992</v>
      </c>
      <c r="AQ127" s="496"/>
      <c r="AR127" s="502">
        <v>3</v>
      </c>
      <c r="AS127" s="497" t="s">
        <v>71</v>
      </c>
      <c r="AT127" s="74">
        <v>39.479999999999997</v>
      </c>
      <c r="AU127" s="74">
        <v>26.88</v>
      </c>
      <c r="AV127" s="74">
        <v>29.41</v>
      </c>
      <c r="AW127" s="61">
        <v>78</v>
      </c>
      <c r="AX127" s="74"/>
      <c r="AY127" s="74">
        <v>4.2</v>
      </c>
      <c r="AZ127" s="74">
        <v>177.97</v>
      </c>
      <c r="BA127" s="74">
        <v>0</v>
      </c>
      <c r="BB127" s="74">
        <v>84</v>
      </c>
    </row>
    <row r="128" spans="1:54" s="62" customFormat="1" ht="15.75">
      <c r="A128" s="63" t="s">
        <v>46</v>
      </c>
      <c r="B128" s="50">
        <v>122</v>
      </c>
      <c r="C128" s="494" t="s">
        <v>4300</v>
      </c>
      <c r="D128" s="504" t="s">
        <v>4301</v>
      </c>
      <c r="E128" s="495" t="s">
        <v>4302</v>
      </c>
      <c r="F128" s="496" t="s">
        <v>4303</v>
      </c>
      <c r="G128" s="74"/>
      <c r="H128" s="497">
        <v>6</v>
      </c>
      <c r="I128" s="497">
        <v>3</v>
      </c>
      <c r="J128" s="497">
        <v>1958</v>
      </c>
      <c r="K128" s="498">
        <f t="shared" si="1"/>
        <v>53</v>
      </c>
      <c r="L128" s="499" t="s">
        <v>100</v>
      </c>
      <c r="M128" s="74"/>
      <c r="N128" s="74"/>
      <c r="O128" s="74"/>
      <c r="P128" s="74"/>
      <c r="Q128" s="497">
        <v>395</v>
      </c>
      <c r="R128" s="74"/>
      <c r="S128" s="496" t="s">
        <v>169</v>
      </c>
      <c r="T128" s="496" t="s">
        <v>1965</v>
      </c>
      <c r="U128" s="500" t="s">
        <v>4304</v>
      </c>
      <c r="V128" s="500"/>
      <c r="W128" s="500"/>
      <c r="X128" s="495"/>
      <c r="Y128" s="500"/>
      <c r="Z128" s="500"/>
      <c r="AA128" s="501"/>
      <c r="AB128" s="501"/>
      <c r="AC128" s="501"/>
      <c r="AD128" s="501"/>
      <c r="AE128" s="501"/>
      <c r="AF128" s="496" t="s">
        <v>2777</v>
      </c>
      <c r="AG128" s="496" t="s">
        <v>3946</v>
      </c>
      <c r="AH128" s="496" t="s">
        <v>3992</v>
      </c>
      <c r="AI128" s="496" t="s">
        <v>4161</v>
      </c>
      <c r="AJ128" s="501"/>
      <c r="AK128" s="501"/>
      <c r="AL128" s="497"/>
      <c r="AM128" s="501"/>
      <c r="AN128" s="496" t="s">
        <v>3454</v>
      </c>
      <c r="AO128" s="496" t="s">
        <v>3946</v>
      </c>
      <c r="AP128" s="496" t="s">
        <v>3992</v>
      </c>
      <c r="AQ128" s="496"/>
      <c r="AR128" s="502">
        <v>4</v>
      </c>
      <c r="AS128" s="497" t="s">
        <v>71</v>
      </c>
      <c r="AT128" s="74">
        <v>52.64</v>
      </c>
      <c r="AU128" s="74">
        <v>35.840000000000003</v>
      </c>
      <c r="AV128" s="74">
        <v>0.03</v>
      </c>
      <c r="AW128" s="61">
        <v>274</v>
      </c>
      <c r="AX128" s="74"/>
      <c r="AY128" s="74">
        <v>5.6000000000000005</v>
      </c>
      <c r="AZ128" s="74">
        <v>368.11</v>
      </c>
      <c r="BA128" s="74">
        <v>0</v>
      </c>
      <c r="BB128" s="74">
        <v>112</v>
      </c>
    </row>
    <row r="129" spans="1:54" s="62" customFormat="1" ht="15.75">
      <c r="A129" s="63" t="s">
        <v>46</v>
      </c>
      <c r="B129" s="50">
        <v>123</v>
      </c>
      <c r="C129" s="494" t="s">
        <v>4305</v>
      </c>
      <c r="D129" s="504" t="s">
        <v>4306</v>
      </c>
      <c r="E129" s="495" t="s">
        <v>4307</v>
      </c>
      <c r="F129" s="496" t="s">
        <v>4308</v>
      </c>
      <c r="G129" s="74"/>
      <c r="H129" s="497">
        <v>30</v>
      </c>
      <c r="I129" s="497">
        <v>4</v>
      </c>
      <c r="J129" s="497">
        <v>1975</v>
      </c>
      <c r="K129" s="498">
        <f t="shared" si="1"/>
        <v>36</v>
      </c>
      <c r="L129" s="499" t="s">
        <v>100</v>
      </c>
      <c r="M129" s="74"/>
      <c r="N129" s="74"/>
      <c r="O129" s="74"/>
      <c r="P129" s="74"/>
      <c r="Q129" s="497">
        <v>396</v>
      </c>
      <c r="R129" s="74"/>
      <c r="S129" s="496" t="s">
        <v>169</v>
      </c>
      <c r="T129" s="496" t="s">
        <v>1965</v>
      </c>
      <c r="U129" s="500" t="s">
        <v>4309</v>
      </c>
      <c r="V129" s="500" t="s">
        <v>3707</v>
      </c>
      <c r="W129" s="500"/>
      <c r="X129" s="495"/>
      <c r="Y129" s="500"/>
      <c r="Z129" s="500"/>
      <c r="AA129" s="501"/>
      <c r="AB129" s="501"/>
      <c r="AC129" s="501"/>
      <c r="AD129" s="501"/>
      <c r="AE129" s="501"/>
      <c r="AF129" s="496" t="s">
        <v>2777</v>
      </c>
      <c r="AG129" s="496" t="s">
        <v>3946</v>
      </c>
      <c r="AH129" s="496" t="s">
        <v>3992</v>
      </c>
      <c r="AI129" s="496" t="s">
        <v>4039</v>
      </c>
      <c r="AJ129" s="501"/>
      <c r="AK129" s="501"/>
      <c r="AL129" s="497"/>
      <c r="AM129" s="501"/>
      <c r="AN129" s="496" t="s">
        <v>3454</v>
      </c>
      <c r="AO129" s="496" t="s">
        <v>3946</v>
      </c>
      <c r="AP129" s="496" t="s">
        <v>3992</v>
      </c>
      <c r="AQ129" s="496"/>
      <c r="AR129" s="502">
        <v>4</v>
      </c>
      <c r="AS129" s="497" t="s">
        <v>71</v>
      </c>
      <c r="AT129" s="74">
        <v>52.64</v>
      </c>
      <c r="AU129" s="74">
        <v>35.840000000000003</v>
      </c>
      <c r="AV129" s="74">
        <v>2.79</v>
      </c>
      <c r="AW129" s="61">
        <v>260</v>
      </c>
      <c r="AX129" s="74"/>
      <c r="AY129" s="74">
        <v>5.6000000000000005</v>
      </c>
      <c r="AZ129" s="74">
        <v>356.87</v>
      </c>
      <c r="BA129" s="74">
        <v>0</v>
      </c>
      <c r="BB129" s="74">
        <v>112</v>
      </c>
    </row>
    <row r="130" spans="1:54" s="62" customFormat="1" ht="15.75">
      <c r="A130" s="63" t="s">
        <v>46</v>
      </c>
      <c r="B130" s="50">
        <v>124</v>
      </c>
      <c r="C130" s="494" t="s">
        <v>4310</v>
      </c>
      <c r="D130" s="504" t="s">
        <v>4311</v>
      </c>
      <c r="E130" s="495" t="s">
        <v>4312</v>
      </c>
      <c r="F130" s="496" t="s">
        <v>4313</v>
      </c>
      <c r="G130" s="74"/>
      <c r="H130" s="497">
        <v>19</v>
      </c>
      <c r="I130" s="497">
        <v>4</v>
      </c>
      <c r="J130" s="497">
        <v>1980</v>
      </c>
      <c r="K130" s="498">
        <f t="shared" si="1"/>
        <v>31</v>
      </c>
      <c r="L130" s="499" t="s">
        <v>1964</v>
      </c>
      <c r="M130" s="74"/>
      <c r="N130" s="74"/>
      <c r="O130" s="74"/>
      <c r="P130" s="74"/>
      <c r="Q130" s="497">
        <v>397</v>
      </c>
      <c r="R130" s="74"/>
      <c r="S130" s="496" t="s">
        <v>169</v>
      </c>
      <c r="T130" s="496" t="s">
        <v>1965</v>
      </c>
      <c r="U130" s="500" t="s">
        <v>4314</v>
      </c>
      <c r="V130" s="500" t="s">
        <v>388</v>
      </c>
      <c r="W130" s="500"/>
      <c r="X130" s="495"/>
      <c r="Y130" s="500"/>
      <c r="Z130" s="500"/>
      <c r="AA130" s="501"/>
      <c r="AB130" s="501"/>
      <c r="AC130" s="501"/>
      <c r="AD130" s="501"/>
      <c r="AE130" s="501"/>
      <c r="AF130" s="496" t="s">
        <v>2777</v>
      </c>
      <c r="AG130" s="496" t="s">
        <v>3946</v>
      </c>
      <c r="AH130" s="496" t="s">
        <v>3992</v>
      </c>
      <c r="AI130" s="496" t="s">
        <v>4315</v>
      </c>
      <c r="AJ130" s="501"/>
      <c r="AK130" s="501"/>
      <c r="AL130" s="497"/>
      <c r="AM130" s="501"/>
      <c r="AN130" s="496" t="s">
        <v>3454</v>
      </c>
      <c r="AO130" s="496" t="s">
        <v>3946</v>
      </c>
      <c r="AP130" s="496" t="s">
        <v>3992</v>
      </c>
      <c r="AQ130" s="496"/>
      <c r="AR130" s="502">
        <v>4</v>
      </c>
      <c r="AS130" s="497" t="s">
        <v>71</v>
      </c>
      <c r="AT130" s="74">
        <v>52.64</v>
      </c>
      <c r="AU130" s="74">
        <v>35.840000000000003</v>
      </c>
      <c r="AV130" s="74">
        <v>0.18</v>
      </c>
      <c r="AW130" s="61">
        <v>247</v>
      </c>
      <c r="AX130" s="74"/>
      <c r="AY130" s="74">
        <v>5.6000000000000005</v>
      </c>
      <c r="AZ130" s="74">
        <v>341.26</v>
      </c>
      <c r="BA130" s="74">
        <v>0</v>
      </c>
      <c r="BB130" s="74">
        <v>112</v>
      </c>
    </row>
    <row r="131" spans="1:54" s="62" customFormat="1" ht="15.75">
      <c r="A131" s="63" t="s">
        <v>46</v>
      </c>
      <c r="B131" s="50">
        <v>125</v>
      </c>
      <c r="C131" s="494" t="s">
        <v>4316</v>
      </c>
      <c r="D131" s="504" t="s">
        <v>521</v>
      </c>
      <c r="E131" s="495" t="s">
        <v>4317</v>
      </c>
      <c r="F131" s="496" t="s">
        <v>4318</v>
      </c>
      <c r="G131" s="74"/>
      <c r="H131" s="497">
        <v>8</v>
      </c>
      <c r="I131" s="497">
        <v>3</v>
      </c>
      <c r="J131" s="497">
        <v>1970</v>
      </c>
      <c r="K131" s="498">
        <f t="shared" si="1"/>
        <v>41</v>
      </c>
      <c r="L131" s="499" t="s">
        <v>100</v>
      </c>
      <c r="M131" s="74"/>
      <c r="N131" s="74"/>
      <c r="O131" s="74"/>
      <c r="P131" s="74"/>
      <c r="Q131" s="497">
        <v>399</v>
      </c>
      <c r="R131" s="74"/>
      <c r="S131" s="496" t="s">
        <v>159</v>
      </c>
      <c r="T131" s="496" t="s">
        <v>1965</v>
      </c>
      <c r="U131" s="500" t="s">
        <v>4319</v>
      </c>
      <c r="V131" s="500"/>
      <c r="W131" s="500"/>
      <c r="X131" s="495"/>
      <c r="Y131" s="500"/>
      <c r="Z131" s="500"/>
      <c r="AA131" s="501"/>
      <c r="AB131" s="501"/>
      <c r="AC131" s="501"/>
      <c r="AD131" s="501"/>
      <c r="AE131" s="501"/>
      <c r="AF131" s="496" t="s">
        <v>2777</v>
      </c>
      <c r="AG131" s="496" t="s">
        <v>3946</v>
      </c>
      <c r="AH131" s="496" t="s">
        <v>3992</v>
      </c>
      <c r="AI131" s="496" t="s">
        <v>4229</v>
      </c>
      <c r="AJ131" s="501"/>
      <c r="AK131" s="501"/>
      <c r="AL131" s="497"/>
      <c r="AM131" s="501"/>
      <c r="AN131" s="496" t="s">
        <v>2803</v>
      </c>
      <c r="AO131" s="496" t="s">
        <v>3946</v>
      </c>
      <c r="AP131" s="496" t="s">
        <v>3992</v>
      </c>
      <c r="AQ131" s="496"/>
      <c r="AR131" s="502">
        <v>11</v>
      </c>
      <c r="AS131" s="497" t="s">
        <v>53</v>
      </c>
      <c r="AT131" s="74">
        <v>144.76</v>
      </c>
      <c r="AU131" s="74">
        <v>98.56</v>
      </c>
      <c r="AV131" s="74">
        <v>101.63</v>
      </c>
      <c r="AW131" s="61">
        <v>78</v>
      </c>
      <c r="AX131" s="74"/>
      <c r="AY131" s="74">
        <v>15.4</v>
      </c>
      <c r="AZ131" s="74">
        <v>438.34999999999997</v>
      </c>
      <c r="BA131" s="74">
        <v>0</v>
      </c>
      <c r="BB131" s="74">
        <v>308</v>
      </c>
    </row>
    <row r="132" spans="1:54" s="62" customFormat="1" ht="15.75">
      <c r="A132" s="63" t="s">
        <v>46</v>
      </c>
      <c r="B132" s="50">
        <v>126</v>
      </c>
      <c r="C132" s="494" t="s">
        <v>4320</v>
      </c>
      <c r="D132" s="504" t="s">
        <v>61</v>
      </c>
      <c r="E132" s="495" t="s">
        <v>4321</v>
      </c>
      <c r="F132" s="496" t="s">
        <v>4322</v>
      </c>
      <c r="G132" s="74"/>
      <c r="H132" s="497">
        <v>26</v>
      </c>
      <c r="I132" s="497">
        <v>11</v>
      </c>
      <c r="J132" s="497">
        <v>1954</v>
      </c>
      <c r="K132" s="498">
        <f t="shared" si="1"/>
        <v>57</v>
      </c>
      <c r="L132" s="499" t="s">
        <v>1964</v>
      </c>
      <c r="M132" s="74"/>
      <c r="N132" s="74"/>
      <c r="O132" s="74"/>
      <c r="P132" s="74"/>
      <c r="Q132" s="497">
        <v>400</v>
      </c>
      <c r="R132" s="74"/>
      <c r="S132" s="496" t="s">
        <v>69</v>
      </c>
      <c r="T132" s="496" t="s">
        <v>1965</v>
      </c>
      <c r="U132" s="500" t="s">
        <v>4323</v>
      </c>
      <c r="V132" s="500"/>
      <c r="W132" s="500"/>
      <c r="X132" s="495"/>
      <c r="Y132" s="500"/>
      <c r="Z132" s="500"/>
      <c r="AA132" s="501"/>
      <c r="AB132" s="501"/>
      <c r="AC132" s="501"/>
      <c r="AD132" s="501"/>
      <c r="AE132" s="501"/>
      <c r="AF132" s="496" t="s">
        <v>2777</v>
      </c>
      <c r="AG132" s="496" t="s">
        <v>3946</v>
      </c>
      <c r="AH132" s="496" t="s">
        <v>3992</v>
      </c>
      <c r="AI132" s="496" t="s">
        <v>4056</v>
      </c>
      <c r="AJ132" s="501"/>
      <c r="AK132" s="501"/>
      <c r="AL132" s="497"/>
      <c r="AM132" s="501"/>
      <c r="AN132" s="496" t="s">
        <v>2803</v>
      </c>
      <c r="AO132" s="496" t="s">
        <v>3946</v>
      </c>
      <c r="AP132" s="496" t="s">
        <v>3992</v>
      </c>
      <c r="AQ132" s="496"/>
      <c r="AR132" s="502">
        <v>13</v>
      </c>
      <c r="AS132" s="496" t="s">
        <v>53</v>
      </c>
      <c r="AT132" s="74">
        <v>171.07999999999998</v>
      </c>
      <c r="AU132" s="74">
        <v>116.48</v>
      </c>
      <c r="AV132" s="74">
        <v>2.21</v>
      </c>
      <c r="AW132" s="61">
        <v>278</v>
      </c>
      <c r="AX132" s="74"/>
      <c r="AY132" s="74">
        <v>18.2</v>
      </c>
      <c r="AZ132" s="74">
        <v>585.97</v>
      </c>
      <c r="BA132" s="74">
        <v>0</v>
      </c>
      <c r="BB132" s="74">
        <v>364</v>
      </c>
    </row>
    <row r="133" spans="1:54" s="62" customFormat="1" ht="15.75">
      <c r="A133" s="63" t="s">
        <v>46</v>
      </c>
      <c r="B133" s="50">
        <v>127</v>
      </c>
      <c r="C133" s="494" t="s">
        <v>4324</v>
      </c>
      <c r="D133" s="504" t="s">
        <v>55</v>
      </c>
      <c r="E133" s="495" t="s">
        <v>4325</v>
      </c>
      <c r="F133" s="496" t="s">
        <v>4326</v>
      </c>
      <c r="G133" s="74"/>
      <c r="H133" s="497">
        <v>5</v>
      </c>
      <c r="I133" s="497">
        <v>1</v>
      </c>
      <c r="J133" s="497">
        <v>1959</v>
      </c>
      <c r="K133" s="498">
        <f t="shared" si="1"/>
        <v>52</v>
      </c>
      <c r="L133" s="499" t="s">
        <v>1964</v>
      </c>
      <c r="M133" s="74"/>
      <c r="N133" s="74"/>
      <c r="O133" s="74"/>
      <c r="P133" s="74"/>
      <c r="Q133" s="497">
        <v>401</v>
      </c>
      <c r="R133" s="74"/>
      <c r="S133" s="496" t="s">
        <v>69</v>
      </c>
      <c r="T133" s="496" t="s">
        <v>1965</v>
      </c>
      <c r="U133" s="500" t="s">
        <v>4327</v>
      </c>
      <c r="V133" s="500"/>
      <c r="W133" s="500"/>
      <c r="X133" s="495"/>
      <c r="Y133" s="500"/>
      <c r="Z133" s="500"/>
      <c r="AA133" s="501"/>
      <c r="AB133" s="501"/>
      <c r="AC133" s="501"/>
      <c r="AD133" s="501"/>
      <c r="AE133" s="501"/>
      <c r="AF133" s="496" t="s">
        <v>3804</v>
      </c>
      <c r="AG133" s="496" t="s">
        <v>3946</v>
      </c>
      <c r="AH133" s="496" t="s">
        <v>3992</v>
      </c>
      <c r="AI133" s="496" t="s">
        <v>4006</v>
      </c>
      <c r="AJ133" s="501"/>
      <c r="AK133" s="501"/>
      <c r="AL133" s="497"/>
      <c r="AM133" s="501"/>
      <c r="AN133" s="496" t="s">
        <v>2803</v>
      </c>
      <c r="AO133" s="496" t="s">
        <v>3946</v>
      </c>
      <c r="AP133" s="496" t="s">
        <v>3992</v>
      </c>
      <c r="AQ133" s="496"/>
      <c r="AR133" s="502">
        <v>12</v>
      </c>
      <c r="AS133" s="496" t="s">
        <v>53</v>
      </c>
      <c r="AT133" s="74">
        <v>157.91999999999999</v>
      </c>
      <c r="AU133" s="74">
        <v>107.52</v>
      </c>
      <c r="AV133" s="74">
        <v>11.9</v>
      </c>
      <c r="AW133" s="61">
        <v>73</v>
      </c>
      <c r="AX133" s="74"/>
      <c r="AY133" s="74">
        <v>16.8</v>
      </c>
      <c r="AZ133" s="74">
        <v>367.14</v>
      </c>
      <c r="BA133" s="74">
        <v>0</v>
      </c>
      <c r="BB133" s="74">
        <v>336</v>
      </c>
    </row>
    <row r="134" spans="1:54" s="62" customFormat="1" ht="15.75">
      <c r="A134" s="63" t="s">
        <v>46</v>
      </c>
      <c r="B134" s="50">
        <v>128</v>
      </c>
      <c r="C134" s="494" t="s">
        <v>4328</v>
      </c>
      <c r="D134" s="504" t="s">
        <v>4153</v>
      </c>
      <c r="E134" s="495" t="s">
        <v>4154</v>
      </c>
      <c r="F134" s="496" t="s">
        <v>4155</v>
      </c>
      <c r="G134" s="74"/>
      <c r="H134" s="497">
        <v>20</v>
      </c>
      <c r="I134" s="497">
        <v>5</v>
      </c>
      <c r="J134" s="497">
        <v>1940</v>
      </c>
      <c r="K134" s="498">
        <f t="shared" si="1"/>
        <v>71</v>
      </c>
      <c r="L134" s="499" t="s">
        <v>100</v>
      </c>
      <c r="M134" s="74"/>
      <c r="N134" s="74"/>
      <c r="O134" s="74"/>
      <c r="P134" s="74"/>
      <c r="Q134" s="497">
        <v>403</v>
      </c>
      <c r="R134" s="74"/>
      <c r="S134" s="496" t="s">
        <v>159</v>
      </c>
      <c r="T134" s="496" t="s">
        <v>1965</v>
      </c>
      <c r="U134" s="500" t="s">
        <v>4329</v>
      </c>
      <c r="V134" s="500"/>
      <c r="W134" s="500"/>
      <c r="X134" s="495"/>
      <c r="Y134" s="500"/>
      <c r="Z134" s="500"/>
      <c r="AA134" s="501"/>
      <c r="AB134" s="501"/>
      <c r="AC134" s="501"/>
      <c r="AD134" s="501"/>
      <c r="AE134" s="501"/>
      <c r="AF134" s="496" t="s">
        <v>3804</v>
      </c>
      <c r="AG134" s="496" t="s">
        <v>3946</v>
      </c>
      <c r="AH134" s="496" t="s">
        <v>3992</v>
      </c>
      <c r="AI134" s="496" t="s">
        <v>4062</v>
      </c>
      <c r="AJ134" s="501"/>
      <c r="AK134" s="501"/>
      <c r="AL134" s="497"/>
      <c r="AM134" s="501"/>
      <c r="AN134" s="496" t="s">
        <v>2803</v>
      </c>
      <c r="AO134" s="496" t="s">
        <v>3946</v>
      </c>
      <c r="AP134" s="496" t="s">
        <v>3992</v>
      </c>
      <c r="AQ134" s="496"/>
      <c r="AR134" s="502">
        <v>10</v>
      </c>
      <c r="AS134" s="497" t="s">
        <v>53</v>
      </c>
      <c r="AT134" s="74">
        <v>131.6</v>
      </c>
      <c r="AU134" s="74">
        <v>89.600000000000009</v>
      </c>
      <c r="AV134" s="74">
        <v>13.79</v>
      </c>
      <c r="AW134" s="61">
        <v>71</v>
      </c>
      <c r="AX134" s="74"/>
      <c r="AY134" s="74">
        <v>14</v>
      </c>
      <c r="AZ134" s="74">
        <v>319.99</v>
      </c>
      <c r="BA134" s="74">
        <v>0</v>
      </c>
      <c r="BB134" s="74">
        <v>280</v>
      </c>
    </row>
    <row r="135" spans="1:54" s="62" customFormat="1" ht="15.75">
      <c r="A135" s="63" t="s">
        <v>46</v>
      </c>
      <c r="B135" s="50">
        <v>129</v>
      </c>
      <c r="C135" s="494" t="s">
        <v>4330</v>
      </c>
      <c r="D135" s="504" t="s">
        <v>107</v>
      </c>
      <c r="E135" s="495" t="s">
        <v>4331</v>
      </c>
      <c r="F135" s="496" t="s">
        <v>4332</v>
      </c>
      <c r="G135" s="74"/>
      <c r="H135" s="497">
        <v>31</v>
      </c>
      <c r="I135" s="497">
        <v>1</v>
      </c>
      <c r="J135" s="497">
        <v>1990</v>
      </c>
      <c r="K135" s="498">
        <f t="shared" si="1"/>
        <v>21</v>
      </c>
      <c r="L135" s="499" t="s">
        <v>1964</v>
      </c>
      <c r="M135" s="74"/>
      <c r="N135" s="74"/>
      <c r="O135" s="74"/>
      <c r="P135" s="74"/>
      <c r="Q135" s="497">
        <v>404</v>
      </c>
      <c r="R135" s="74"/>
      <c r="S135" s="496" t="s">
        <v>69</v>
      </c>
      <c r="T135" s="496" t="s">
        <v>1965</v>
      </c>
      <c r="U135" s="500" t="s">
        <v>4333</v>
      </c>
      <c r="V135" s="500"/>
      <c r="W135" s="500"/>
      <c r="X135" s="495"/>
      <c r="Y135" s="500"/>
      <c r="Z135" s="500"/>
      <c r="AA135" s="501"/>
      <c r="AB135" s="501"/>
      <c r="AC135" s="501"/>
      <c r="AD135" s="501"/>
      <c r="AE135" s="501"/>
      <c r="AF135" s="496" t="s">
        <v>3804</v>
      </c>
      <c r="AG135" s="496" t="s">
        <v>3946</v>
      </c>
      <c r="AH135" s="496" t="s">
        <v>3992</v>
      </c>
      <c r="AI135" s="496" t="s">
        <v>4021</v>
      </c>
      <c r="AJ135" s="501"/>
      <c r="AK135" s="501"/>
      <c r="AL135" s="497"/>
      <c r="AM135" s="501"/>
      <c r="AN135" s="496" t="s">
        <v>2803</v>
      </c>
      <c r="AO135" s="496" t="s">
        <v>3946</v>
      </c>
      <c r="AP135" s="496" t="s">
        <v>3992</v>
      </c>
      <c r="AQ135" s="496"/>
      <c r="AR135" s="502">
        <v>10</v>
      </c>
      <c r="AS135" s="497" t="s">
        <v>53</v>
      </c>
      <c r="AT135" s="74">
        <v>131.6</v>
      </c>
      <c r="AU135" s="74">
        <v>89.600000000000009</v>
      </c>
      <c r="AV135" s="74">
        <v>150.01</v>
      </c>
      <c r="AW135" s="61">
        <v>130</v>
      </c>
      <c r="AX135" s="74"/>
      <c r="AY135" s="74">
        <v>14</v>
      </c>
      <c r="AZ135" s="74">
        <v>515.21</v>
      </c>
      <c r="BA135" s="74">
        <v>0</v>
      </c>
      <c r="BB135" s="74">
        <v>280</v>
      </c>
    </row>
    <row r="136" spans="1:54" s="62" customFormat="1" ht="15.75">
      <c r="A136" s="63" t="s">
        <v>46</v>
      </c>
      <c r="B136" s="50">
        <v>130</v>
      </c>
      <c r="C136" s="494" t="s">
        <v>4334</v>
      </c>
      <c r="D136" s="504" t="s">
        <v>123</v>
      </c>
      <c r="E136" s="495" t="s">
        <v>2080</v>
      </c>
      <c r="F136" s="496" t="s">
        <v>4335</v>
      </c>
      <c r="G136" s="74"/>
      <c r="H136" s="497">
        <v>26</v>
      </c>
      <c r="I136" s="497">
        <v>3</v>
      </c>
      <c r="J136" s="497">
        <v>1957</v>
      </c>
      <c r="K136" s="498">
        <f t="shared" ref="K136:K202" si="2">2011-J136</f>
        <v>54</v>
      </c>
      <c r="L136" s="499" t="s">
        <v>1964</v>
      </c>
      <c r="M136" s="74"/>
      <c r="N136" s="74"/>
      <c r="O136" s="74"/>
      <c r="P136" s="74"/>
      <c r="Q136" s="497">
        <v>405</v>
      </c>
      <c r="R136" s="74"/>
      <c r="S136" s="496" t="s">
        <v>58</v>
      </c>
      <c r="T136" s="496" t="s">
        <v>1965</v>
      </c>
      <c r="U136" s="500" t="s">
        <v>4336</v>
      </c>
      <c r="V136" s="500" t="s">
        <v>603</v>
      </c>
      <c r="W136" s="500"/>
      <c r="X136" s="495"/>
      <c r="Y136" s="500"/>
      <c r="Z136" s="500"/>
      <c r="AA136" s="501"/>
      <c r="AB136" s="501"/>
      <c r="AC136" s="501"/>
      <c r="AD136" s="501"/>
      <c r="AE136" s="501"/>
      <c r="AF136" s="496" t="s">
        <v>3804</v>
      </c>
      <c r="AG136" s="496" t="s">
        <v>3946</v>
      </c>
      <c r="AH136" s="496" t="s">
        <v>3992</v>
      </c>
      <c r="AI136" s="496" t="s">
        <v>4078</v>
      </c>
      <c r="AJ136" s="501"/>
      <c r="AK136" s="501"/>
      <c r="AL136" s="497"/>
      <c r="AM136" s="501"/>
      <c r="AN136" s="496" t="s">
        <v>2803</v>
      </c>
      <c r="AO136" s="496" t="s">
        <v>3946</v>
      </c>
      <c r="AP136" s="496" t="s">
        <v>3992</v>
      </c>
      <c r="AQ136" s="496"/>
      <c r="AR136" s="502">
        <v>12</v>
      </c>
      <c r="AS136" s="496" t="s">
        <v>53</v>
      </c>
      <c r="AT136" s="74">
        <v>157.91999999999999</v>
      </c>
      <c r="AU136" s="74">
        <v>107.52</v>
      </c>
      <c r="AV136" s="74">
        <v>34.51</v>
      </c>
      <c r="AW136" s="61">
        <v>218</v>
      </c>
      <c r="AX136" s="74"/>
      <c r="AY136" s="74">
        <v>16.8</v>
      </c>
      <c r="AZ136" s="74">
        <v>534.75</v>
      </c>
      <c r="BA136" s="74">
        <v>0</v>
      </c>
      <c r="BB136" s="74">
        <v>336</v>
      </c>
    </row>
    <row r="137" spans="1:54" s="62" customFormat="1" ht="15.75">
      <c r="A137" s="63" t="s">
        <v>46</v>
      </c>
      <c r="B137" s="50">
        <v>131</v>
      </c>
      <c r="C137" s="494" t="s">
        <v>4337</v>
      </c>
      <c r="D137" s="504" t="s">
        <v>3971</v>
      </c>
      <c r="E137" s="495" t="s">
        <v>4338</v>
      </c>
      <c r="F137" s="496" t="s">
        <v>4339</v>
      </c>
      <c r="G137" s="74"/>
      <c r="H137" s="497">
        <v>28</v>
      </c>
      <c r="I137" s="497">
        <v>3</v>
      </c>
      <c r="J137" s="497">
        <v>1997</v>
      </c>
      <c r="K137" s="498">
        <f t="shared" si="2"/>
        <v>14</v>
      </c>
      <c r="L137" s="499" t="s">
        <v>1964</v>
      </c>
      <c r="M137" s="74"/>
      <c r="N137" s="74"/>
      <c r="O137" s="74"/>
      <c r="P137" s="74"/>
      <c r="Q137" s="497">
        <v>406</v>
      </c>
      <c r="R137" s="74"/>
      <c r="S137" s="496" t="s">
        <v>169</v>
      </c>
      <c r="T137" s="496" t="s">
        <v>1965</v>
      </c>
      <c r="U137" s="500" t="s">
        <v>4340</v>
      </c>
      <c r="V137" s="500"/>
      <c r="W137" s="500"/>
      <c r="X137" s="495"/>
      <c r="Y137" s="500"/>
      <c r="Z137" s="500"/>
      <c r="AA137" s="501"/>
      <c r="AB137" s="501"/>
      <c r="AC137" s="501"/>
      <c r="AD137" s="501"/>
      <c r="AE137" s="501"/>
      <c r="AF137" s="496" t="s">
        <v>3804</v>
      </c>
      <c r="AG137" s="496" t="s">
        <v>3946</v>
      </c>
      <c r="AH137" s="496" t="s">
        <v>3992</v>
      </c>
      <c r="AI137" s="496" t="s">
        <v>4039</v>
      </c>
      <c r="AJ137" s="501"/>
      <c r="AK137" s="501"/>
      <c r="AL137" s="497"/>
      <c r="AM137" s="501"/>
      <c r="AN137" s="496" t="s">
        <v>2787</v>
      </c>
      <c r="AO137" s="496" t="s">
        <v>3946</v>
      </c>
      <c r="AP137" s="496" t="s">
        <v>3992</v>
      </c>
      <c r="AQ137" s="496"/>
      <c r="AR137" s="502">
        <v>4</v>
      </c>
      <c r="AS137" s="497" t="s">
        <v>71</v>
      </c>
      <c r="AT137" s="74">
        <v>52.64</v>
      </c>
      <c r="AU137" s="74">
        <v>35.840000000000003</v>
      </c>
      <c r="AV137" s="74">
        <v>5.74</v>
      </c>
      <c r="AW137" s="61">
        <v>63</v>
      </c>
      <c r="AX137" s="74"/>
      <c r="AY137" s="74">
        <v>5.6000000000000005</v>
      </c>
      <c r="AZ137" s="74">
        <v>162.82</v>
      </c>
      <c r="BA137" s="74">
        <v>0</v>
      </c>
      <c r="BB137" s="74">
        <v>112</v>
      </c>
    </row>
    <row r="138" spans="1:54" s="62" customFormat="1" ht="15.75">
      <c r="A138" s="63" t="s">
        <v>46</v>
      </c>
      <c r="B138" s="50">
        <v>132</v>
      </c>
      <c r="C138" s="494" t="s">
        <v>4341</v>
      </c>
      <c r="D138" s="504" t="s">
        <v>4342</v>
      </c>
      <c r="E138" s="495" t="s">
        <v>4343</v>
      </c>
      <c r="F138" s="496" t="s">
        <v>4344</v>
      </c>
      <c r="G138" s="74"/>
      <c r="H138" s="497">
        <v>9</v>
      </c>
      <c r="I138" s="497">
        <v>9</v>
      </c>
      <c r="J138" s="497">
        <v>1944</v>
      </c>
      <c r="K138" s="498">
        <f t="shared" si="2"/>
        <v>67</v>
      </c>
      <c r="L138" s="499" t="s">
        <v>100</v>
      </c>
      <c r="M138" s="74"/>
      <c r="N138" s="74"/>
      <c r="O138" s="74"/>
      <c r="P138" s="74"/>
      <c r="Q138" s="497">
        <v>407</v>
      </c>
      <c r="R138" s="74"/>
      <c r="S138" s="496" t="s">
        <v>169</v>
      </c>
      <c r="T138" s="496" t="s">
        <v>1965</v>
      </c>
      <c r="U138" s="500" t="s">
        <v>4345</v>
      </c>
      <c r="V138" s="500" t="s">
        <v>4346</v>
      </c>
      <c r="W138" s="500"/>
      <c r="X138" s="495"/>
      <c r="Y138" s="500" t="s">
        <v>90</v>
      </c>
      <c r="Z138" s="500"/>
      <c r="AA138" s="501"/>
      <c r="AB138" s="501"/>
      <c r="AC138" s="501"/>
      <c r="AD138" s="501"/>
      <c r="AE138" s="501"/>
      <c r="AF138" s="496" t="s">
        <v>3804</v>
      </c>
      <c r="AG138" s="496" t="s">
        <v>3946</v>
      </c>
      <c r="AH138" s="496" t="s">
        <v>3992</v>
      </c>
      <c r="AI138" s="496" t="s">
        <v>4315</v>
      </c>
      <c r="AJ138" s="501"/>
      <c r="AK138" s="501"/>
      <c r="AL138" s="497"/>
      <c r="AM138" s="501"/>
      <c r="AN138" s="496" t="s">
        <v>3799</v>
      </c>
      <c r="AO138" s="496" t="s">
        <v>3946</v>
      </c>
      <c r="AP138" s="496" t="s">
        <v>3992</v>
      </c>
      <c r="AQ138" s="496"/>
      <c r="AR138" s="502">
        <v>7</v>
      </c>
      <c r="AS138" s="497" t="s">
        <v>71</v>
      </c>
      <c r="AT138" s="74">
        <v>92.11999999999999</v>
      </c>
      <c r="AU138" s="74">
        <v>62.72</v>
      </c>
      <c r="AV138" s="74">
        <v>1.9</v>
      </c>
      <c r="AW138" s="61">
        <v>222</v>
      </c>
      <c r="AX138" s="74"/>
      <c r="AY138" s="74">
        <v>9.8000000000000007</v>
      </c>
      <c r="AZ138" s="74">
        <v>388.53999999999996</v>
      </c>
      <c r="BA138" s="74">
        <v>0</v>
      </c>
      <c r="BB138" s="74">
        <v>196</v>
      </c>
    </row>
    <row r="139" spans="1:54" s="62" customFormat="1" ht="15.75">
      <c r="A139" s="63" t="s">
        <v>46</v>
      </c>
      <c r="B139" s="50">
        <v>133</v>
      </c>
      <c r="C139" s="494" t="s">
        <v>4347</v>
      </c>
      <c r="D139" s="504" t="s">
        <v>789</v>
      </c>
      <c r="E139" s="495" t="s">
        <v>790</v>
      </c>
      <c r="F139" s="496" t="s">
        <v>791</v>
      </c>
      <c r="G139" s="74"/>
      <c r="H139" s="497">
        <v>18</v>
      </c>
      <c r="I139" s="497">
        <v>5</v>
      </c>
      <c r="J139" s="497">
        <v>1952</v>
      </c>
      <c r="K139" s="498">
        <f t="shared" si="2"/>
        <v>59</v>
      </c>
      <c r="L139" s="499" t="s">
        <v>1964</v>
      </c>
      <c r="M139" s="74"/>
      <c r="N139" s="74"/>
      <c r="O139" s="74"/>
      <c r="P139" s="74"/>
      <c r="Q139" s="497">
        <v>408</v>
      </c>
      <c r="R139" s="74"/>
      <c r="S139" s="496" t="s">
        <v>404</v>
      </c>
      <c r="T139" s="496" t="s">
        <v>1965</v>
      </c>
      <c r="U139" s="500" t="s">
        <v>4348</v>
      </c>
      <c r="V139" s="500"/>
      <c r="W139" s="500"/>
      <c r="X139" s="495"/>
      <c r="Y139" s="500"/>
      <c r="Z139" s="500"/>
      <c r="AA139" s="501"/>
      <c r="AB139" s="501"/>
      <c r="AC139" s="501"/>
      <c r="AD139" s="501"/>
      <c r="AE139" s="501"/>
      <c r="AF139" s="496" t="s">
        <v>3804</v>
      </c>
      <c r="AG139" s="496" t="s">
        <v>3946</v>
      </c>
      <c r="AH139" s="496" t="s">
        <v>3992</v>
      </c>
      <c r="AI139" s="496" t="s">
        <v>4030</v>
      </c>
      <c r="AJ139" s="501"/>
      <c r="AK139" s="501"/>
      <c r="AL139" s="497"/>
      <c r="AM139" s="501"/>
      <c r="AN139" s="496" t="s">
        <v>3458</v>
      </c>
      <c r="AO139" s="496" t="s">
        <v>3946</v>
      </c>
      <c r="AP139" s="496" t="s">
        <v>3992</v>
      </c>
      <c r="AQ139" s="496"/>
      <c r="AR139" s="502">
        <v>2</v>
      </c>
      <c r="AS139" s="497" t="s">
        <v>71</v>
      </c>
      <c r="AT139" s="74">
        <v>26.32</v>
      </c>
      <c r="AU139" s="74">
        <v>17.920000000000002</v>
      </c>
      <c r="AV139" s="74">
        <v>4.79</v>
      </c>
      <c r="AW139" s="61">
        <v>65</v>
      </c>
      <c r="AX139" s="74"/>
      <c r="AY139" s="74">
        <v>2.8000000000000003</v>
      </c>
      <c r="AZ139" s="74">
        <v>116.83</v>
      </c>
      <c r="BA139" s="74">
        <v>0</v>
      </c>
      <c r="BB139" s="74">
        <v>56</v>
      </c>
    </row>
    <row r="140" spans="1:54" s="62" customFormat="1" ht="15.75">
      <c r="A140" s="63" t="s">
        <v>46</v>
      </c>
      <c r="B140" s="50">
        <v>134</v>
      </c>
      <c r="C140" s="494" t="s">
        <v>4349</v>
      </c>
      <c r="D140" s="504" t="s">
        <v>1881</v>
      </c>
      <c r="E140" s="495" t="s">
        <v>4350</v>
      </c>
      <c r="F140" s="496" t="s">
        <v>4351</v>
      </c>
      <c r="G140" s="74"/>
      <c r="H140" s="497">
        <v>24</v>
      </c>
      <c r="I140" s="497">
        <v>11</v>
      </c>
      <c r="J140" s="497">
        <v>1988</v>
      </c>
      <c r="K140" s="498">
        <f t="shared" si="2"/>
        <v>23</v>
      </c>
      <c r="L140" s="499" t="s">
        <v>1964</v>
      </c>
      <c r="M140" s="74"/>
      <c r="N140" s="74"/>
      <c r="O140" s="74"/>
      <c r="P140" s="74"/>
      <c r="Q140" s="497">
        <v>409</v>
      </c>
      <c r="R140" s="74"/>
      <c r="S140" s="496" t="s">
        <v>169</v>
      </c>
      <c r="T140" s="496" t="s">
        <v>1965</v>
      </c>
      <c r="U140" s="500" t="s">
        <v>4352</v>
      </c>
      <c r="V140" s="500"/>
      <c r="W140" s="500"/>
      <c r="X140" s="495"/>
      <c r="Y140" s="500"/>
      <c r="Z140" s="500"/>
      <c r="AA140" s="501"/>
      <c r="AB140" s="501"/>
      <c r="AC140" s="501"/>
      <c r="AD140" s="501"/>
      <c r="AE140" s="501"/>
      <c r="AF140" s="496" t="s">
        <v>3804</v>
      </c>
      <c r="AG140" s="496" t="s">
        <v>3946</v>
      </c>
      <c r="AH140" s="496" t="s">
        <v>3992</v>
      </c>
      <c r="AI140" s="496" t="s">
        <v>3991</v>
      </c>
      <c r="AJ140" s="501"/>
      <c r="AK140" s="501"/>
      <c r="AL140" s="497"/>
      <c r="AM140" s="501"/>
      <c r="AN140" s="496" t="s">
        <v>2803</v>
      </c>
      <c r="AO140" s="496" t="s">
        <v>3946</v>
      </c>
      <c r="AP140" s="496" t="s">
        <v>3992</v>
      </c>
      <c r="AQ140" s="496"/>
      <c r="AR140" s="502">
        <v>12</v>
      </c>
      <c r="AS140" s="496" t="s">
        <v>53</v>
      </c>
      <c r="AT140" s="74">
        <v>157.91999999999999</v>
      </c>
      <c r="AU140" s="74">
        <v>107.52</v>
      </c>
      <c r="AV140" s="74">
        <v>5.19</v>
      </c>
      <c r="AW140" s="61">
        <v>420</v>
      </c>
      <c r="AX140" s="74"/>
      <c r="AY140" s="74">
        <v>16.8</v>
      </c>
      <c r="AZ140" s="74">
        <v>707.43000000000006</v>
      </c>
      <c r="BA140" s="74">
        <v>0</v>
      </c>
      <c r="BB140" s="74">
        <v>336</v>
      </c>
    </row>
    <row r="141" spans="1:54" s="62" customFormat="1" ht="15.75">
      <c r="A141" s="63" t="s">
        <v>46</v>
      </c>
      <c r="B141" s="50">
        <v>135</v>
      </c>
      <c r="C141" s="494" t="s">
        <v>4353</v>
      </c>
      <c r="D141" s="504" t="s">
        <v>237</v>
      </c>
      <c r="E141" s="495" t="s">
        <v>4354</v>
      </c>
      <c r="F141" s="496" t="s">
        <v>4355</v>
      </c>
      <c r="G141" s="74"/>
      <c r="H141" s="497">
        <v>13</v>
      </c>
      <c r="I141" s="497">
        <v>11</v>
      </c>
      <c r="J141" s="497">
        <v>1964</v>
      </c>
      <c r="K141" s="498">
        <f t="shared" si="2"/>
        <v>47</v>
      </c>
      <c r="L141" s="499" t="s">
        <v>1964</v>
      </c>
      <c r="M141" s="74"/>
      <c r="N141" s="74"/>
      <c r="O141" s="74"/>
      <c r="P141" s="74"/>
      <c r="Q141" s="497">
        <v>410</v>
      </c>
      <c r="R141" s="74"/>
      <c r="S141" s="496" t="s">
        <v>94</v>
      </c>
      <c r="T141" s="496" t="s">
        <v>1965</v>
      </c>
      <c r="U141" s="500" t="s">
        <v>4356</v>
      </c>
      <c r="V141" s="500" t="s">
        <v>346</v>
      </c>
      <c r="W141" s="500"/>
      <c r="X141" s="495"/>
      <c r="Y141" s="500"/>
      <c r="Z141" s="500"/>
      <c r="AA141" s="501"/>
      <c r="AB141" s="501"/>
      <c r="AC141" s="501"/>
      <c r="AD141" s="501"/>
      <c r="AE141" s="501"/>
      <c r="AF141" s="496" t="s">
        <v>3804</v>
      </c>
      <c r="AG141" s="496" t="s">
        <v>3946</v>
      </c>
      <c r="AH141" s="496" t="s">
        <v>3992</v>
      </c>
      <c r="AI141" s="496" t="s">
        <v>4272</v>
      </c>
      <c r="AJ141" s="501"/>
      <c r="AK141" s="501"/>
      <c r="AL141" s="497"/>
      <c r="AM141" s="501"/>
      <c r="AN141" s="496" t="s">
        <v>3454</v>
      </c>
      <c r="AO141" s="496" t="s">
        <v>3946</v>
      </c>
      <c r="AP141" s="496" t="s">
        <v>3992</v>
      </c>
      <c r="AQ141" s="496"/>
      <c r="AR141" s="502">
        <v>3</v>
      </c>
      <c r="AS141" s="497" t="s">
        <v>71</v>
      </c>
      <c r="AT141" s="74">
        <v>39.479999999999997</v>
      </c>
      <c r="AU141" s="74">
        <v>26.88</v>
      </c>
      <c r="AV141" s="74">
        <v>0.03</v>
      </c>
      <c r="AW141" s="61">
        <v>261</v>
      </c>
      <c r="AX141" s="74"/>
      <c r="AY141" s="74">
        <v>4.2</v>
      </c>
      <c r="AZ141" s="74">
        <v>331.59000000000003</v>
      </c>
      <c r="BA141" s="74">
        <v>0</v>
      </c>
      <c r="BB141" s="74">
        <v>84</v>
      </c>
    </row>
    <row r="142" spans="1:54" s="62" customFormat="1" ht="15.75">
      <c r="A142" s="63" t="s">
        <v>46</v>
      </c>
      <c r="B142" s="50">
        <v>136</v>
      </c>
      <c r="C142" s="494" t="s">
        <v>4357</v>
      </c>
      <c r="D142" s="504" t="s">
        <v>817</v>
      </c>
      <c r="E142" s="495" t="s">
        <v>1575</v>
      </c>
      <c r="F142" s="496" t="s">
        <v>4171</v>
      </c>
      <c r="G142" s="74"/>
      <c r="H142" s="497">
        <v>8</v>
      </c>
      <c r="I142" s="497">
        <v>7</v>
      </c>
      <c r="J142" s="497">
        <v>1979</v>
      </c>
      <c r="K142" s="498">
        <f t="shared" si="2"/>
        <v>32</v>
      </c>
      <c r="L142" s="499" t="s">
        <v>100</v>
      </c>
      <c r="M142" s="74"/>
      <c r="N142" s="74"/>
      <c r="O142" s="74"/>
      <c r="P142" s="74"/>
      <c r="Q142" s="497">
        <v>413</v>
      </c>
      <c r="R142" s="74"/>
      <c r="S142" s="496" t="s">
        <v>528</v>
      </c>
      <c r="T142" s="496" t="s">
        <v>1965</v>
      </c>
      <c r="U142" s="500" t="s">
        <v>289</v>
      </c>
      <c r="V142" s="500"/>
      <c r="W142" s="500"/>
      <c r="X142" s="495"/>
      <c r="Y142" s="500"/>
      <c r="Z142" s="500"/>
      <c r="AA142" s="501"/>
      <c r="AB142" s="501"/>
      <c r="AC142" s="501"/>
      <c r="AD142" s="501"/>
      <c r="AE142" s="501"/>
      <c r="AF142" s="496" t="s">
        <v>3804</v>
      </c>
      <c r="AG142" s="496" t="s">
        <v>3946</v>
      </c>
      <c r="AH142" s="496" t="s">
        <v>3992</v>
      </c>
      <c r="AI142" s="496" t="s">
        <v>4358</v>
      </c>
      <c r="AJ142" s="501"/>
      <c r="AK142" s="501"/>
      <c r="AL142" s="497"/>
      <c r="AM142" s="501"/>
      <c r="AN142" s="496" t="s">
        <v>2792</v>
      </c>
      <c r="AO142" s="496" t="s">
        <v>3946</v>
      </c>
      <c r="AP142" s="496" t="s">
        <v>3992</v>
      </c>
      <c r="AQ142" s="496"/>
      <c r="AR142" s="502">
        <v>5</v>
      </c>
      <c r="AS142" s="497" t="s">
        <v>71</v>
      </c>
      <c r="AT142" s="74">
        <v>65.8</v>
      </c>
      <c r="AU142" s="74">
        <v>44.800000000000004</v>
      </c>
      <c r="AV142" s="74">
        <v>15.96</v>
      </c>
      <c r="AW142" s="61">
        <v>10</v>
      </c>
      <c r="AX142" s="74"/>
      <c r="AY142" s="74">
        <v>7</v>
      </c>
      <c r="AZ142" s="74">
        <v>143.56</v>
      </c>
      <c r="BA142" s="74">
        <v>0</v>
      </c>
      <c r="BB142" s="74">
        <v>140</v>
      </c>
    </row>
    <row r="143" spans="1:54" s="62" customFormat="1" ht="15.75">
      <c r="A143" s="63" t="s">
        <v>46</v>
      </c>
      <c r="B143" s="50">
        <v>137</v>
      </c>
      <c r="C143" s="494" t="s">
        <v>4359</v>
      </c>
      <c r="D143" s="504" t="s">
        <v>1299</v>
      </c>
      <c r="E143" s="495" t="s">
        <v>4360</v>
      </c>
      <c r="F143" s="496" t="s">
        <v>4361</v>
      </c>
      <c r="G143" s="74"/>
      <c r="H143" s="497">
        <v>20</v>
      </c>
      <c r="I143" s="497">
        <v>12</v>
      </c>
      <c r="J143" s="497">
        <v>1990</v>
      </c>
      <c r="K143" s="498">
        <f t="shared" si="2"/>
        <v>21</v>
      </c>
      <c r="L143" s="499" t="s">
        <v>1964</v>
      </c>
      <c r="M143" s="74"/>
      <c r="N143" s="74"/>
      <c r="O143" s="74"/>
      <c r="P143" s="74"/>
      <c r="Q143" s="497">
        <v>414</v>
      </c>
      <c r="R143" s="74"/>
      <c r="S143" s="496" t="s">
        <v>169</v>
      </c>
      <c r="T143" s="496" t="s">
        <v>1965</v>
      </c>
      <c r="U143" s="500" t="s">
        <v>4362</v>
      </c>
      <c r="V143" s="500"/>
      <c r="W143" s="500"/>
      <c r="X143" s="495"/>
      <c r="Y143" s="500"/>
      <c r="Z143" s="500"/>
      <c r="AA143" s="501"/>
      <c r="AB143" s="501"/>
      <c r="AC143" s="501"/>
      <c r="AD143" s="501"/>
      <c r="AE143" s="501"/>
      <c r="AF143" s="496" t="s">
        <v>2781</v>
      </c>
      <c r="AG143" s="496" t="s">
        <v>3946</v>
      </c>
      <c r="AH143" s="496" t="s">
        <v>3992</v>
      </c>
      <c r="AI143" s="496" t="s">
        <v>4006</v>
      </c>
      <c r="AJ143" s="501"/>
      <c r="AK143" s="501"/>
      <c r="AL143" s="497"/>
      <c r="AM143" s="501"/>
      <c r="AN143" s="496" t="s">
        <v>3454</v>
      </c>
      <c r="AO143" s="496" t="s">
        <v>3946</v>
      </c>
      <c r="AP143" s="496" t="s">
        <v>3992</v>
      </c>
      <c r="AQ143" s="496"/>
      <c r="AR143" s="502">
        <v>2</v>
      </c>
      <c r="AS143" s="497" t="s">
        <v>71</v>
      </c>
      <c r="AT143" s="74">
        <v>26.32</v>
      </c>
      <c r="AU143" s="74">
        <v>17.920000000000002</v>
      </c>
      <c r="AV143" s="74">
        <v>0.12</v>
      </c>
      <c r="AW143" s="61">
        <v>262</v>
      </c>
      <c r="AX143" s="74"/>
      <c r="AY143" s="74">
        <v>2.8000000000000003</v>
      </c>
      <c r="AZ143" s="74">
        <v>309.15999999999997</v>
      </c>
      <c r="BA143" s="74">
        <v>0</v>
      </c>
      <c r="BB143" s="74">
        <v>56</v>
      </c>
    </row>
    <row r="144" spans="1:54" s="62" customFormat="1" ht="15.75">
      <c r="A144" s="63" t="s">
        <v>46</v>
      </c>
      <c r="B144" s="50">
        <v>138</v>
      </c>
      <c r="C144" s="494" t="s">
        <v>4363</v>
      </c>
      <c r="D144" s="504" t="s">
        <v>142</v>
      </c>
      <c r="E144" s="495" t="s">
        <v>1562</v>
      </c>
      <c r="F144" s="496" t="s">
        <v>4364</v>
      </c>
      <c r="G144" s="74"/>
      <c r="H144" s="497">
        <v>6</v>
      </c>
      <c r="I144" s="497">
        <v>7</v>
      </c>
      <c r="J144" s="497">
        <v>1991</v>
      </c>
      <c r="K144" s="498">
        <f t="shared" si="2"/>
        <v>20</v>
      </c>
      <c r="L144" s="499" t="s">
        <v>100</v>
      </c>
      <c r="M144" s="74"/>
      <c r="N144" s="74"/>
      <c r="O144" s="74"/>
      <c r="P144" s="74"/>
      <c r="Q144" s="497">
        <v>416</v>
      </c>
      <c r="R144" s="74"/>
      <c r="S144" s="496" t="s">
        <v>94</v>
      </c>
      <c r="T144" s="496" t="s">
        <v>1965</v>
      </c>
      <c r="U144" s="500" t="s">
        <v>4365</v>
      </c>
      <c r="V144" s="500"/>
      <c r="W144" s="500"/>
      <c r="X144" s="495"/>
      <c r="Y144" s="500"/>
      <c r="Z144" s="500"/>
      <c r="AA144" s="501"/>
      <c r="AB144" s="501"/>
      <c r="AC144" s="501"/>
      <c r="AD144" s="501"/>
      <c r="AE144" s="501"/>
      <c r="AF144" s="496" t="s">
        <v>2781</v>
      </c>
      <c r="AG144" s="496" t="s">
        <v>3946</v>
      </c>
      <c r="AH144" s="496" t="s">
        <v>3992</v>
      </c>
      <c r="AI144" s="496" t="s">
        <v>4061</v>
      </c>
      <c r="AJ144" s="501"/>
      <c r="AK144" s="501"/>
      <c r="AL144" s="497"/>
      <c r="AM144" s="501"/>
      <c r="AN144" s="496" t="s">
        <v>2803</v>
      </c>
      <c r="AO144" s="496" t="s">
        <v>3946</v>
      </c>
      <c r="AP144" s="496" t="s">
        <v>3992</v>
      </c>
      <c r="AQ144" s="496"/>
      <c r="AR144" s="502">
        <v>11</v>
      </c>
      <c r="AS144" s="496" t="s">
        <v>53</v>
      </c>
      <c r="AT144" s="74">
        <v>144.76</v>
      </c>
      <c r="AU144" s="74">
        <v>98.56</v>
      </c>
      <c r="AV144" s="74">
        <v>10.09</v>
      </c>
      <c r="AW144" s="61">
        <v>165</v>
      </c>
      <c r="AX144" s="74"/>
      <c r="AY144" s="74">
        <v>15.4</v>
      </c>
      <c r="AZ144" s="74">
        <v>433.80999999999995</v>
      </c>
      <c r="BA144" s="74">
        <v>0</v>
      </c>
      <c r="BB144" s="74">
        <v>308</v>
      </c>
    </row>
    <row r="145" spans="1:54" s="62" customFormat="1" ht="15.75">
      <c r="A145" s="63" t="s">
        <v>46</v>
      </c>
      <c r="B145" s="50">
        <v>139</v>
      </c>
      <c r="C145" s="494" t="s">
        <v>4366</v>
      </c>
      <c r="D145" s="504" t="s">
        <v>1957</v>
      </c>
      <c r="E145" s="495" t="s">
        <v>4367</v>
      </c>
      <c r="F145" s="496" t="s">
        <v>4368</v>
      </c>
      <c r="G145" s="74"/>
      <c r="H145" s="497">
        <v>9</v>
      </c>
      <c r="I145" s="497">
        <v>9</v>
      </c>
      <c r="J145" s="497">
        <v>2011</v>
      </c>
      <c r="K145" s="498">
        <f t="shared" si="2"/>
        <v>0</v>
      </c>
      <c r="L145" s="499" t="s">
        <v>1964</v>
      </c>
      <c r="M145" s="74"/>
      <c r="N145" s="74"/>
      <c r="O145" s="74"/>
      <c r="P145" s="74"/>
      <c r="Q145" s="497">
        <v>417</v>
      </c>
      <c r="R145" s="74"/>
      <c r="S145" s="496" t="s">
        <v>117</v>
      </c>
      <c r="T145" s="496" t="s">
        <v>1965</v>
      </c>
      <c r="U145" s="500" t="s">
        <v>4369</v>
      </c>
      <c r="V145" s="500"/>
      <c r="W145" s="500"/>
      <c r="X145" s="495"/>
      <c r="Y145" s="500"/>
      <c r="Z145" s="500"/>
      <c r="AA145" s="501"/>
      <c r="AB145" s="501"/>
      <c r="AC145" s="501"/>
      <c r="AD145" s="501"/>
      <c r="AE145" s="501"/>
      <c r="AF145" s="496" t="s">
        <v>2781</v>
      </c>
      <c r="AG145" s="496" t="s">
        <v>3946</v>
      </c>
      <c r="AH145" s="496" t="s">
        <v>3992</v>
      </c>
      <c r="AI145" s="496" t="s">
        <v>4074</v>
      </c>
      <c r="AJ145" s="501"/>
      <c r="AK145" s="501"/>
      <c r="AL145" s="497"/>
      <c r="AM145" s="501"/>
      <c r="AN145" s="496" t="s">
        <v>2803</v>
      </c>
      <c r="AO145" s="496" t="s">
        <v>3946</v>
      </c>
      <c r="AP145" s="496" t="s">
        <v>3992</v>
      </c>
      <c r="AQ145" s="496"/>
      <c r="AR145" s="502">
        <v>11</v>
      </c>
      <c r="AS145" s="496" t="s">
        <v>53</v>
      </c>
      <c r="AT145" s="74">
        <v>144.76</v>
      </c>
      <c r="AU145" s="74">
        <v>98.56</v>
      </c>
      <c r="AV145" s="74">
        <v>8.2799999999999994</v>
      </c>
      <c r="AW145" s="61">
        <v>63</v>
      </c>
      <c r="AX145" s="74"/>
      <c r="AY145" s="74">
        <v>15.4</v>
      </c>
      <c r="AZ145" s="74">
        <v>329.99999999999994</v>
      </c>
      <c r="BA145" s="74">
        <v>0</v>
      </c>
      <c r="BB145" s="74">
        <v>308</v>
      </c>
    </row>
    <row r="146" spans="1:54" s="62" customFormat="1" ht="15.75">
      <c r="A146" s="63" t="s">
        <v>46</v>
      </c>
      <c r="B146" s="50">
        <v>140</v>
      </c>
      <c r="C146" s="494" t="s">
        <v>4370</v>
      </c>
      <c r="D146" s="504" t="s">
        <v>716</v>
      </c>
      <c r="E146" s="495" t="s">
        <v>3250</v>
      </c>
      <c r="F146" s="496" t="s">
        <v>4371</v>
      </c>
      <c r="G146" s="74"/>
      <c r="H146" s="497">
        <v>9</v>
      </c>
      <c r="I146" s="497">
        <v>12</v>
      </c>
      <c r="J146" s="497">
        <v>1986</v>
      </c>
      <c r="K146" s="498">
        <f t="shared" si="2"/>
        <v>25</v>
      </c>
      <c r="L146" s="499" t="s">
        <v>100</v>
      </c>
      <c r="M146" s="74"/>
      <c r="N146" s="74"/>
      <c r="O146" s="74"/>
      <c r="P146" s="74"/>
      <c r="Q146" s="497">
        <v>420</v>
      </c>
      <c r="R146" s="74"/>
      <c r="S146" s="496" t="s">
        <v>169</v>
      </c>
      <c r="T146" s="496" t="s">
        <v>1965</v>
      </c>
      <c r="U146" s="500" t="s">
        <v>4372</v>
      </c>
      <c r="V146" s="500"/>
      <c r="W146" s="500"/>
      <c r="X146" s="495"/>
      <c r="Y146" s="500"/>
      <c r="Z146" s="500"/>
      <c r="AA146" s="501"/>
      <c r="AB146" s="501"/>
      <c r="AC146" s="501"/>
      <c r="AD146" s="501"/>
      <c r="AE146" s="501"/>
      <c r="AF146" s="496" t="s">
        <v>2781</v>
      </c>
      <c r="AG146" s="496" t="s">
        <v>3946</v>
      </c>
      <c r="AH146" s="496" t="s">
        <v>3992</v>
      </c>
      <c r="AI146" s="496" t="s">
        <v>4030</v>
      </c>
      <c r="AJ146" s="501"/>
      <c r="AK146" s="501"/>
      <c r="AL146" s="497"/>
      <c r="AM146" s="501"/>
      <c r="AN146" s="496" t="s">
        <v>3454</v>
      </c>
      <c r="AO146" s="496" t="s">
        <v>3946</v>
      </c>
      <c r="AP146" s="496" t="s">
        <v>3992</v>
      </c>
      <c r="AQ146" s="496"/>
      <c r="AR146" s="502">
        <v>2</v>
      </c>
      <c r="AS146" s="497" t="s">
        <v>71</v>
      </c>
      <c r="AT146" s="74">
        <v>26.32</v>
      </c>
      <c r="AU146" s="74">
        <v>17.920000000000002</v>
      </c>
      <c r="AV146" s="74">
        <v>2.2000000000000002</v>
      </c>
      <c r="AW146" s="61">
        <v>115</v>
      </c>
      <c r="AX146" s="74"/>
      <c r="AY146" s="74">
        <v>2.8000000000000003</v>
      </c>
      <c r="AZ146" s="74">
        <v>164.24</v>
      </c>
      <c r="BA146" s="74">
        <v>0</v>
      </c>
      <c r="BB146" s="74">
        <v>56</v>
      </c>
    </row>
    <row r="147" spans="1:54" s="62" customFormat="1" ht="15.75">
      <c r="A147" s="63" t="s">
        <v>46</v>
      </c>
      <c r="B147" s="50">
        <v>141</v>
      </c>
      <c r="C147" s="494" t="s">
        <v>4373</v>
      </c>
      <c r="D147" s="504" t="s">
        <v>453</v>
      </c>
      <c r="E147" s="495" t="s">
        <v>4374</v>
      </c>
      <c r="F147" s="496" t="s">
        <v>4375</v>
      </c>
      <c r="G147" s="74"/>
      <c r="H147" s="497">
        <v>23</v>
      </c>
      <c r="I147" s="497">
        <v>3</v>
      </c>
      <c r="J147" s="497">
        <v>1960</v>
      </c>
      <c r="K147" s="498">
        <f t="shared" si="2"/>
        <v>51</v>
      </c>
      <c r="L147" s="499" t="s">
        <v>1964</v>
      </c>
      <c r="M147" s="74"/>
      <c r="N147" s="74"/>
      <c r="O147" s="74"/>
      <c r="P147" s="74"/>
      <c r="Q147" s="497">
        <v>421</v>
      </c>
      <c r="R147" s="74"/>
      <c r="S147" s="496" t="s">
        <v>58</v>
      </c>
      <c r="T147" s="496" t="s">
        <v>1965</v>
      </c>
      <c r="U147" s="500" t="s">
        <v>456</v>
      </c>
      <c r="V147" s="500"/>
      <c r="W147" s="500"/>
      <c r="X147" s="495"/>
      <c r="Y147" s="500"/>
      <c r="Z147" s="500"/>
      <c r="AA147" s="501"/>
      <c r="AB147" s="501"/>
      <c r="AC147" s="501"/>
      <c r="AD147" s="501"/>
      <c r="AE147" s="501"/>
      <c r="AF147" s="496" t="s">
        <v>2781</v>
      </c>
      <c r="AG147" s="496" t="s">
        <v>3946</v>
      </c>
      <c r="AH147" s="496" t="s">
        <v>3992</v>
      </c>
      <c r="AI147" s="496" t="s">
        <v>4229</v>
      </c>
      <c r="AJ147" s="501"/>
      <c r="AK147" s="501"/>
      <c r="AL147" s="497"/>
      <c r="AM147" s="501"/>
      <c r="AN147" s="496" t="s">
        <v>2803</v>
      </c>
      <c r="AO147" s="496" t="s">
        <v>3946</v>
      </c>
      <c r="AP147" s="496" t="s">
        <v>3992</v>
      </c>
      <c r="AQ147" s="496"/>
      <c r="AR147" s="502">
        <v>11</v>
      </c>
      <c r="AS147" s="496" t="s">
        <v>53</v>
      </c>
      <c r="AT147" s="74">
        <v>144.76</v>
      </c>
      <c r="AU147" s="74">
        <v>98.56</v>
      </c>
      <c r="AV147" s="74">
        <v>3.33</v>
      </c>
      <c r="AW147" s="61">
        <v>15</v>
      </c>
      <c r="AX147" s="74"/>
      <c r="AY147" s="74">
        <v>15.4</v>
      </c>
      <c r="AZ147" s="74">
        <v>277.04999999999995</v>
      </c>
      <c r="BA147" s="74">
        <v>0</v>
      </c>
      <c r="BB147" s="74">
        <v>277.05</v>
      </c>
    </row>
    <row r="148" spans="1:54" s="62" customFormat="1" ht="15.75">
      <c r="A148" s="63" t="s">
        <v>46</v>
      </c>
      <c r="B148" s="50">
        <v>142</v>
      </c>
      <c r="C148" s="494" t="s">
        <v>4376</v>
      </c>
      <c r="D148" s="504" t="s">
        <v>66</v>
      </c>
      <c r="E148" s="495" t="s">
        <v>4377</v>
      </c>
      <c r="F148" s="496" t="s">
        <v>4378</v>
      </c>
      <c r="G148" s="74"/>
      <c r="H148" s="497">
        <v>23</v>
      </c>
      <c r="I148" s="497">
        <v>12</v>
      </c>
      <c r="J148" s="497">
        <v>1956</v>
      </c>
      <c r="K148" s="498">
        <f t="shared" si="2"/>
        <v>55</v>
      </c>
      <c r="L148" s="499" t="s">
        <v>1964</v>
      </c>
      <c r="M148" s="74"/>
      <c r="N148" s="74"/>
      <c r="O148" s="74"/>
      <c r="P148" s="74"/>
      <c r="Q148" s="497">
        <v>422</v>
      </c>
      <c r="R148" s="74"/>
      <c r="S148" s="496" t="s">
        <v>169</v>
      </c>
      <c r="T148" s="496" t="s">
        <v>1965</v>
      </c>
      <c r="U148" s="500" t="s">
        <v>4379</v>
      </c>
      <c r="V148" s="500"/>
      <c r="W148" s="500"/>
      <c r="X148" s="495"/>
      <c r="Y148" s="500"/>
      <c r="Z148" s="500"/>
      <c r="AA148" s="501"/>
      <c r="AB148" s="501"/>
      <c r="AC148" s="501"/>
      <c r="AD148" s="501"/>
      <c r="AE148" s="501"/>
      <c r="AF148" s="496" t="s">
        <v>3458</v>
      </c>
      <c r="AG148" s="496" t="s">
        <v>3946</v>
      </c>
      <c r="AH148" s="496" t="s">
        <v>3992</v>
      </c>
      <c r="AI148" s="496" t="s">
        <v>4068</v>
      </c>
      <c r="AJ148" s="501"/>
      <c r="AK148" s="501"/>
      <c r="AL148" s="497"/>
      <c r="AM148" s="501"/>
      <c r="AN148" s="496" t="s">
        <v>2803</v>
      </c>
      <c r="AO148" s="496" t="s">
        <v>3946</v>
      </c>
      <c r="AP148" s="496" t="s">
        <v>3992</v>
      </c>
      <c r="AQ148" s="496"/>
      <c r="AR148" s="502">
        <v>10</v>
      </c>
      <c r="AS148" s="496" t="s">
        <v>53</v>
      </c>
      <c r="AT148" s="74">
        <v>131.6</v>
      </c>
      <c r="AU148" s="74">
        <v>89.600000000000009</v>
      </c>
      <c r="AV148" s="74">
        <v>8.59</v>
      </c>
      <c r="AW148" s="61">
        <v>287</v>
      </c>
      <c r="AX148" s="74"/>
      <c r="AY148" s="74">
        <v>14</v>
      </c>
      <c r="AZ148" s="74">
        <v>530.79</v>
      </c>
      <c r="BA148" s="74">
        <v>0</v>
      </c>
      <c r="BB148" s="74">
        <v>280</v>
      </c>
    </row>
    <row r="149" spans="1:54" s="62" customFormat="1" ht="15.75">
      <c r="A149" s="63" t="s">
        <v>46</v>
      </c>
      <c r="B149" s="50">
        <v>143</v>
      </c>
      <c r="C149" s="494" t="s">
        <v>4380</v>
      </c>
      <c r="D149" s="504" t="s">
        <v>4381</v>
      </c>
      <c r="E149" s="495" t="s">
        <v>2080</v>
      </c>
      <c r="F149" s="496" t="s">
        <v>4382</v>
      </c>
      <c r="G149" s="74"/>
      <c r="H149" s="497">
        <v>8</v>
      </c>
      <c r="I149" s="497">
        <v>12</v>
      </c>
      <c r="J149" s="497">
        <v>1977</v>
      </c>
      <c r="K149" s="498">
        <f t="shared" si="2"/>
        <v>34</v>
      </c>
      <c r="L149" s="499" t="s">
        <v>100</v>
      </c>
      <c r="M149" s="74"/>
      <c r="N149" s="74"/>
      <c r="O149" s="74"/>
      <c r="P149" s="74"/>
      <c r="Q149" s="497">
        <v>423</v>
      </c>
      <c r="R149" s="74"/>
      <c r="S149" s="496" t="s">
        <v>404</v>
      </c>
      <c r="T149" s="496" t="s">
        <v>1965</v>
      </c>
      <c r="U149" s="500" t="s">
        <v>4383</v>
      </c>
      <c r="V149" s="500"/>
      <c r="W149" s="500"/>
      <c r="X149" s="495"/>
      <c r="Y149" s="500"/>
      <c r="Z149" s="500"/>
      <c r="AA149" s="501"/>
      <c r="AB149" s="501"/>
      <c r="AC149" s="501"/>
      <c r="AD149" s="501"/>
      <c r="AE149" s="501"/>
      <c r="AF149" s="496" t="s">
        <v>3458</v>
      </c>
      <c r="AG149" s="496" t="s">
        <v>3946</v>
      </c>
      <c r="AH149" s="496" t="s">
        <v>3992</v>
      </c>
      <c r="AI149" s="496" t="s">
        <v>4021</v>
      </c>
      <c r="AJ149" s="501"/>
      <c r="AK149" s="501"/>
      <c r="AL149" s="497"/>
      <c r="AM149" s="501"/>
      <c r="AN149" s="496" t="s">
        <v>2025</v>
      </c>
      <c r="AO149" s="496" t="s">
        <v>3946</v>
      </c>
      <c r="AP149" s="496" t="s">
        <v>3992</v>
      </c>
      <c r="AQ149" s="496"/>
      <c r="AR149" s="502">
        <v>8</v>
      </c>
      <c r="AS149" s="497" t="s">
        <v>71</v>
      </c>
      <c r="AT149" s="74">
        <v>105.28</v>
      </c>
      <c r="AU149" s="74">
        <v>71.680000000000007</v>
      </c>
      <c r="AV149" s="74">
        <v>13.3</v>
      </c>
      <c r="AW149" s="61">
        <v>97</v>
      </c>
      <c r="AX149" s="74"/>
      <c r="AY149" s="74">
        <v>11.200000000000001</v>
      </c>
      <c r="AZ149" s="74">
        <v>298.46000000000004</v>
      </c>
      <c r="BA149" s="74">
        <v>0</v>
      </c>
      <c r="BB149" s="74">
        <v>224</v>
      </c>
    </row>
    <row r="150" spans="1:54" s="62" customFormat="1" ht="15.75">
      <c r="A150" s="63" t="s">
        <v>46</v>
      </c>
      <c r="B150" s="50">
        <v>144</v>
      </c>
      <c r="C150" s="494" t="s">
        <v>4384</v>
      </c>
      <c r="D150" s="504" t="s">
        <v>356</v>
      </c>
      <c r="E150" s="495" t="s">
        <v>3215</v>
      </c>
      <c r="F150" s="496" t="s">
        <v>4385</v>
      </c>
      <c r="G150" s="74"/>
      <c r="H150" s="497">
        <v>20</v>
      </c>
      <c r="I150" s="497">
        <v>6</v>
      </c>
      <c r="J150" s="497">
        <v>1968</v>
      </c>
      <c r="K150" s="498">
        <f t="shared" si="2"/>
        <v>43</v>
      </c>
      <c r="L150" s="499" t="s">
        <v>1964</v>
      </c>
      <c r="M150" s="74"/>
      <c r="N150" s="74"/>
      <c r="O150" s="74"/>
      <c r="P150" s="74"/>
      <c r="Q150" s="497">
        <v>424</v>
      </c>
      <c r="R150" s="74"/>
      <c r="S150" s="496" t="s">
        <v>58</v>
      </c>
      <c r="T150" s="496" t="s">
        <v>1965</v>
      </c>
      <c r="U150" s="500" t="s">
        <v>4386</v>
      </c>
      <c r="V150" s="500" t="s">
        <v>346</v>
      </c>
      <c r="W150" s="500"/>
      <c r="X150" s="495"/>
      <c r="Y150" s="500"/>
      <c r="Z150" s="500"/>
      <c r="AA150" s="501"/>
      <c r="AB150" s="501"/>
      <c r="AC150" s="501"/>
      <c r="AD150" s="501"/>
      <c r="AE150" s="501"/>
      <c r="AF150" s="496" t="s">
        <v>3458</v>
      </c>
      <c r="AG150" s="496" t="s">
        <v>3946</v>
      </c>
      <c r="AH150" s="496" t="s">
        <v>3992</v>
      </c>
      <c r="AI150" s="496" t="s">
        <v>4387</v>
      </c>
      <c r="AJ150" s="501"/>
      <c r="AK150" s="501"/>
      <c r="AL150" s="497"/>
      <c r="AM150" s="501"/>
      <c r="AN150" s="496" t="s">
        <v>2803</v>
      </c>
      <c r="AO150" s="496" t="s">
        <v>3946</v>
      </c>
      <c r="AP150" s="496" t="s">
        <v>3992</v>
      </c>
      <c r="AQ150" s="496"/>
      <c r="AR150" s="502">
        <v>10</v>
      </c>
      <c r="AS150" s="496" t="s">
        <v>53</v>
      </c>
      <c r="AT150" s="74">
        <v>131.6</v>
      </c>
      <c r="AU150" s="74">
        <v>89.600000000000009</v>
      </c>
      <c r="AV150" s="74">
        <v>24.35</v>
      </c>
      <c r="AW150" s="61">
        <v>122</v>
      </c>
      <c r="AX150" s="74"/>
      <c r="AY150" s="74">
        <v>14</v>
      </c>
      <c r="AZ150" s="74">
        <v>381.55</v>
      </c>
      <c r="BA150" s="74">
        <v>0</v>
      </c>
      <c r="BB150" s="74">
        <v>280</v>
      </c>
    </row>
    <row r="151" spans="1:54" s="62" customFormat="1" ht="15.75">
      <c r="A151" s="63" t="s">
        <v>46</v>
      </c>
      <c r="B151" s="50">
        <v>145</v>
      </c>
      <c r="C151" s="494" t="s">
        <v>4388</v>
      </c>
      <c r="D151" s="504" t="s">
        <v>1146</v>
      </c>
      <c r="E151" s="495" t="s">
        <v>108</v>
      </c>
      <c r="F151" s="496" t="s">
        <v>4389</v>
      </c>
      <c r="G151" s="74"/>
      <c r="H151" s="497">
        <v>13</v>
      </c>
      <c r="I151" s="497">
        <v>3</v>
      </c>
      <c r="J151" s="497">
        <v>1958</v>
      </c>
      <c r="K151" s="498">
        <f t="shared" si="2"/>
        <v>53</v>
      </c>
      <c r="L151" s="499" t="s">
        <v>1964</v>
      </c>
      <c r="M151" s="74"/>
      <c r="N151" s="74"/>
      <c r="O151" s="74"/>
      <c r="P151" s="74"/>
      <c r="Q151" s="497">
        <v>425</v>
      </c>
      <c r="R151" s="74"/>
      <c r="S151" s="496" t="s">
        <v>58</v>
      </c>
      <c r="T151" s="496" t="s">
        <v>1965</v>
      </c>
      <c r="U151" s="500" t="s">
        <v>2671</v>
      </c>
      <c r="V151" s="500"/>
      <c r="W151" s="500"/>
      <c r="X151" s="495"/>
      <c r="Y151" s="500"/>
      <c r="Z151" s="500"/>
      <c r="AA151" s="501"/>
      <c r="AB151" s="501"/>
      <c r="AC151" s="501"/>
      <c r="AD151" s="501"/>
      <c r="AE151" s="501"/>
      <c r="AF151" s="496" t="s">
        <v>3458</v>
      </c>
      <c r="AG151" s="496" t="s">
        <v>3946</v>
      </c>
      <c r="AH151" s="496" t="s">
        <v>3992</v>
      </c>
      <c r="AI151" s="496" t="s">
        <v>4047</v>
      </c>
      <c r="AJ151" s="501"/>
      <c r="AK151" s="501"/>
      <c r="AL151" s="497"/>
      <c r="AM151" s="501"/>
      <c r="AN151" s="496" t="s">
        <v>3799</v>
      </c>
      <c r="AO151" s="496" t="s">
        <v>3946</v>
      </c>
      <c r="AP151" s="496" t="s">
        <v>3992</v>
      </c>
      <c r="AQ151" s="496"/>
      <c r="AR151" s="502">
        <v>5</v>
      </c>
      <c r="AS151" s="496" t="s">
        <v>53</v>
      </c>
      <c r="AT151" s="74">
        <v>65.8</v>
      </c>
      <c r="AU151" s="74">
        <v>44.800000000000004</v>
      </c>
      <c r="AV151" s="74">
        <v>12.42</v>
      </c>
      <c r="AW151" s="61">
        <v>15</v>
      </c>
      <c r="AX151" s="74"/>
      <c r="AY151" s="74">
        <v>7</v>
      </c>
      <c r="AZ151" s="74">
        <v>145.01999999999998</v>
      </c>
      <c r="BA151" s="74">
        <v>0</v>
      </c>
      <c r="BB151" s="74">
        <v>140</v>
      </c>
    </row>
    <row r="152" spans="1:54" s="62" customFormat="1" ht="15.75">
      <c r="A152" s="63" t="s">
        <v>46</v>
      </c>
      <c r="B152" s="50">
        <v>146</v>
      </c>
      <c r="C152" s="494" t="s">
        <v>4390</v>
      </c>
      <c r="D152" s="504" t="s">
        <v>4391</v>
      </c>
      <c r="E152" s="495" t="s">
        <v>4392</v>
      </c>
      <c r="F152" s="496" t="s">
        <v>4393</v>
      </c>
      <c r="G152" s="74"/>
      <c r="H152" s="497">
        <v>20</v>
      </c>
      <c r="I152" s="497">
        <v>8</v>
      </c>
      <c r="J152" s="497">
        <v>1988</v>
      </c>
      <c r="K152" s="498">
        <f t="shared" si="2"/>
        <v>23</v>
      </c>
      <c r="L152" s="499" t="s">
        <v>1964</v>
      </c>
      <c r="M152" s="74"/>
      <c r="N152" s="74"/>
      <c r="O152" s="74"/>
      <c r="P152" s="74"/>
      <c r="Q152" s="497">
        <v>428</v>
      </c>
      <c r="R152" s="74"/>
      <c r="S152" s="496" t="s">
        <v>58</v>
      </c>
      <c r="T152" s="496" t="s">
        <v>1965</v>
      </c>
      <c r="U152" s="500" t="s">
        <v>3064</v>
      </c>
      <c r="V152" s="500"/>
      <c r="W152" s="500"/>
      <c r="X152" s="495"/>
      <c r="Y152" s="500"/>
      <c r="Z152" s="500"/>
      <c r="AA152" s="501"/>
      <c r="AB152" s="501"/>
      <c r="AC152" s="501"/>
      <c r="AD152" s="501"/>
      <c r="AE152" s="501"/>
      <c r="AF152" s="496" t="s">
        <v>3454</v>
      </c>
      <c r="AG152" s="496" t="s">
        <v>3946</v>
      </c>
      <c r="AH152" s="496" t="s">
        <v>3992</v>
      </c>
      <c r="AI152" s="496" t="s">
        <v>4072</v>
      </c>
      <c r="AJ152" s="501"/>
      <c r="AK152" s="501"/>
      <c r="AL152" s="497"/>
      <c r="AM152" s="501"/>
      <c r="AN152" s="496" t="s">
        <v>2803</v>
      </c>
      <c r="AO152" s="496" t="s">
        <v>3946</v>
      </c>
      <c r="AP152" s="496" t="s">
        <v>3992</v>
      </c>
      <c r="AQ152" s="496"/>
      <c r="AR152" s="502">
        <v>9</v>
      </c>
      <c r="AS152" s="496" t="s">
        <v>53</v>
      </c>
      <c r="AT152" s="74">
        <v>118.44</v>
      </c>
      <c r="AU152" s="74">
        <v>80.64</v>
      </c>
      <c r="AV152" s="74">
        <v>0.76</v>
      </c>
      <c r="AW152" s="61">
        <v>10</v>
      </c>
      <c r="AX152" s="74"/>
      <c r="AY152" s="74">
        <v>12.600000000000001</v>
      </c>
      <c r="AZ152" s="74">
        <v>222.43999999999997</v>
      </c>
      <c r="BA152" s="74">
        <v>0</v>
      </c>
      <c r="BB152" s="74">
        <v>222.44</v>
      </c>
    </row>
    <row r="153" spans="1:54" s="62" customFormat="1" ht="15.75">
      <c r="A153" s="63" t="s">
        <v>46</v>
      </c>
      <c r="B153" s="50">
        <v>147</v>
      </c>
      <c r="C153" s="494" t="s">
        <v>4394</v>
      </c>
      <c r="D153" s="504" t="s">
        <v>179</v>
      </c>
      <c r="E153" s="495" t="s">
        <v>4395</v>
      </c>
      <c r="F153" s="496" t="s">
        <v>4396</v>
      </c>
      <c r="G153" s="74"/>
      <c r="H153" s="497">
        <v>1</v>
      </c>
      <c r="I153" s="497">
        <v>1</v>
      </c>
      <c r="J153" s="497">
        <v>1968</v>
      </c>
      <c r="K153" s="498">
        <f t="shared" si="2"/>
        <v>43</v>
      </c>
      <c r="L153" s="499" t="s">
        <v>1964</v>
      </c>
      <c r="M153" s="74"/>
      <c r="N153" s="74"/>
      <c r="O153" s="74"/>
      <c r="P153" s="74"/>
      <c r="Q153" s="497">
        <v>429</v>
      </c>
      <c r="R153" s="74"/>
      <c r="S153" s="496" t="s">
        <v>69</v>
      </c>
      <c r="T153" s="496" t="s">
        <v>1965</v>
      </c>
      <c r="U153" s="500" t="s">
        <v>4397</v>
      </c>
      <c r="V153" s="500"/>
      <c r="W153" s="500"/>
      <c r="X153" s="495"/>
      <c r="Y153" s="500"/>
      <c r="Z153" s="500"/>
      <c r="AA153" s="501"/>
      <c r="AB153" s="501"/>
      <c r="AC153" s="501"/>
      <c r="AD153" s="501"/>
      <c r="AE153" s="501"/>
      <c r="AF153" s="496" t="s">
        <v>2787</v>
      </c>
      <c r="AG153" s="496" t="s">
        <v>3946</v>
      </c>
      <c r="AH153" s="496" t="s">
        <v>3992</v>
      </c>
      <c r="AI153" s="496" t="s">
        <v>4035</v>
      </c>
      <c r="AJ153" s="501"/>
      <c r="AK153" s="501"/>
      <c r="AL153" s="497"/>
      <c r="AM153" s="501"/>
      <c r="AN153" s="496" t="s">
        <v>2803</v>
      </c>
      <c r="AO153" s="496" t="s">
        <v>3946</v>
      </c>
      <c r="AP153" s="496" t="s">
        <v>3992</v>
      </c>
      <c r="AQ153" s="496"/>
      <c r="AR153" s="502">
        <v>8</v>
      </c>
      <c r="AS153" s="496" t="s">
        <v>53</v>
      </c>
      <c r="AT153" s="74">
        <v>105.28</v>
      </c>
      <c r="AU153" s="74">
        <v>71.680000000000007</v>
      </c>
      <c r="AV153" s="74">
        <v>8.7899999999999991</v>
      </c>
      <c r="AW153" s="61">
        <v>24</v>
      </c>
      <c r="AX153" s="74"/>
      <c r="AY153" s="74">
        <v>11.200000000000001</v>
      </c>
      <c r="AZ153" s="74">
        <v>220.95</v>
      </c>
      <c r="BA153" s="74">
        <v>0</v>
      </c>
      <c r="BB153" s="74">
        <v>220.95</v>
      </c>
    </row>
    <row r="154" spans="1:54" s="62" customFormat="1" ht="15.75">
      <c r="A154" s="63" t="s">
        <v>46</v>
      </c>
      <c r="B154" s="50">
        <v>148</v>
      </c>
      <c r="C154" s="494" t="s">
        <v>4398</v>
      </c>
      <c r="D154" s="504" t="s">
        <v>4399</v>
      </c>
      <c r="E154" s="495" t="s">
        <v>4400</v>
      </c>
      <c r="F154" s="496" t="s">
        <v>4401</v>
      </c>
      <c r="G154" s="74"/>
      <c r="H154" s="497">
        <v>28</v>
      </c>
      <c r="I154" s="497">
        <v>9</v>
      </c>
      <c r="J154" s="497">
        <v>1996</v>
      </c>
      <c r="K154" s="498">
        <f t="shared" si="2"/>
        <v>15</v>
      </c>
      <c r="L154" s="499" t="s">
        <v>1964</v>
      </c>
      <c r="M154" s="74"/>
      <c r="N154" s="74"/>
      <c r="O154" s="74"/>
      <c r="P154" s="74"/>
      <c r="Q154" s="497">
        <v>430</v>
      </c>
      <c r="R154" s="74"/>
      <c r="S154" s="496" t="s">
        <v>2333</v>
      </c>
      <c r="T154" s="496" t="s">
        <v>1965</v>
      </c>
      <c r="U154" s="500" t="s">
        <v>4402</v>
      </c>
      <c r="V154" s="500"/>
      <c r="W154" s="500"/>
      <c r="X154" s="495"/>
      <c r="Y154" s="500"/>
      <c r="Z154" s="500"/>
      <c r="AA154" s="501"/>
      <c r="AB154" s="501"/>
      <c r="AC154" s="501"/>
      <c r="AD154" s="501"/>
      <c r="AE154" s="501"/>
      <c r="AF154" s="496" t="s">
        <v>2792</v>
      </c>
      <c r="AG154" s="496" t="s">
        <v>3946</v>
      </c>
      <c r="AH154" s="496" t="s">
        <v>3992</v>
      </c>
      <c r="AI154" s="496" t="s">
        <v>4006</v>
      </c>
      <c r="AJ154" s="501"/>
      <c r="AK154" s="501"/>
      <c r="AL154" s="497"/>
      <c r="AM154" s="501"/>
      <c r="AN154" s="496" t="s">
        <v>2803</v>
      </c>
      <c r="AO154" s="496" t="s">
        <v>3946</v>
      </c>
      <c r="AP154" s="496" t="s">
        <v>3992</v>
      </c>
      <c r="AQ154" s="496"/>
      <c r="AR154" s="502">
        <v>6</v>
      </c>
      <c r="AS154" s="496" t="s">
        <v>53</v>
      </c>
      <c r="AT154" s="74">
        <v>78.959999999999994</v>
      </c>
      <c r="AU154" s="74">
        <v>53.76</v>
      </c>
      <c r="AV154" s="74">
        <v>1.32</v>
      </c>
      <c r="AW154" s="61">
        <v>62</v>
      </c>
      <c r="AX154" s="74"/>
      <c r="AY154" s="74">
        <v>8.4</v>
      </c>
      <c r="AZ154" s="74">
        <v>204.44</v>
      </c>
      <c r="BA154" s="74">
        <v>0</v>
      </c>
      <c r="BB154" s="74">
        <v>168</v>
      </c>
    </row>
    <row r="155" spans="1:54" s="62" customFormat="1" ht="15.75">
      <c r="A155" s="63" t="s">
        <v>46</v>
      </c>
      <c r="B155" s="50">
        <v>149</v>
      </c>
      <c r="C155" s="494" t="s">
        <v>4403</v>
      </c>
      <c r="D155" s="504" t="s">
        <v>55</v>
      </c>
      <c r="E155" s="495" t="s">
        <v>2908</v>
      </c>
      <c r="F155" s="496" t="s">
        <v>4404</v>
      </c>
      <c r="G155" s="74"/>
      <c r="H155" s="497">
        <v>8</v>
      </c>
      <c r="I155" s="497">
        <v>4</v>
      </c>
      <c r="J155" s="497">
        <v>1984</v>
      </c>
      <c r="K155" s="498">
        <f t="shared" si="2"/>
        <v>27</v>
      </c>
      <c r="L155" s="499" t="s">
        <v>1964</v>
      </c>
      <c r="M155" s="74"/>
      <c r="N155" s="74"/>
      <c r="O155" s="74"/>
      <c r="P155" s="74"/>
      <c r="Q155" s="497">
        <v>431</v>
      </c>
      <c r="R155" s="74"/>
      <c r="S155" s="496" t="s">
        <v>69</v>
      </c>
      <c r="T155" s="496" t="s">
        <v>1965</v>
      </c>
      <c r="U155" s="500" t="s">
        <v>1475</v>
      </c>
      <c r="V155" s="500"/>
      <c r="W155" s="500"/>
      <c r="X155" s="495"/>
      <c r="Y155" s="500"/>
      <c r="Z155" s="500"/>
      <c r="AA155" s="501"/>
      <c r="AB155" s="501"/>
      <c r="AC155" s="501"/>
      <c r="AD155" s="501"/>
      <c r="AE155" s="501"/>
      <c r="AF155" s="496" t="s">
        <v>2792</v>
      </c>
      <c r="AG155" s="496" t="s">
        <v>3946</v>
      </c>
      <c r="AH155" s="496" t="s">
        <v>3992</v>
      </c>
      <c r="AI155" s="496" t="s">
        <v>4062</v>
      </c>
      <c r="AJ155" s="501"/>
      <c r="AK155" s="501"/>
      <c r="AL155" s="497"/>
      <c r="AM155" s="501"/>
      <c r="AN155" s="496" t="s">
        <v>2803</v>
      </c>
      <c r="AO155" s="496" t="s">
        <v>3946</v>
      </c>
      <c r="AP155" s="496" t="s">
        <v>3992</v>
      </c>
      <c r="AQ155" s="496"/>
      <c r="AR155" s="502">
        <v>4</v>
      </c>
      <c r="AS155" s="497" t="s">
        <v>53</v>
      </c>
      <c r="AT155" s="74">
        <v>52.64</v>
      </c>
      <c r="AU155" s="74">
        <v>35.840000000000003</v>
      </c>
      <c r="AV155" s="74">
        <v>1.1599999999999999</v>
      </c>
      <c r="AW155" s="61">
        <v>18</v>
      </c>
      <c r="AX155" s="74"/>
      <c r="AY155" s="74">
        <v>5.6000000000000005</v>
      </c>
      <c r="AZ155" s="74">
        <v>113.24</v>
      </c>
      <c r="BA155" s="74">
        <v>0</v>
      </c>
      <c r="BB155" s="74">
        <v>112</v>
      </c>
    </row>
    <row r="156" spans="1:54" s="62" customFormat="1" ht="15.75">
      <c r="A156" s="63" t="s">
        <v>46</v>
      </c>
      <c r="B156" s="50">
        <v>150</v>
      </c>
      <c r="C156" s="494" t="s">
        <v>4405</v>
      </c>
      <c r="D156" s="504" t="s">
        <v>2186</v>
      </c>
      <c r="E156" s="495" t="s">
        <v>271</v>
      </c>
      <c r="F156" s="496" t="s">
        <v>4406</v>
      </c>
      <c r="G156" s="74"/>
      <c r="H156" s="497">
        <v>1</v>
      </c>
      <c r="I156" s="497">
        <v>10</v>
      </c>
      <c r="J156" s="497">
        <v>1985</v>
      </c>
      <c r="K156" s="498">
        <f t="shared" si="2"/>
        <v>26</v>
      </c>
      <c r="L156" s="499" t="s">
        <v>100</v>
      </c>
      <c r="M156" s="74"/>
      <c r="N156" s="74"/>
      <c r="O156" s="74"/>
      <c r="P156" s="74"/>
      <c r="Q156" s="497">
        <v>432</v>
      </c>
      <c r="R156" s="74"/>
      <c r="S156" s="496" t="s">
        <v>169</v>
      </c>
      <c r="T156" s="496" t="s">
        <v>1965</v>
      </c>
      <c r="U156" s="500" t="s">
        <v>4407</v>
      </c>
      <c r="V156" s="500" t="s">
        <v>720</v>
      </c>
      <c r="W156" s="500"/>
      <c r="X156" s="495"/>
      <c r="Y156" s="500"/>
      <c r="Z156" s="500"/>
      <c r="AA156" s="501"/>
      <c r="AB156" s="501"/>
      <c r="AC156" s="501"/>
      <c r="AD156" s="501"/>
      <c r="AE156" s="501"/>
      <c r="AF156" s="496" t="s">
        <v>2792</v>
      </c>
      <c r="AG156" s="496" t="s">
        <v>3946</v>
      </c>
      <c r="AH156" s="496" t="s">
        <v>3992</v>
      </c>
      <c r="AI156" s="496" t="s">
        <v>4027</v>
      </c>
      <c r="AJ156" s="501"/>
      <c r="AK156" s="501"/>
      <c r="AL156" s="497"/>
      <c r="AM156" s="501"/>
      <c r="AN156" s="496" t="s">
        <v>3793</v>
      </c>
      <c r="AO156" s="496" t="s">
        <v>3946</v>
      </c>
      <c r="AP156" s="496" t="s">
        <v>3992</v>
      </c>
      <c r="AQ156" s="496"/>
      <c r="AR156" s="502">
        <v>2</v>
      </c>
      <c r="AS156" s="497" t="s">
        <v>71</v>
      </c>
      <c r="AT156" s="74">
        <v>26.32</v>
      </c>
      <c r="AU156" s="74">
        <v>17.920000000000002</v>
      </c>
      <c r="AV156" s="74">
        <v>15.75</v>
      </c>
      <c r="AW156" s="61">
        <v>97</v>
      </c>
      <c r="AX156" s="74"/>
      <c r="AY156" s="74">
        <v>2.8000000000000003</v>
      </c>
      <c r="AZ156" s="74">
        <v>159.79</v>
      </c>
      <c r="BA156" s="74">
        <v>0</v>
      </c>
      <c r="BB156" s="74">
        <v>56</v>
      </c>
    </row>
    <row r="157" spans="1:54" s="62" customFormat="1" ht="15.75">
      <c r="A157" s="63" t="s">
        <v>46</v>
      </c>
      <c r="B157" s="50">
        <v>151</v>
      </c>
      <c r="C157" s="494" t="s">
        <v>4408</v>
      </c>
      <c r="D157" s="504" t="s">
        <v>161</v>
      </c>
      <c r="E157" s="495" t="s">
        <v>4409</v>
      </c>
      <c r="F157" s="496" t="s">
        <v>4410</v>
      </c>
      <c r="G157" s="74"/>
      <c r="H157" s="497">
        <v>5</v>
      </c>
      <c r="I157" s="497">
        <v>12</v>
      </c>
      <c r="J157" s="497">
        <v>1963</v>
      </c>
      <c r="K157" s="498">
        <f t="shared" si="2"/>
        <v>48</v>
      </c>
      <c r="L157" s="499" t="s">
        <v>1964</v>
      </c>
      <c r="M157" s="74"/>
      <c r="N157" s="74"/>
      <c r="O157" s="74"/>
      <c r="P157" s="74"/>
      <c r="Q157" s="497">
        <v>433</v>
      </c>
      <c r="R157" s="74"/>
      <c r="S157" s="496" t="s">
        <v>169</v>
      </c>
      <c r="T157" s="496" t="s">
        <v>1965</v>
      </c>
      <c r="U157" s="500" t="s">
        <v>4411</v>
      </c>
      <c r="V157" s="500"/>
      <c r="W157" s="500"/>
      <c r="X157" s="495"/>
      <c r="Y157" s="500"/>
      <c r="Z157" s="500"/>
      <c r="AA157" s="501"/>
      <c r="AB157" s="501"/>
      <c r="AC157" s="501"/>
      <c r="AD157" s="501"/>
      <c r="AE157" s="501"/>
      <c r="AF157" s="496" t="s">
        <v>2792</v>
      </c>
      <c r="AG157" s="496" t="s">
        <v>3946</v>
      </c>
      <c r="AH157" s="496" t="s">
        <v>3992</v>
      </c>
      <c r="AI157" s="496" t="s">
        <v>4216</v>
      </c>
      <c r="AJ157" s="501"/>
      <c r="AK157" s="501"/>
      <c r="AL157" s="497"/>
      <c r="AM157" s="501"/>
      <c r="AN157" s="496" t="s">
        <v>2803</v>
      </c>
      <c r="AO157" s="496" t="s">
        <v>3946</v>
      </c>
      <c r="AP157" s="496" t="s">
        <v>3992</v>
      </c>
      <c r="AQ157" s="496"/>
      <c r="AR157" s="502">
        <v>6</v>
      </c>
      <c r="AS157" s="497" t="s">
        <v>53</v>
      </c>
      <c r="AT157" s="74">
        <v>78.959999999999994</v>
      </c>
      <c r="AU157" s="74">
        <v>53.76</v>
      </c>
      <c r="AV157" s="74">
        <v>3.62</v>
      </c>
      <c r="AW157" s="61">
        <v>277</v>
      </c>
      <c r="AX157" s="74"/>
      <c r="AY157" s="74">
        <v>8.4</v>
      </c>
      <c r="AZ157" s="74">
        <v>421.74</v>
      </c>
      <c r="BA157" s="74">
        <v>0</v>
      </c>
      <c r="BB157" s="74">
        <v>168</v>
      </c>
    </row>
    <row r="158" spans="1:54" s="62" customFormat="1" ht="15.75">
      <c r="A158" s="63" t="s">
        <v>46</v>
      </c>
      <c r="B158" s="50">
        <v>152</v>
      </c>
      <c r="C158" s="494" t="s">
        <v>4412</v>
      </c>
      <c r="D158" s="504" t="s">
        <v>279</v>
      </c>
      <c r="E158" s="495" t="s">
        <v>4400</v>
      </c>
      <c r="F158" s="496" t="s">
        <v>4413</v>
      </c>
      <c r="G158" s="74"/>
      <c r="H158" s="497">
        <v>6</v>
      </c>
      <c r="I158" s="497">
        <v>2</v>
      </c>
      <c r="J158" s="497">
        <v>1960</v>
      </c>
      <c r="K158" s="498">
        <f t="shared" si="2"/>
        <v>51</v>
      </c>
      <c r="L158" s="499" t="s">
        <v>100</v>
      </c>
      <c r="M158" s="74"/>
      <c r="N158" s="74"/>
      <c r="O158" s="74"/>
      <c r="P158" s="74"/>
      <c r="Q158" s="497">
        <v>435</v>
      </c>
      <c r="R158" s="74"/>
      <c r="S158" s="496" t="s">
        <v>169</v>
      </c>
      <c r="T158" s="496" t="s">
        <v>1965</v>
      </c>
      <c r="U158" s="500" t="s">
        <v>4414</v>
      </c>
      <c r="V158" s="500" t="s">
        <v>613</v>
      </c>
      <c r="W158" s="500"/>
      <c r="X158" s="495"/>
      <c r="Y158" s="500"/>
      <c r="Z158" s="500"/>
      <c r="AA158" s="501"/>
      <c r="AB158" s="501"/>
      <c r="AC158" s="501"/>
      <c r="AD158" s="501"/>
      <c r="AE158" s="501"/>
      <c r="AF158" s="496" t="s">
        <v>2792</v>
      </c>
      <c r="AG158" s="496" t="s">
        <v>3946</v>
      </c>
      <c r="AH158" s="496" t="s">
        <v>3992</v>
      </c>
      <c r="AI158" s="496" t="s">
        <v>4387</v>
      </c>
      <c r="AJ158" s="501"/>
      <c r="AK158" s="501"/>
      <c r="AL158" s="497"/>
      <c r="AM158" s="501"/>
      <c r="AN158" s="496" t="s">
        <v>3799</v>
      </c>
      <c r="AO158" s="496" t="s">
        <v>3946</v>
      </c>
      <c r="AP158" s="496" t="s">
        <v>3992</v>
      </c>
      <c r="AQ158" s="496"/>
      <c r="AR158" s="502">
        <v>1</v>
      </c>
      <c r="AS158" s="497" t="s">
        <v>71</v>
      </c>
      <c r="AT158" s="74">
        <v>13.16</v>
      </c>
      <c r="AU158" s="74">
        <v>8.9600000000000009</v>
      </c>
      <c r="AV158" s="74">
        <v>2.16</v>
      </c>
      <c r="AW158" s="61">
        <v>59</v>
      </c>
      <c r="AX158" s="74"/>
      <c r="AY158" s="74">
        <v>1.4000000000000001</v>
      </c>
      <c r="AZ158" s="74">
        <v>84.68</v>
      </c>
      <c r="BA158" s="74">
        <v>0</v>
      </c>
      <c r="BB158" s="74">
        <v>28</v>
      </c>
    </row>
    <row r="159" spans="1:54" s="62" customFormat="1" ht="15.75">
      <c r="A159" s="63" t="s">
        <v>46</v>
      </c>
      <c r="B159" s="50">
        <v>153</v>
      </c>
      <c r="C159" s="494" t="s">
        <v>4415</v>
      </c>
      <c r="D159" s="504" t="s">
        <v>137</v>
      </c>
      <c r="E159" s="495" t="s">
        <v>4416</v>
      </c>
      <c r="F159" s="496" t="s">
        <v>4417</v>
      </c>
      <c r="G159" s="74"/>
      <c r="H159" s="497">
        <v>22</v>
      </c>
      <c r="I159" s="497">
        <v>8</v>
      </c>
      <c r="J159" s="497">
        <v>1988</v>
      </c>
      <c r="K159" s="498">
        <f t="shared" si="2"/>
        <v>23</v>
      </c>
      <c r="L159" s="499" t="s">
        <v>1964</v>
      </c>
      <c r="M159" s="74"/>
      <c r="N159" s="74"/>
      <c r="O159" s="74"/>
      <c r="P159" s="74"/>
      <c r="Q159" s="497">
        <v>436</v>
      </c>
      <c r="R159" s="74"/>
      <c r="S159" s="496" t="s">
        <v>169</v>
      </c>
      <c r="T159" s="496" t="s">
        <v>1965</v>
      </c>
      <c r="U159" s="500" t="s">
        <v>4418</v>
      </c>
      <c r="V159" s="500"/>
      <c r="W159" s="500"/>
      <c r="X159" s="495"/>
      <c r="Y159" s="500"/>
      <c r="Z159" s="500"/>
      <c r="AA159" s="501"/>
      <c r="AB159" s="501"/>
      <c r="AC159" s="501"/>
      <c r="AD159" s="501"/>
      <c r="AE159" s="501"/>
      <c r="AF159" s="496" t="s">
        <v>2792</v>
      </c>
      <c r="AG159" s="496" t="s">
        <v>3946</v>
      </c>
      <c r="AH159" s="496" t="s">
        <v>3992</v>
      </c>
      <c r="AI159" s="496" t="s">
        <v>4165</v>
      </c>
      <c r="AJ159" s="501"/>
      <c r="AK159" s="501"/>
      <c r="AL159" s="497"/>
      <c r="AM159" s="501"/>
      <c r="AN159" s="496" t="s">
        <v>2803</v>
      </c>
      <c r="AO159" s="496" t="s">
        <v>3946</v>
      </c>
      <c r="AP159" s="496" t="s">
        <v>3992</v>
      </c>
      <c r="AQ159" s="496"/>
      <c r="AR159" s="502">
        <v>6</v>
      </c>
      <c r="AS159" s="496" t="s">
        <v>53</v>
      </c>
      <c r="AT159" s="74">
        <v>78.959999999999994</v>
      </c>
      <c r="AU159" s="74">
        <v>53.76</v>
      </c>
      <c r="AV159" s="74">
        <v>9.15</v>
      </c>
      <c r="AW159" s="61">
        <v>43</v>
      </c>
      <c r="AX159" s="74"/>
      <c r="AY159" s="74">
        <v>8.4</v>
      </c>
      <c r="AZ159" s="74">
        <v>193.27</v>
      </c>
      <c r="BA159" s="74">
        <v>0</v>
      </c>
      <c r="BB159" s="74">
        <v>168</v>
      </c>
    </row>
    <row r="160" spans="1:54" s="62" customFormat="1" ht="15.75">
      <c r="A160" s="63" t="s">
        <v>46</v>
      </c>
      <c r="B160" s="50">
        <v>154</v>
      </c>
      <c r="C160" s="494" t="s">
        <v>4419</v>
      </c>
      <c r="D160" s="504" t="s">
        <v>4420</v>
      </c>
      <c r="E160" s="495" t="s">
        <v>4421</v>
      </c>
      <c r="F160" s="496" t="s">
        <v>4422</v>
      </c>
      <c r="G160" s="74"/>
      <c r="H160" s="497">
        <v>29</v>
      </c>
      <c r="I160" s="497">
        <v>12</v>
      </c>
      <c r="J160" s="497">
        <v>1968</v>
      </c>
      <c r="K160" s="498">
        <f t="shared" si="2"/>
        <v>43</v>
      </c>
      <c r="L160" s="499" t="s">
        <v>1964</v>
      </c>
      <c r="M160" s="74"/>
      <c r="N160" s="74"/>
      <c r="O160" s="74"/>
      <c r="P160" s="74"/>
      <c r="Q160" s="497">
        <v>437</v>
      </c>
      <c r="R160" s="74"/>
      <c r="S160" s="496" t="s">
        <v>169</v>
      </c>
      <c r="T160" s="496" t="s">
        <v>1965</v>
      </c>
      <c r="U160" s="500" t="s">
        <v>4423</v>
      </c>
      <c r="V160" s="500" t="s">
        <v>592</v>
      </c>
      <c r="W160" s="500"/>
      <c r="X160" s="495"/>
      <c r="Y160" s="500" t="s">
        <v>2783</v>
      </c>
      <c r="Z160" s="500"/>
      <c r="AA160" s="501"/>
      <c r="AB160" s="501"/>
      <c r="AC160" s="501"/>
      <c r="AD160" s="501"/>
      <c r="AE160" s="501"/>
      <c r="AF160" s="496" t="s">
        <v>2792</v>
      </c>
      <c r="AG160" s="496" t="s">
        <v>3946</v>
      </c>
      <c r="AH160" s="496" t="s">
        <v>3992</v>
      </c>
      <c r="AI160" s="496" t="s">
        <v>3991</v>
      </c>
      <c r="AJ160" s="501"/>
      <c r="AK160" s="501"/>
      <c r="AL160" s="497"/>
      <c r="AM160" s="501"/>
      <c r="AN160" s="496" t="s">
        <v>2025</v>
      </c>
      <c r="AO160" s="496" t="s">
        <v>3946</v>
      </c>
      <c r="AP160" s="496" t="s">
        <v>3992</v>
      </c>
      <c r="AQ160" s="496"/>
      <c r="AR160" s="502">
        <v>4</v>
      </c>
      <c r="AS160" s="496" t="s">
        <v>71</v>
      </c>
      <c r="AT160" s="74">
        <v>52.64</v>
      </c>
      <c r="AU160" s="74">
        <v>35.840000000000003</v>
      </c>
      <c r="AV160" s="74">
        <v>0.18</v>
      </c>
      <c r="AW160" s="61">
        <v>225</v>
      </c>
      <c r="AX160" s="74"/>
      <c r="AY160" s="74">
        <v>5.6000000000000005</v>
      </c>
      <c r="AZ160" s="74">
        <v>319.26</v>
      </c>
      <c r="BA160" s="74">
        <v>0</v>
      </c>
      <c r="BB160" s="74">
        <v>112</v>
      </c>
    </row>
    <row r="161" spans="1:54" s="62" customFormat="1" ht="15.75">
      <c r="A161" s="63" t="s">
        <v>46</v>
      </c>
      <c r="B161" s="50">
        <v>155</v>
      </c>
      <c r="C161" s="494" t="s">
        <v>4424</v>
      </c>
      <c r="D161" s="504" t="s">
        <v>55</v>
      </c>
      <c r="E161" s="495" t="s">
        <v>4425</v>
      </c>
      <c r="F161" s="496" t="s">
        <v>4426</v>
      </c>
      <c r="G161" s="74"/>
      <c r="H161" s="497">
        <v>20</v>
      </c>
      <c r="I161" s="497">
        <v>11</v>
      </c>
      <c r="J161" s="497">
        <v>1964</v>
      </c>
      <c r="K161" s="498">
        <f t="shared" si="2"/>
        <v>47</v>
      </c>
      <c r="L161" s="499" t="s">
        <v>1964</v>
      </c>
      <c r="M161" s="74"/>
      <c r="N161" s="74"/>
      <c r="O161" s="74"/>
      <c r="P161" s="74"/>
      <c r="Q161" s="497">
        <v>439</v>
      </c>
      <c r="R161" s="74"/>
      <c r="S161" s="496" t="s">
        <v>169</v>
      </c>
      <c r="T161" s="496" t="s">
        <v>1965</v>
      </c>
      <c r="U161" s="500" t="s">
        <v>4427</v>
      </c>
      <c r="V161" s="500" t="s">
        <v>2234</v>
      </c>
      <c r="W161" s="500"/>
      <c r="X161" s="495"/>
      <c r="Y161" s="500"/>
      <c r="Z161" s="500"/>
      <c r="AA161" s="501"/>
      <c r="AB161" s="501"/>
      <c r="AC161" s="501"/>
      <c r="AD161" s="501"/>
      <c r="AE161" s="501"/>
      <c r="AF161" s="496" t="s">
        <v>3799</v>
      </c>
      <c r="AG161" s="496" t="s">
        <v>3946</v>
      </c>
      <c r="AH161" s="496" t="s">
        <v>3992</v>
      </c>
      <c r="AI161" s="496" t="s">
        <v>4062</v>
      </c>
      <c r="AJ161" s="501"/>
      <c r="AK161" s="501"/>
      <c r="AL161" s="497"/>
      <c r="AM161" s="501"/>
      <c r="AN161" s="496" t="s">
        <v>2025</v>
      </c>
      <c r="AO161" s="496" t="s">
        <v>3946</v>
      </c>
      <c r="AP161" s="496" t="s">
        <v>3992</v>
      </c>
      <c r="AQ161" s="496"/>
      <c r="AR161" s="502">
        <v>3</v>
      </c>
      <c r="AS161" s="497" t="s">
        <v>71</v>
      </c>
      <c r="AT161" s="74">
        <v>39.479999999999997</v>
      </c>
      <c r="AU161" s="74">
        <v>26.88</v>
      </c>
      <c r="AV161" s="74">
        <v>4.51</v>
      </c>
      <c r="AW161" s="61">
        <v>270</v>
      </c>
      <c r="AX161" s="74"/>
      <c r="AY161" s="74">
        <v>4.2</v>
      </c>
      <c r="AZ161" s="74">
        <v>345.07</v>
      </c>
      <c r="BA161" s="74">
        <v>0</v>
      </c>
      <c r="BB161" s="74">
        <v>84</v>
      </c>
    </row>
    <row r="162" spans="1:54" s="62" customFormat="1" ht="15.75">
      <c r="A162" s="63" t="s">
        <v>46</v>
      </c>
      <c r="B162" s="50">
        <v>156</v>
      </c>
      <c r="C162" s="494" t="s">
        <v>4428</v>
      </c>
      <c r="D162" s="504" t="s">
        <v>789</v>
      </c>
      <c r="E162" s="495" t="s">
        <v>4429</v>
      </c>
      <c r="F162" s="496" t="s">
        <v>4430</v>
      </c>
      <c r="G162" s="74"/>
      <c r="H162" s="497">
        <v>20</v>
      </c>
      <c r="I162" s="497">
        <v>10</v>
      </c>
      <c r="J162" s="497">
        <v>1964</v>
      </c>
      <c r="K162" s="498">
        <f t="shared" si="2"/>
        <v>47</v>
      </c>
      <c r="L162" s="499" t="s">
        <v>1964</v>
      </c>
      <c r="M162" s="74"/>
      <c r="N162" s="74"/>
      <c r="O162" s="74"/>
      <c r="P162" s="74"/>
      <c r="Q162" s="497">
        <v>440</v>
      </c>
      <c r="R162" s="74"/>
      <c r="S162" s="496" t="s">
        <v>69</v>
      </c>
      <c r="T162" s="496" t="s">
        <v>1965</v>
      </c>
      <c r="U162" s="500" t="s">
        <v>2434</v>
      </c>
      <c r="V162" s="500"/>
      <c r="W162" s="500"/>
      <c r="X162" s="495"/>
      <c r="Y162" s="500"/>
      <c r="Z162" s="500"/>
      <c r="AA162" s="501"/>
      <c r="AB162" s="501"/>
      <c r="AC162" s="501"/>
      <c r="AD162" s="501"/>
      <c r="AE162" s="501"/>
      <c r="AF162" s="496" t="s">
        <v>3799</v>
      </c>
      <c r="AG162" s="496" t="s">
        <v>3946</v>
      </c>
      <c r="AH162" s="496" t="s">
        <v>3992</v>
      </c>
      <c r="AI162" s="496" t="s">
        <v>4049</v>
      </c>
      <c r="AJ162" s="501"/>
      <c r="AK162" s="501"/>
      <c r="AL162" s="497"/>
      <c r="AM162" s="501"/>
      <c r="AN162" s="496" t="s">
        <v>2803</v>
      </c>
      <c r="AO162" s="496" t="s">
        <v>3946</v>
      </c>
      <c r="AP162" s="496" t="s">
        <v>3992</v>
      </c>
      <c r="AQ162" s="496"/>
      <c r="AR162" s="502">
        <v>5</v>
      </c>
      <c r="AS162" s="496" t="s">
        <v>53</v>
      </c>
      <c r="AT162" s="74">
        <v>65.8</v>
      </c>
      <c r="AU162" s="74">
        <v>44.800000000000004</v>
      </c>
      <c r="AV162" s="74">
        <v>5.62</v>
      </c>
      <c r="AW162" s="61">
        <v>52</v>
      </c>
      <c r="AX162" s="74"/>
      <c r="AY162" s="74">
        <v>7</v>
      </c>
      <c r="AZ162" s="74">
        <v>175.22</v>
      </c>
      <c r="BA162" s="74">
        <v>0</v>
      </c>
      <c r="BB162" s="74">
        <v>140</v>
      </c>
    </row>
    <row r="163" spans="1:54" s="62" customFormat="1" ht="15.75">
      <c r="A163" s="63" t="s">
        <v>46</v>
      </c>
      <c r="B163" s="50">
        <v>157</v>
      </c>
      <c r="C163" s="494" t="s">
        <v>4431</v>
      </c>
      <c r="D163" s="504" t="s">
        <v>1415</v>
      </c>
      <c r="E163" s="495" t="s">
        <v>4432</v>
      </c>
      <c r="F163" s="496" t="s">
        <v>4433</v>
      </c>
      <c r="G163" s="74"/>
      <c r="H163" s="497">
        <v>9</v>
      </c>
      <c r="I163" s="497">
        <v>5</v>
      </c>
      <c r="J163" s="497">
        <v>1994</v>
      </c>
      <c r="K163" s="498">
        <f t="shared" si="2"/>
        <v>17</v>
      </c>
      <c r="L163" s="499" t="s">
        <v>100</v>
      </c>
      <c r="M163" s="74"/>
      <c r="N163" s="74"/>
      <c r="O163" s="74"/>
      <c r="P163" s="74"/>
      <c r="Q163" s="497">
        <v>442</v>
      </c>
      <c r="R163" s="74"/>
      <c r="S163" s="496" t="s">
        <v>2333</v>
      </c>
      <c r="T163" s="496" t="s">
        <v>1965</v>
      </c>
      <c r="U163" s="500" t="s">
        <v>4434</v>
      </c>
      <c r="V163" s="500"/>
      <c r="W163" s="500"/>
      <c r="X163" s="495"/>
      <c r="Y163" s="500"/>
      <c r="Z163" s="500"/>
      <c r="AA163" s="501"/>
      <c r="AB163" s="501"/>
      <c r="AC163" s="501"/>
      <c r="AD163" s="501"/>
      <c r="AE163" s="501"/>
      <c r="AF163" s="496" t="s">
        <v>3799</v>
      </c>
      <c r="AG163" s="496" t="s">
        <v>3946</v>
      </c>
      <c r="AH163" s="496" t="s">
        <v>3992</v>
      </c>
      <c r="AI163" s="496" t="s">
        <v>4435</v>
      </c>
      <c r="AJ163" s="501"/>
      <c r="AK163" s="501"/>
      <c r="AL163" s="497"/>
      <c r="AM163" s="501"/>
      <c r="AN163" s="496" t="s">
        <v>2025</v>
      </c>
      <c r="AO163" s="496" t="s">
        <v>3946</v>
      </c>
      <c r="AP163" s="496" t="s">
        <v>3992</v>
      </c>
      <c r="AQ163" s="496"/>
      <c r="AR163" s="502">
        <v>3</v>
      </c>
      <c r="AS163" s="497" t="s">
        <v>71</v>
      </c>
      <c r="AT163" s="74">
        <v>39.479999999999997</v>
      </c>
      <c r="AU163" s="74">
        <v>26.88</v>
      </c>
      <c r="AV163" s="74">
        <v>5.38</v>
      </c>
      <c r="AW163" s="61">
        <v>112</v>
      </c>
      <c r="AX163" s="74"/>
      <c r="AY163" s="74">
        <v>4.2</v>
      </c>
      <c r="AZ163" s="74">
        <v>187.94</v>
      </c>
      <c r="BA163" s="74">
        <v>0</v>
      </c>
      <c r="BB163" s="74">
        <v>84</v>
      </c>
    </row>
    <row r="164" spans="1:54" s="62" customFormat="1" ht="15.75">
      <c r="A164" s="63" t="s">
        <v>46</v>
      </c>
      <c r="B164" s="50">
        <v>158</v>
      </c>
      <c r="C164" s="494" t="s">
        <v>4436</v>
      </c>
      <c r="D164" s="504" t="s">
        <v>1952</v>
      </c>
      <c r="E164" s="495" t="s">
        <v>4437</v>
      </c>
      <c r="F164" s="496" t="s">
        <v>4438</v>
      </c>
      <c r="G164" s="74"/>
      <c r="H164" s="497">
        <v>23</v>
      </c>
      <c r="I164" s="497">
        <v>10</v>
      </c>
      <c r="J164" s="497">
        <v>1980</v>
      </c>
      <c r="K164" s="498">
        <f t="shared" si="2"/>
        <v>31</v>
      </c>
      <c r="L164" s="499" t="s">
        <v>100</v>
      </c>
      <c r="M164" s="74"/>
      <c r="N164" s="74"/>
      <c r="O164" s="74"/>
      <c r="P164" s="74"/>
      <c r="Q164" s="497">
        <v>443</v>
      </c>
      <c r="R164" s="74"/>
      <c r="S164" s="496" t="s">
        <v>169</v>
      </c>
      <c r="T164" s="496" t="s">
        <v>1965</v>
      </c>
      <c r="U164" s="500" t="s">
        <v>4439</v>
      </c>
      <c r="V164" s="500"/>
      <c r="W164" s="500"/>
      <c r="X164" s="495"/>
      <c r="Y164" s="500"/>
      <c r="Z164" s="500"/>
      <c r="AA164" s="501"/>
      <c r="AB164" s="501"/>
      <c r="AC164" s="501"/>
      <c r="AD164" s="501"/>
      <c r="AE164" s="501"/>
      <c r="AF164" s="496" t="s">
        <v>3799</v>
      </c>
      <c r="AG164" s="496" t="s">
        <v>3946</v>
      </c>
      <c r="AH164" s="496" t="s">
        <v>3992</v>
      </c>
      <c r="AI164" s="496" t="s">
        <v>4056</v>
      </c>
      <c r="AJ164" s="501"/>
      <c r="AK164" s="501"/>
      <c r="AL164" s="497"/>
      <c r="AM164" s="501"/>
      <c r="AN164" s="496" t="s">
        <v>2025</v>
      </c>
      <c r="AO164" s="496" t="s">
        <v>3946</v>
      </c>
      <c r="AP164" s="496" t="s">
        <v>3992</v>
      </c>
      <c r="AQ164" s="496"/>
      <c r="AR164" s="502">
        <v>3</v>
      </c>
      <c r="AS164" s="497" t="s">
        <v>71</v>
      </c>
      <c r="AT164" s="74">
        <v>39.479999999999997</v>
      </c>
      <c r="AU164" s="74">
        <v>26.88</v>
      </c>
      <c r="AV164" s="74">
        <v>0.98</v>
      </c>
      <c r="AW164" s="61">
        <v>239</v>
      </c>
      <c r="AX164" s="74"/>
      <c r="AY164" s="74">
        <v>4.2</v>
      </c>
      <c r="AZ164" s="74">
        <v>310.54000000000002</v>
      </c>
      <c r="BA164" s="74">
        <v>0</v>
      </c>
      <c r="BB164" s="74">
        <v>84</v>
      </c>
    </row>
    <row r="165" spans="1:54" s="62" customFormat="1" ht="15.75">
      <c r="A165" s="63" t="s">
        <v>46</v>
      </c>
      <c r="B165" s="50">
        <v>159</v>
      </c>
      <c r="C165" s="494" t="s">
        <v>4440</v>
      </c>
      <c r="D165" s="504" t="s">
        <v>3695</v>
      </c>
      <c r="E165" s="495" t="s">
        <v>3694</v>
      </c>
      <c r="F165" s="496" t="s">
        <v>3693</v>
      </c>
      <c r="G165" s="74"/>
      <c r="H165" s="497">
        <v>10</v>
      </c>
      <c r="I165" s="497">
        <v>8</v>
      </c>
      <c r="J165" s="497">
        <v>1938</v>
      </c>
      <c r="K165" s="498">
        <f t="shared" si="2"/>
        <v>73</v>
      </c>
      <c r="L165" s="499" t="s">
        <v>100</v>
      </c>
      <c r="M165" s="74"/>
      <c r="N165" s="74"/>
      <c r="O165" s="74"/>
      <c r="P165" s="74"/>
      <c r="Q165" s="497">
        <v>444</v>
      </c>
      <c r="R165" s="74"/>
      <c r="S165" s="496" t="s">
        <v>404</v>
      </c>
      <c r="T165" s="496" t="s">
        <v>1965</v>
      </c>
      <c r="U165" s="500" t="s">
        <v>225</v>
      </c>
      <c r="V165" s="500"/>
      <c r="W165" s="500"/>
      <c r="X165" s="495"/>
      <c r="Y165" s="500"/>
      <c r="Z165" s="500"/>
      <c r="AA165" s="501"/>
      <c r="AB165" s="501"/>
      <c r="AC165" s="501"/>
      <c r="AD165" s="501"/>
      <c r="AE165" s="501"/>
      <c r="AF165" s="496" t="s">
        <v>3799</v>
      </c>
      <c r="AG165" s="496" t="s">
        <v>3946</v>
      </c>
      <c r="AH165" s="496" t="s">
        <v>3992</v>
      </c>
      <c r="AI165" s="496" t="s">
        <v>3994</v>
      </c>
      <c r="AJ165" s="501"/>
      <c r="AK165" s="501"/>
      <c r="AL165" s="497"/>
      <c r="AM165" s="501"/>
      <c r="AN165" s="496" t="s">
        <v>2803</v>
      </c>
      <c r="AO165" s="496" t="s">
        <v>3946</v>
      </c>
      <c r="AP165" s="496" t="s">
        <v>3992</v>
      </c>
      <c r="AQ165" s="496"/>
      <c r="AR165" s="502">
        <v>3</v>
      </c>
      <c r="AS165" s="496" t="s">
        <v>53</v>
      </c>
      <c r="AT165" s="74">
        <v>39.479999999999997</v>
      </c>
      <c r="AU165" s="74">
        <v>26.88</v>
      </c>
      <c r="AV165" s="74">
        <v>90.99</v>
      </c>
      <c r="AW165" s="61">
        <v>25</v>
      </c>
      <c r="AX165" s="74"/>
      <c r="AY165" s="74">
        <v>4.2</v>
      </c>
      <c r="AZ165" s="74">
        <v>186.55</v>
      </c>
      <c r="BA165" s="74">
        <v>0</v>
      </c>
      <c r="BB165" s="74">
        <v>84</v>
      </c>
    </row>
    <row r="166" spans="1:54" s="62" customFormat="1" ht="15.75">
      <c r="A166" s="63" t="s">
        <v>46</v>
      </c>
      <c r="B166" s="50">
        <v>160</v>
      </c>
      <c r="C166" s="494" t="s">
        <v>4441</v>
      </c>
      <c r="D166" s="504" t="s">
        <v>4442</v>
      </c>
      <c r="E166" s="495" t="s">
        <v>4443</v>
      </c>
      <c r="F166" s="496" t="s">
        <v>4444</v>
      </c>
      <c r="G166" s="74"/>
      <c r="H166" s="497">
        <v>2</v>
      </c>
      <c r="I166" s="497">
        <v>11</v>
      </c>
      <c r="J166" s="497">
        <v>1964</v>
      </c>
      <c r="K166" s="498">
        <f t="shared" si="2"/>
        <v>47</v>
      </c>
      <c r="L166" s="499" t="s">
        <v>1964</v>
      </c>
      <c r="M166" s="74"/>
      <c r="N166" s="74"/>
      <c r="O166" s="74"/>
      <c r="P166" s="74"/>
      <c r="Q166" s="497">
        <v>445</v>
      </c>
      <c r="R166" s="74"/>
      <c r="S166" s="496" t="s">
        <v>705</v>
      </c>
      <c r="T166" s="496" t="s">
        <v>1965</v>
      </c>
      <c r="U166" s="500" t="s">
        <v>4445</v>
      </c>
      <c r="V166" s="500"/>
      <c r="W166" s="500"/>
      <c r="X166" s="495"/>
      <c r="Y166" s="500"/>
      <c r="Z166" s="500"/>
      <c r="AA166" s="501"/>
      <c r="AB166" s="501"/>
      <c r="AC166" s="501"/>
      <c r="AD166" s="501"/>
      <c r="AE166" s="501"/>
      <c r="AF166" s="496" t="s">
        <v>3799</v>
      </c>
      <c r="AG166" s="496" t="s">
        <v>3946</v>
      </c>
      <c r="AH166" s="496" t="s">
        <v>3992</v>
      </c>
      <c r="AI166" s="496" t="s">
        <v>4000</v>
      </c>
      <c r="AJ166" s="501"/>
      <c r="AK166" s="501"/>
      <c r="AL166" s="497"/>
      <c r="AM166" s="501"/>
      <c r="AN166" s="496" t="s">
        <v>2803</v>
      </c>
      <c r="AO166" s="496" t="s">
        <v>3946</v>
      </c>
      <c r="AP166" s="496" t="s">
        <v>3992</v>
      </c>
      <c r="AQ166" s="496"/>
      <c r="AR166" s="502">
        <v>3</v>
      </c>
      <c r="AS166" s="497" t="s">
        <v>53</v>
      </c>
      <c r="AT166" s="74">
        <v>39.479999999999997</v>
      </c>
      <c r="AU166" s="74">
        <v>26.88</v>
      </c>
      <c r="AV166" s="74">
        <v>5.42</v>
      </c>
      <c r="AW166" s="61">
        <v>37</v>
      </c>
      <c r="AX166" s="74"/>
      <c r="AY166" s="74">
        <v>4.2</v>
      </c>
      <c r="AZ166" s="74">
        <v>112.98</v>
      </c>
      <c r="BA166" s="74">
        <v>0</v>
      </c>
      <c r="BB166" s="74">
        <v>84</v>
      </c>
    </row>
    <row r="167" spans="1:54" s="62" customFormat="1" ht="15.75">
      <c r="A167" s="63" t="s">
        <v>46</v>
      </c>
      <c r="B167" s="50">
        <v>161</v>
      </c>
      <c r="C167" s="494" t="s">
        <v>4446</v>
      </c>
      <c r="D167" s="504" t="s">
        <v>2573</v>
      </c>
      <c r="E167" s="495" t="s">
        <v>1029</v>
      </c>
      <c r="F167" s="496" t="s">
        <v>4447</v>
      </c>
      <c r="G167" s="74"/>
      <c r="H167" s="497">
        <v>11</v>
      </c>
      <c r="I167" s="497">
        <v>10</v>
      </c>
      <c r="J167" s="497">
        <v>1956</v>
      </c>
      <c r="K167" s="498">
        <f t="shared" si="2"/>
        <v>55</v>
      </c>
      <c r="L167" s="499" t="s">
        <v>100</v>
      </c>
      <c r="M167" s="74"/>
      <c r="N167" s="74"/>
      <c r="O167" s="74"/>
      <c r="P167" s="74"/>
      <c r="Q167" s="497">
        <v>446</v>
      </c>
      <c r="R167" s="74"/>
      <c r="S167" s="496" t="s">
        <v>368</v>
      </c>
      <c r="T167" s="496" t="s">
        <v>1965</v>
      </c>
      <c r="U167" s="500" t="s">
        <v>207</v>
      </c>
      <c r="V167" s="500" t="s">
        <v>493</v>
      </c>
      <c r="W167" s="500"/>
      <c r="X167" s="495"/>
      <c r="Y167" s="500" t="s">
        <v>714</v>
      </c>
      <c r="Z167" s="500"/>
      <c r="AA167" s="501"/>
      <c r="AB167" s="501"/>
      <c r="AC167" s="501"/>
      <c r="AD167" s="501"/>
      <c r="AE167" s="501"/>
      <c r="AF167" s="496" t="s">
        <v>3799</v>
      </c>
      <c r="AG167" s="496" t="s">
        <v>3946</v>
      </c>
      <c r="AH167" s="496" t="s">
        <v>3992</v>
      </c>
      <c r="AI167" s="496" t="s">
        <v>4448</v>
      </c>
      <c r="AJ167" s="501"/>
      <c r="AK167" s="501"/>
      <c r="AL167" s="497"/>
      <c r="AM167" s="501"/>
      <c r="AN167" s="496" t="s">
        <v>3793</v>
      </c>
      <c r="AO167" s="496" t="s">
        <v>3946</v>
      </c>
      <c r="AP167" s="496" t="s">
        <v>3992</v>
      </c>
      <c r="AQ167" s="496" t="s">
        <v>4449</v>
      </c>
      <c r="AR167" s="502">
        <v>1</v>
      </c>
      <c r="AS167" s="497" t="s">
        <v>956</v>
      </c>
      <c r="AT167" s="74">
        <v>13.16</v>
      </c>
      <c r="AU167" s="74">
        <v>8.9600000000000009</v>
      </c>
      <c r="AV167" s="74">
        <v>39.83</v>
      </c>
      <c r="AW167" s="61">
        <v>9</v>
      </c>
      <c r="AX167" s="74"/>
      <c r="AY167" s="74">
        <v>1.4000000000000001</v>
      </c>
      <c r="AZ167" s="74">
        <v>72.349999999999994</v>
      </c>
      <c r="BA167" s="74">
        <v>0</v>
      </c>
      <c r="BB167" s="74">
        <v>28</v>
      </c>
    </row>
    <row r="168" spans="1:54" s="62" customFormat="1" ht="15.75">
      <c r="A168" s="63" t="s">
        <v>46</v>
      </c>
      <c r="B168" s="50">
        <v>162</v>
      </c>
      <c r="C168" s="494" t="s">
        <v>4450</v>
      </c>
      <c r="D168" s="504" t="s">
        <v>161</v>
      </c>
      <c r="E168" s="495" t="s">
        <v>4451</v>
      </c>
      <c r="F168" s="496" t="s">
        <v>4452</v>
      </c>
      <c r="G168" s="74"/>
      <c r="H168" s="497">
        <v>10</v>
      </c>
      <c r="I168" s="497">
        <v>7</v>
      </c>
      <c r="J168" s="497">
        <v>1987</v>
      </c>
      <c r="K168" s="498">
        <f t="shared" si="2"/>
        <v>24</v>
      </c>
      <c r="L168" s="499" t="s">
        <v>1964</v>
      </c>
      <c r="M168" s="74"/>
      <c r="N168" s="74"/>
      <c r="O168" s="74"/>
      <c r="P168" s="74"/>
      <c r="Q168" s="497">
        <v>448</v>
      </c>
      <c r="R168" s="74"/>
      <c r="S168" s="496" t="s">
        <v>169</v>
      </c>
      <c r="T168" s="496" t="s">
        <v>1965</v>
      </c>
      <c r="U168" s="500" t="s">
        <v>4453</v>
      </c>
      <c r="V168" s="500"/>
      <c r="W168" s="500"/>
      <c r="X168" s="495"/>
      <c r="Y168" s="500"/>
      <c r="Z168" s="500"/>
      <c r="AA168" s="501"/>
      <c r="AB168" s="501"/>
      <c r="AC168" s="501"/>
      <c r="AD168" s="501"/>
      <c r="AE168" s="501"/>
      <c r="AF168" s="496" t="s">
        <v>3793</v>
      </c>
      <c r="AG168" s="496" t="s">
        <v>3946</v>
      </c>
      <c r="AH168" s="496" t="s">
        <v>3992</v>
      </c>
      <c r="AI168" s="496" t="s">
        <v>4068</v>
      </c>
      <c r="AJ168" s="501"/>
      <c r="AK168" s="501"/>
      <c r="AL168" s="497"/>
      <c r="AM168" s="501"/>
      <c r="AN168" s="496" t="s">
        <v>2025</v>
      </c>
      <c r="AO168" s="496" t="s">
        <v>3946</v>
      </c>
      <c r="AP168" s="496" t="s">
        <v>3992</v>
      </c>
      <c r="AQ168" s="496"/>
      <c r="AR168" s="502">
        <v>2</v>
      </c>
      <c r="AS168" s="497" t="s">
        <v>71</v>
      </c>
      <c r="AT168" s="74">
        <v>26.32</v>
      </c>
      <c r="AU168" s="74">
        <v>17.920000000000002</v>
      </c>
      <c r="AV168" s="74">
        <v>8.89</v>
      </c>
      <c r="AW168" s="61">
        <v>331</v>
      </c>
      <c r="AX168" s="74"/>
      <c r="AY168" s="74">
        <v>2.8000000000000003</v>
      </c>
      <c r="AZ168" s="74">
        <v>386.93</v>
      </c>
      <c r="BA168" s="74">
        <v>0</v>
      </c>
      <c r="BB168" s="74">
        <v>56</v>
      </c>
    </row>
    <row r="169" spans="1:54" s="62" customFormat="1" ht="15.75">
      <c r="A169" s="63" t="s">
        <v>46</v>
      </c>
      <c r="B169" s="50">
        <v>163</v>
      </c>
      <c r="C169" s="494" t="s">
        <v>4454</v>
      </c>
      <c r="D169" s="504" t="s">
        <v>4455</v>
      </c>
      <c r="E169" s="495" t="s">
        <v>3814</v>
      </c>
      <c r="F169" s="496" t="s">
        <v>4456</v>
      </c>
      <c r="G169" s="74"/>
      <c r="H169" s="497">
        <v>25</v>
      </c>
      <c r="I169" s="497">
        <v>2</v>
      </c>
      <c r="J169" s="497">
        <v>1984</v>
      </c>
      <c r="K169" s="498">
        <f t="shared" si="2"/>
        <v>27</v>
      </c>
      <c r="L169" s="499" t="s">
        <v>100</v>
      </c>
      <c r="M169" s="74"/>
      <c r="N169" s="74"/>
      <c r="O169" s="74"/>
      <c r="P169" s="74"/>
      <c r="Q169" s="497">
        <v>450</v>
      </c>
      <c r="R169" s="74"/>
      <c r="S169" s="496" t="s">
        <v>159</v>
      </c>
      <c r="T169" s="496" t="s">
        <v>1965</v>
      </c>
      <c r="U169" s="500" t="s">
        <v>333</v>
      </c>
      <c r="V169" s="500"/>
      <c r="W169" s="500"/>
      <c r="X169" s="495"/>
      <c r="Y169" s="500"/>
      <c r="Z169" s="500"/>
      <c r="AA169" s="501"/>
      <c r="AB169" s="501"/>
      <c r="AC169" s="501"/>
      <c r="AD169" s="501"/>
      <c r="AE169" s="501"/>
      <c r="AF169" s="496" t="s">
        <v>3793</v>
      </c>
      <c r="AG169" s="496" t="s">
        <v>3946</v>
      </c>
      <c r="AH169" s="496" t="s">
        <v>3992</v>
      </c>
      <c r="AI169" s="496" t="s">
        <v>4457</v>
      </c>
      <c r="AJ169" s="501"/>
      <c r="AK169" s="501"/>
      <c r="AL169" s="497"/>
      <c r="AM169" s="501"/>
      <c r="AN169" s="496" t="s">
        <v>2803</v>
      </c>
      <c r="AO169" s="496" t="s">
        <v>3946</v>
      </c>
      <c r="AP169" s="496" t="s">
        <v>3992</v>
      </c>
      <c r="AQ169" s="496"/>
      <c r="AR169" s="502">
        <v>2</v>
      </c>
      <c r="AS169" s="497" t="s">
        <v>53</v>
      </c>
      <c r="AT169" s="74">
        <v>26.32</v>
      </c>
      <c r="AU169" s="74">
        <v>17.920000000000002</v>
      </c>
      <c r="AV169" s="74">
        <v>59.96</v>
      </c>
      <c r="AW169" s="61">
        <v>15</v>
      </c>
      <c r="AX169" s="74"/>
      <c r="AY169" s="74">
        <v>2.8000000000000003</v>
      </c>
      <c r="AZ169" s="74">
        <v>122</v>
      </c>
      <c r="BA169" s="74">
        <v>0</v>
      </c>
      <c r="BB169" s="74">
        <v>56</v>
      </c>
    </row>
    <row r="170" spans="1:54" s="62" customFormat="1" ht="15.75">
      <c r="A170" s="63" t="s">
        <v>46</v>
      </c>
      <c r="B170" s="50">
        <v>164</v>
      </c>
      <c r="C170" s="505" t="s">
        <v>4458</v>
      </c>
      <c r="D170" s="504" t="s">
        <v>769</v>
      </c>
      <c r="E170" s="495" t="s">
        <v>4459</v>
      </c>
      <c r="F170" s="496" t="s">
        <v>4460</v>
      </c>
      <c r="G170" s="74"/>
      <c r="H170" s="497">
        <v>17</v>
      </c>
      <c r="I170" s="497">
        <v>12</v>
      </c>
      <c r="J170" s="497">
        <v>1985</v>
      </c>
      <c r="K170" s="498">
        <f t="shared" si="2"/>
        <v>26</v>
      </c>
      <c r="L170" s="499" t="s">
        <v>1964</v>
      </c>
      <c r="M170" s="74"/>
      <c r="N170" s="74"/>
      <c r="O170" s="74"/>
      <c r="P170" s="74"/>
      <c r="Q170" s="497">
        <v>455</v>
      </c>
      <c r="R170" s="74"/>
      <c r="S170" s="496" t="s">
        <v>169</v>
      </c>
      <c r="T170" s="496" t="s">
        <v>1965</v>
      </c>
      <c r="U170" s="500" t="s">
        <v>4461</v>
      </c>
      <c r="V170" s="500"/>
      <c r="W170" s="500"/>
      <c r="X170" s="495"/>
      <c r="Y170" s="500"/>
      <c r="Z170" s="500"/>
      <c r="AA170" s="501"/>
      <c r="AB170" s="501"/>
      <c r="AC170" s="501"/>
      <c r="AD170" s="501"/>
      <c r="AE170" s="501"/>
      <c r="AF170" s="496" t="s">
        <v>3793</v>
      </c>
      <c r="AG170" s="496" t="s">
        <v>3946</v>
      </c>
      <c r="AH170" s="496" t="s">
        <v>3992</v>
      </c>
      <c r="AI170" s="496" t="s">
        <v>4044</v>
      </c>
      <c r="AJ170" s="501"/>
      <c r="AK170" s="501"/>
      <c r="AL170" s="497"/>
      <c r="AM170" s="501"/>
      <c r="AN170" s="496" t="s">
        <v>2803</v>
      </c>
      <c r="AO170" s="496" t="s">
        <v>3946</v>
      </c>
      <c r="AP170" s="496" t="s">
        <v>3992</v>
      </c>
      <c r="AQ170" s="496"/>
      <c r="AR170" s="502">
        <v>4</v>
      </c>
      <c r="AS170" s="496" t="s">
        <v>53</v>
      </c>
      <c r="AT170" s="74">
        <v>52.64</v>
      </c>
      <c r="AU170" s="74">
        <v>35.840000000000003</v>
      </c>
      <c r="AV170" s="74">
        <v>39.28</v>
      </c>
      <c r="AW170" s="61">
        <v>207</v>
      </c>
      <c r="AX170" s="74"/>
      <c r="AY170" s="74">
        <v>5.6000000000000005</v>
      </c>
      <c r="AZ170" s="74">
        <v>340.36</v>
      </c>
      <c r="BA170" s="74">
        <v>0</v>
      </c>
      <c r="BB170" s="74">
        <v>112</v>
      </c>
    </row>
    <row r="171" spans="1:54" s="62" customFormat="1" ht="15.75">
      <c r="A171" s="63" t="s">
        <v>46</v>
      </c>
      <c r="B171" s="50">
        <v>165</v>
      </c>
      <c r="C171" s="494" t="s">
        <v>4462</v>
      </c>
      <c r="D171" s="504" t="s">
        <v>1151</v>
      </c>
      <c r="E171" s="495" t="s">
        <v>4463</v>
      </c>
      <c r="F171" s="496" t="s">
        <v>4464</v>
      </c>
      <c r="G171" s="74"/>
      <c r="H171" s="497">
        <v>23</v>
      </c>
      <c r="I171" s="497">
        <v>7</v>
      </c>
      <c r="J171" s="497">
        <v>1962</v>
      </c>
      <c r="K171" s="498">
        <f t="shared" si="2"/>
        <v>49</v>
      </c>
      <c r="L171" s="499" t="s">
        <v>1964</v>
      </c>
      <c r="M171" s="74"/>
      <c r="N171" s="74"/>
      <c r="O171" s="74"/>
      <c r="P171" s="74"/>
      <c r="Q171" s="497">
        <v>457</v>
      </c>
      <c r="R171" s="74"/>
      <c r="S171" s="496" t="s">
        <v>69</v>
      </c>
      <c r="T171" s="496" t="s">
        <v>1965</v>
      </c>
      <c r="U171" s="500" t="s">
        <v>4465</v>
      </c>
      <c r="V171" s="500"/>
      <c r="W171" s="500"/>
      <c r="X171" s="495"/>
      <c r="Y171" s="500"/>
      <c r="Z171" s="500"/>
      <c r="AA171" s="501"/>
      <c r="AB171" s="501"/>
      <c r="AC171" s="501"/>
      <c r="AD171" s="501"/>
      <c r="AE171" s="501"/>
      <c r="AF171" s="496" t="s">
        <v>3793</v>
      </c>
      <c r="AG171" s="496" t="s">
        <v>3946</v>
      </c>
      <c r="AH171" s="496" t="s">
        <v>3992</v>
      </c>
      <c r="AI171" s="496" t="s">
        <v>4466</v>
      </c>
      <c r="AJ171" s="501"/>
      <c r="AK171" s="501"/>
      <c r="AL171" s="497"/>
      <c r="AM171" s="501"/>
      <c r="AN171" s="496" t="s">
        <v>2803</v>
      </c>
      <c r="AO171" s="496" t="s">
        <v>3946</v>
      </c>
      <c r="AP171" s="496" t="s">
        <v>3992</v>
      </c>
      <c r="AQ171" s="496"/>
      <c r="AR171" s="502">
        <v>4</v>
      </c>
      <c r="AS171" s="496" t="s">
        <v>53</v>
      </c>
      <c r="AT171" s="74">
        <v>52.64</v>
      </c>
      <c r="AU171" s="74">
        <v>35.840000000000003</v>
      </c>
      <c r="AV171" s="74">
        <v>4.63</v>
      </c>
      <c r="AW171" s="61">
        <v>52</v>
      </c>
      <c r="AX171" s="74"/>
      <c r="AY171" s="74">
        <v>5.6000000000000005</v>
      </c>
      <c r="AZ171" s="74">
        <v>150.70999999999998</v>
      </c>
      <c r="BA171" s="74">
        <v>0</v>
      </c>
      <c r="BB171" s="74">
        <v>112</v>
      </c>
    </row>
    <row r="172" spans="1:54" s="62" customFormat="1" ht="15.75">
      <c r="A172" s="63" t="s">
        <v>46</v>
      </c>
      <c r="B172" s="50">
        <v>166</v>
      </c>
      <c r="C172" s="494" t="s">
        <v>4467</v>
      </c>
      <c r="D172" s="504" t="s">
        <v>397</v>
      </c>
      <c r="E172" s="495" t="s">
        <v>4468</v>
      </c>
      <c r="F172" s="496" t="s">
        <v>4469</v>
      </c>
      <c r="G172" s="74"/>
      <c r="H172" s="497">
        <v>18</v>
      </c>
      <c r="I172" s="497">
        <v>10</v>
      </c>
      <c r="J172" s="497">
        <v>1987</v>
      </c>
      <c r="K172" s="498">
        <f t="shared" si="2"/>
        <v>24</v>
      </c>
      <c r="L172" s="499" t="s">
        <v>1964</v>
      </c>
      <c r="M172" s="74"/>
      <c r="N172" s="74"/>
      <c r="O172" s="74"/>
      <c r="P172" s="74"/>
      <c r="Q172" s="497">
        <v>458</v>
      </c>
      <c r="R172" s="74"/>
      <c r="S172" s="496" t="s">
        <v>94</v>
      </c>
      <c r="T172" s="496" t="s">
        <v>1965</v>
      </c>
      <c r="U172" s="500" t="s">
        <v>4470</v>
      </c>
      <c r="V172" s="500"/>
      <c r="W172" s="500"/>
      <c r="X172" s="495"/>
      <c r="Y172" s="500"/>
      <c r="Z172" s="500"/>
      <c r="AA172" s="501"/>
      <c r="AB172" s="501"/>
      <c r="AC172" s="501"/>
      <c r="AD172" s="501"/>
      <c r="AE172" s="501"/>
      <c r="AF172" s="496" t="s">
        <v>3793</v>
      </c>
      <c r="AG172" s="496" t="s">
        <v>3946</v>
      </c>
      <c r="AH172" s="496" t="s">
        <v>3992</v>
      </c>
      <c r="AI172" s="496" t="s">
        <v>4052</v>
      </c>
      <c r="AJ172" s="501"/>
      <c r="AK172" s="501"/>
      <c r="AL172" s="497"/>
      <c r="AM172" s="501"/>
      <c r="AN172" s="496" t="s">
        <v>2803</v>
      </c>
      <c r="AO172" s="496" t="s">
        <v>3946</v>
      </c>
      <c r="AP172" s="496" t="s">
        <v>3992</v>
      </c>
      <c r="AQ172" s="496"/>
      <c r="AR172" s="502">
        <v>4</v>
      </c>
      <c r="AS172" s="496" t="s">
        <v>53</v>
      </c>
      <c r="AT172" s="74">
        <v>52.64</v>
      </c>
      <c r="AU172" s="74">
        <v>35.840000000000003</v>
      </c>
      <c r="AV172" s="74">
        <v>3.62</v>
      </c>
      <c r="AW172" s="61">
        <v>161</v>
      </c>
      <c r="AX172" s="74"/>
      <c r="AY172" s="74">
        <v>5.6000000000000005</v>
      </c>
      <c r="AZ172" s="74">
        <v>258.7</v>
      </c>
      <c r="BA172" s="74">
        <v>0</v>
      </c>
      <c r="BB172" s="74">
        <v>112</v>
      </c>
    </row>
    <row r="173" spans="1:54" s="62" customFormat="1" ht="15.75">
      <c r="A173" s="63" t="s">
        <v>46</v>
      </c>
      <c r="B173" s="50">
        <v>167</v>
      </c>
      <c r="C173" s="494" t="s">
        <v>4471</v>
      </c>
      <c r="D173" s="504" t="s">
        <v>137</v>
      </c>
      <c r="E173" s="495" t="s">
        <v>4163</v>
      </c>
      <c r="F173" s="496" t="s">
        <v>4472</v>
      </c>
      <c r="G173" s="74"/>
      <c r="H173" s="497">
        <v>18</v>
      </c>
      <c r="I173" s="497">
        <v>1</v>
      </c>
      <c r="J173" s="497">
        <v>1947</v>
      </c>
      <c r="K173" s="498">
        <f t="shared" si="2"/>
        <v>64</v>
      </c>
      <c r="L173" s="499" t="s">
        <v>1964</v>
      </c>
      <c r="M173" s="74"/>
      <c r="N173" s="74"/>
      <c r="O173" s="74"/>
      <c r="P173" s="74"/>
      <c r="Q173" s="497">
        <v>460</v>
      </c>
      <c r="R173" s="74"/>
      <c r="S173" s="496" t="s">
        <v>169</v>
      </c>
      <c r="T173" s="496" t="s">
        <v>1965</v>
      </c>
      <c r="U173" s="500" t="s">
        <v>4473</v>
      </c>
      <c r="V173" s="500"/>
      <c r="W173" s="500"/>
      <c r="X173" s="495"/>
      <c r="Y173" s="500"/>
      <c r="Z173" s="500"/>
      <c r="AA173" s="501"/>
      <c r="AB173" s="501"/>
      <c r="AC173" s="501"/>
      <c r="AD173" s="501"/>
      <c r="AE173" s="501"/>
      <c r="AF173" s="496" t="s">
        <v>2797</v>
      </c>
      <c r="AG173" s="496" t="s">
        <v>3946</v>
      </c>
      <c r="AH173" s="496" t="s">
        <v>3992</v>
      </c>
      <c r="AI173" s="496" t="s">
        <v>4474</v>
      </c>
      <c r="AJ173" s="501"/>
      <c r="AK173" s="501"/>
      <c r="AL173" s="497"/>
      <c r="AM173" s="501"/>
      <c r="AN173" s="496" t="s">
        <v>2803</v>
      </c>
      <c r="AO173" s="496" t="s">
        <v>3946</v>
      </c>
      <c r="AP173" s="496" t="s">
        <v>3992</v>
      </c>
      <c r="AQ173" s="496"/>
      <c r="AR173" s="502">
        <v>3</v>
      </c>
      <c r="AS173" s="497" t="s">
        <v>53</v>
      </c>
      <c r="AT173" s="74">
        <v>39.479999999999997</v>
      </c>
      <c r="AU173" s="74">
        <v>26.88</v>
      </c>
      <c r="AV173" s="74">
        <v>0.79</v>
      </c>
      <c r="AW173" s="61">
        <v>51</v>
      </c>
      <c r="AX173" s="74"/>
      <c r="AY173" s="74">
        <v>4.2</v>
      </c>
      <c r="AZ173" s="74">
        <v>122.35000000000001</v>
      </c>
      <c r="BA173" s="74">
        <v>0</v>
      </c>
      <c r="BB173" s="74">
        <v>84</v>
      </c>
    </row>
    <row r="174" spans="1:54" s="62" customFormat="1" ht="15.75">
      <c r="A174" s="63" t="s">
        <v>46</v>
      </c>
      <c r="B174" s="50">
        <v>168</v>
      </c>
      <c r="C174" s="494" t="s">
        <v>4475</v>
      </c>
      <c r="D174" s="504" t="s">
        <v>4476</v>
      </c>
      <c r="E174" s="495" t="s">
        <v>4477</v>
      </c>
      <c r="F174" s="496" t="s">
        <v>4478</v>
      </c>
      <c r="G174" s="74"/>
      <c r="H174" s="497">
        <v>15</v>
      </c>
      <c r="I174" s="497">
        <v>8</v>
      </c>
      <c r="J174" s="497">
        <v>2003</v>
      </c>
      <c r="K174" s="498">
        <f t="shared" si="2"/>
        <v>8</v>
      </c>
      <c r="L174" s="499" t="s">
        <v>1964</v>
      </c>
      <c r="M174" s="74"/>
      <c r="N174" s="74"/>
      <c r="O174" s="74"/>
      <c r="P174" s="74"/>
      <c r="Q174" s="497">
        <v>462</v>
      </c>
      <c r="R174" s="74"/>
      <c r="S174" s="496" t="s">
        <v>117</v>
      </c>
      <c r="T174" s="496" t="s">
        <v>1965</v>
      </c>
      <c r="U174" s="500" t="s">
        <v>4479</v>
      </c>
      <c r="V174" s="500"/>
      <c r="W174" s="500"/>
      <c r="X174" s="495"/>
      <c r="Y174" s="500"/>
      <c r="Z174" s="500"/>
      <c r="AA174" s="501"/>
      <c r="AB174" s="501"/>
      <c r="AC174" s="501"/>
      <c r="AD174" s="501"/>
      <c r="AE174" s="501"/>
      <c r="AF174" s="496" t="s">
        <v>2797</v>
      </c>
      <c r="AG174" s="496" t="s">
        <v>3946</v>
      </c>
      <c r="AH174" s="496" t="s">
        <v>3992</v>
      </c>
      <c r="AI174" s="496" t="s">
        <v>4029</v>
      </c>
      <c r="AJ174" s="501"/>
      <c r="AK174" s="501"/>
      <c r="AL174" s="497"/>
      <c r="AM174" s="501"/>
      <c r="AN174" s="496" t="s">
        <v>2803</v>
      </c>
      <c r="AO174" s="496" t="s">
        <v>3946</v>
      </c>
      <c r="AP174" s="496" t="s">
        <v>3992</v>
      </c>
      <c r="AQ174" s="496"/>
      <c r="AR174" s="502">
        <v>3</v>
      </c>
      <c r="AS174" s="496" t="s">
        <v>53</v>
      </c>
      <c r="AT174" s="74">
        <v>39.479999999999997</v>
      </c>
      <c r="AU174" s="74">
        <v>26.88</v>
      </c>
      <c r="AV174" s="74">
        <v>0.81</v>
      </c>
      <c r="AW174" s="61">
        <v>43</v>
      </c>
      <c r="AX174" s="74"/>
      <c r="AY174" s="74">
        <v>4.2</v>
      </c>
      <c r="AZ174" s="74">
        <v>114.37</v>
      </c>
      <c r="BA174" s="74">
        <v>0</v>
      </c>
      <c r="BB174" s="74">
        <v>84</v>
      </c>
    </row>
    <row r="175" spans="1:54" s="62" customFormat="1" ht="15.75">
      <c r="A175" s="63" t="s">
        <v>46</v>
      </c>
      <c r="B175" s="50">
        <v>169</v>
      </c>
      <c r="C175" s="494" t="s">
        <v>4480</v>
      </c>
      <c r="D175" s="504" t="s">
        <v>1606</v>
      </c>
      <c r="E175" s="495" t="s">
        <v>4481</v>
      </c>
      <c r="F175" s="496" t="s">
        <v>4482</v>
      </c>
      <c r="G175" s="74"/>
      <c r="H175" s="497">
        <v>13</v>
      </c>
      <c r="I175" s="497">
        <v>12</v>
      </c>
      <c r="J175" s="497">
        <v>1975</v>
      </c>
      <c r="K175" s="498">
        <f t="shared" si="2"/>
        <v>36</v>
      </c>
      <c r="L175" s="499" t="s">
        <v>1964</v>
      </c>
      <c r="M175" s="74"/>
      <c r="N175" s="74"/>
      <c r="O175" s="74"/>
      <c r="P175" s="74"/>
      <c r="Q175" s="497">
        <v>463</v>
      </c>
      <c r="R175" s="74"/>
      <c r="S175" s="496" t="s">
        <v>58</v>
      </c>
      <c r="T175" s="496" t="s">
        <v>1965</v>
      </c>
      <c r="U175" s="500" t="s">
        <v>456</v>
      </c>
      <c r="V175" s="500"/>
      <c r="W175" s="500"/>
      <c r="X175" s="495"/>
      <c r="Y175" s="500"/>
      <c r="Z175" s="500"/>
      <c r="AA175" s="501"/>
      <c r="AB175" s="501"/>
      <c r="AC175" s="501"/>
      <c r="AD175" s="501"/>
      <c r="AE175" s="501"/>
      <c r="AF175" s="496" t="s">
        <v>2797</v>
      </c>
      <c r="AG175" s="496" t="s">
        <v>3946</v>
      </c>
      <c r="AH175" s="496" t="s">
        <v>3992</v>
      </c>
      <c r="AI175" s="496" t="s">
        <v>4018</v>
      </c>
      <c r="AJ175" s="501"/>
      <c r="AK175" s="501"/>
      <c r="AL175" s="497"/>
      <c r="AM175" s="501"/>
      <c r="AN175" s="496" t="s">
        <v>2803</v>
      </c>
      <c r="AO175" s="496" t="s">
        <v>3946</v>
      </c>
      <c r="AP175" s="496" t="s">
        <v>3992</v>
      </c>
      <c r="AQ175" s="496"/>
      <c r="AR175" s="502">
        <v>3</v>
      </c>
      <c r="AS175" s="496" t="s">
        <v>53</v>
      </c>
      <c r="AT175" s="74">
        <v>39.479999999999997</v>
      </c>
      <c r="AU175" s="74">
        <v>26.88</v>
      </c>
      <c r="AV175" s="74">
        <v>0.08</v>
      </c>
      <c r="AW175" s="61">
        <v>15</v>
      </c>
      <c r="AX175" s="74"/>
      <c r="AY175" s="74">
        <v>4.2</v>
      </c>
      <c r="AZ175" s="74">
        <v>85.64</v>
      </c>
      <c r="BA175" s="74">
        <v>0</v>
      </c>
      <c r="BB175" s="74">
        <v>84</v>
      </c>
    </row>
    <row r="176" spans="1:54" s="62" customFormat="1" ht="15.75">
      <c r="A176" s="63" t="s">
        <v>46</v>
      </c>
      <c r="B176" s="50">
        <v>170</v>
      </c>
      <c r="C176" s="494" t="s">
        <v>4483</v>
      </c>
      <c r="D176" s="504" t="s">
        <v>610</v>
      </c>
      <c r="E176" s="495" t="s">
        <v>4484</v>
      </c>
      <c r="F176" s="496" t="s">
        <v>4485</v>
      </c>
      <c r="G176" s="74"/>
      <c r="H176" s="497">
        <v>12</v>
      </c>
      <c r="I176" s="497">
        <v>12</v>
      </c>
      <c r="J176" s="497">
        <v>1986</v>
      </c>
      <c r="K176" s="498">
        <f>2011-J176</f>
        <v>25</v>
      </c>
      <c r="L176" s="499" t="s">
        <v>1964</v>
      </c>
      <c r="M176" s="74"/>
      <c r="N176" s="74"/>
      <c r="O176" s="74"/>
      <c r="P176" s="74"/>
      <c r="Q176" s="497">
        <v>465</v>
      </c>
      <c r="R176" s="74"/>
      <c r="S176" s="496" t="s">
        <v>169</v>
      </c>
      <c r="T176" s="496" t="s">
        <v>1965</v>
      </c>
      <c r="U176" s="500" t="s">
        <v>4486</v>
      </c>
      <c r="V176" s="500"/>
      <c r="W176" s="500"/>
      <c r="X176" s="495"/>
      <c r="Y176" s="500"/>
      <c r="Z176" s="500"/>
      <c r="AA176" s="501"/>
      <c r="AB176" s="501"/>
      <c r="AC176" s="501"/>
      <c r="AD176" s="501"/>
      <c r="AE176" s="501"/>
      <c r="AF176" s="496" t="s">
        <v>2025</v>
      </c>
      <c r="AG176" s="496" t="s">
        <v>3946</v>
      </c>
      <c r="AH176" s="496" t="s">
        <v>3992</v>
      </c>
      <c r="AI176" s="496" t="s">
        <v>4030</v>
      </c>
      <c r="AJ176" s="501"/>
      <c r="AK176" s="501"/>
      <c r="AL176" s="497"/>
      <c r="AM176" s="501"/>
      <c r="AN176" s="496" t="s">
        <v>2803</v>
      </c>
      <c r="AO176" s="496" t="s">
        <v>3946</v>
      </c>
      <c r="AP176" s="496" t="s">
        <v>3992</v>
      </c>
      <c r="AQ176" s="496"/>
      <c r="AR176" s="502">
        <v>2</v>
      </c>
      <c r="AS176" s="497" t="s">
        <v>53</v>
      </c>
      <c r="AT176" s="74">
        <v>26.32</v>
      </c>
      <c r="AU176" s="74">
        <v>17.920000000000002</v>
      </c>
      <c r="AV176" s="74">
        <v>0.06</v>
      </c>
      <c r="AW176" s="61">
        <v>96</v>
      </c>
      <c r="AX176" s="74"/>
      <c r="AY176" s="74">
        <v>2.8000000000000003</v>
      </c>
      <c r="AZ176" s="74">
        <v>143.1</v>
      </c>
      <c r="BA176" s="74">
        <v>0</v>
      </c>
      <c r="BB176" s="74">
        <v>56</v>
      </c>
    </row>
    <row r="177" spans="1:54" s="62" customFormat="1" ht="15.75">
      <c r="A177" s="63" t="s">
        <v>46</v>
      </c>
      <c r="B177" s="50">
        <v>171</v>
      </c>
      <c r="C177" s="494" t="s">
        <v>4487</v>
      </c>
      <c r="D177" s="504" t="s">
        <v>508</v>
      </c>
      <c r="E177" s="495" t="s">
        <v>1456</v>
      </c>
      <c r="F177" s="496" t="s">
        <v>4488</v>
      </c>
      <c r="G177" s="74"/>
      <c r="H177" s="497">
        <v>19</v>
      </c>
      <c r="I177" s="497">
        <v>8</v>
      </c>
      <c r="J177" s="497">
        <v>2006</v>
      </c>
      <c r="K177" s="498">
        <f>2011-J177</f>
        <v>5</v>
      </c>
      <c r="L177" s="499" t="s">
        <v>1964</v>
      </c>
      <c r="M177" s="74"/>
      <c r="N177" s="74"/>
      <c r="O177" s="74"/>
      <c r="P177" s="74"/>
      <c r="Q177" s="497">
        <v>466</v>
      </c>
      <c r="R177" s="74"/>
      <c r="S177" s="496" t="s">
        <v>169</v>
      </c>
      <c r="T177" s="496" t="s">
        <v>1965</v>
      </c>
      <c r="U177" s="500" t="s">
        <v>4489</v>
      </c>
      <c r="V177" s="500"/>
      <c r="W177" s="500"/>
      <c r="X177" s="495"/>
      <c r="Y177" s="500"/>
      <c r="Z177" s="500"/>
      <c r="AA177" s="501"/>
      <c r="AB177" s="501"/>
      <c r="AC177" s="501"/>
      <c r="AD177" s="501"/>
      <c r="AE177" s="501"/>
      <c r="AF177" s="496" t="s">
        <v>2025</v>
      </c>
      <c r="AG177" s="496" t="s">
        <v>3946</v>
      </c>
      <c r="AH177" s="496" t="s">
        <v>3992</v>
      </c>
      <c r="AI177" s="496" t="s">
        <v>4015</v>
      </c>
      <c r="AJ177" s="501"/>
      <c r="AK177" s="501"/>
      <c r="AL177" s="497"/>
      <c r="AM177" s="501"/>
      <c r="AN177" s="496" t="s">
        <v>2803</v>
      </c>
      <c r="AO177" s="496" t="s">
        <v>3946</v>
      </c>
      <c r="AP177" s="496" t="s">
        <v>3992</v>
      </c>
      <c r="AQ177" s="496"/>
      <c r="AR177" s="502">
        <v>2</v>
      </c>
      <c r="AS177" s="496" t="s">
        <v>53</v>
      </c>
      <c r="AT177" s="74">
        <v>26.32</v>
      </c>
      <c r="AU177" s="74">
        <v>17.920000000000002</v>
      </c>
      <c r="AV177" s="74">
        <v>3.54</v>
      </c>
      <c r="AW177" s="61">
        <v>5</v>
      </c>
      <c r="AX177" s="74"/>
      <c r="AY177" s="74">
        <v>2.8000000000000003</v>
      </c>
      <c r="AZ177" s="74">
        <v>55.58</v>
      </c>
      <c r="BA177" s="74">
        <v>0</v>
      </c>
      <c r="BB177" s="74">
        <v>55.58</v>
      </c>
    </row>
    <row r="178" spans="1:54" s="62" customFormat="1" ht="15.75">
      <c r="A178" s="63" t="s">
        <v>46</v>
      </c>
      <c r="B178" s="50">
        <v>172</v>
      </c>
      <c r="C178" s="494" t="s">
        <v>4490</v>
      </c>
      <c r="D178" s="504" t="s">
        <v>412</v>
      </c>
      <c r="E178" s="495" t="s">
        <v>2529</v>
      </c>
      <c r="F178" s="496" t="s">
        <v>4491</v>
      </c>
      <c r="G178" s="74"/>
      <c r="H178" s="497">
        <v>26</v>
      </c>
      <c r="I178" s="497">
        <v>9</v>
      </c>
      <c r="J178" s="497">
        <v>1976</v>
      </c>
      <c r="K178" s="498">
        <f>2011-J178</f>
        <v>35</v>
      </c>
      <c r="L178" s="499" t="s">
        <v>1964</v>
      </c>
      <c r="M178" s="74"/>
      <c r="N178" s="74"/>
      <c r="O178" s="74"/>
      <c r="P178" s="74"/>
      <c r="Q178" s="497">
        <v>467</v>
      </c>
      <c r="R178" s="74"/>
      <c r="S178" s="496" t="s">
        <v>58</v>
      </c>
      <c r="T178" s="496" t="s">
        <v>1965</v>
      </c>
      <c r="U178" s="500" t="s">
        <v>333</v>
      </c>
      <c r="V178" s="500"/>
      <c r="W178" s="500"/>
      <c r="X178" s="495"/>
      <c r="Y178" s="500"/>
      <c r="Z178" s="500"/>
      <c r="AA178" s="501"/>
      <c r="AB178" s="501"/>
      <c r="AC178" s="501"/>
      <c r="AD178" s="501"/>
      <c r="AE178" s="501"/>
      <c r="AF178" s="496" t="s">
        <v>2025</v>
      </c>
      <c r="AG178" s="496" t="s">
        <v>3946</v>
      </c>
      <c r="AH178" s="496" t="s">
        <v>3992</v>
      </c>
      <c r="AI178" s="496" t="s">
        <v>4492</v>
      </c>
      <c r="AJ178" s="501"/>
      <c r="AK178" s="501"/>
      <c r="AL178" s="497"/>
      <c r="AM178" s="501"/>
      <c r="AN178" s="496" t="s">
        <v>2803</v>
      </c>
      <c r="AO178" s="496" t="s">
        <v>3946</v>
      </c>
      <c r="AP178" s="496" t="s">
        <v>3992</v>
      </c>
      <c r="AQ178" s="496"/>
      <c r="AR178" s="502">
        <v>2</v>
      </c>
      <c r="AS178" s="496" t="s">
        <v>53</v>
      </c>
      <c r="AT178" s="74">
        <v>26.32</v>
      </c>
      <c r="AU178" s="74">
        <v>17.920000000000002</v>
      </c>
      <c r="AV178" s="74">
        <v>9.94</v>
      </c>
      <c r="AW178" s="61">
        <v>15</v>
      </c>
      <c r="AX178" s="74"/>
      <c r="AY178" s="74">
        <v>2.8000000000000003</v>
      </c>
      <c r="AZ178" s="74">
        <v>71.97999999999999</v>
      </c>
      <c r="BA178" s="74">
        <v>0</v>
      </c>
      <c r="BB178" s="74">
        <v>56</v>
      </c>
    </row>
    <row r="179" spans="1:54" s="62" customFormat="1" ht="15.75">
      <c r="A179" s="63" t="s">
        <v>46</v>
      </c>
      <c r="B179" s="50">
        <v>173</v>
      </c>
      <c r="C179" s="494" t="s">
        <v>4493</v>
      </c>
      <c r="D179" s="504" t="s">
        <v>4494</v>
      </c>
      <c r="E179" s="495" t="s">
        <v>1873</v>
      </c>
      <c r="F179" s="496" t="s">
        <v>4495</v>
      </c>
      <c r="G179" s="74"/>
      <c r="H179" s="497">
        <v>29</v>
      </c>
      <c r="I179" s="497">
        <v>8</v>
      </c>
      <c r="J179" s="497">
        <v>1997</v>
      </c>
      <c r="K179" s="498">
        <f t="shared" si="2"/>
        <v>14</v>
      </c>
      <c r="L179" s="499" t="s">
        <v>1964</v>
      </c>
      <c r="M179" s="74"/>
      <c r="N179" s="74"/>
      <c r="O179" s="74"/>
      <c r="P179" s="74"/>
      <c r="Q179" s="497">
        <v>468</v>
      </c>
      <c r="R179" s="74"/>
      <c r="S179" s="496" t="s">
        <v>169</v>
      </c>
      <c r="T179" s="496" t="s">
        <v>1965</v>
      </c>
      <c r="U179" s="500" t="s">
        <v>4489</v>
      </c>
      <c r="V179" s="500"/>
      <c r="W179" s="500"/>
      <c r="X179" s="495"/>
      <c r="Y179" s="500"/>
      <c r="Z179" s="500"/>
      <c r="AA179" s="501"/>
      <c r="AB179" s="501"/>
      <c r="AC179" s="501"/>
      <c r="AD179" s="501"/>
      <c r="AE179" s="501"/>
      <c r="AF179" s="496" t="s">
        <v>2025</v>
      </c>
      <c r="AG179" s="496" t="s">
        <v>3946</v>
      </c>
      <c r="AH179" s="496" t="s">
        <v>3992</v>
      </c>
      <c r="AI179" s="496" t="s">
        <v>4035</v>
      </c>
      <c r="AJ179" s="501"/>
      <c r="AK179" s="501"/>
      <c r="AL179" s="497"/>
      <c r="AM179" s="501"/>
      <c r="AN179" s="496" t="s">
        <v>2803</v>
      </c>
      <c r="AO179" s="496" t="s">
        <v>3946</v>
      </c>
      <c r="AP179" s="496" t="s">
        <v>3992</v>
      </c>
      <c r="AQ179" s="496"/>
      <c r="AR179" s="502">
        <v>2</v>
      </c>
      <c r="AS179" s="496" t="s">
        <v>53</v>
      </c>
      <c r="AT179" s="74">
        <v>26.32</v>
      </c>
      <c r="AU179" s="74">
        <v>17.920000000000002</v>
      </c>
      <c r="AV179" s="74">
        <v>4.59</v>
      </c>
      <c r="AW179" s="61">
        <v>5</v>
      </c>
      <c r="AX179" s="74"/>
      <c r="AY179" s="74">
        <v>2.8000000000000003</v>
      </c>
      <c r="AZ179" s="74">
        <v>56.629999999999995</v>
      </c>
      <c r="BA179" s="74">
        <v>0</v>
      </c>
      <c r="BB179" s="74">
        <v>56</v>
      </c>
    </row>
    <row r="180" spans="1:54" s="62" customFormat="1" ht="15.75">
      <c r="A180" s="63" t="s">
        <v>46</v>
      </c>
      <c r="B180" s="50">
        <v>174</v>
      </c>
      <c r="C180" s="494" t="s">
        <v>4496</v>
      </c>
      <c r="D180" s="504" t="s">
        <v>286</v>
      </c>
      <c r="E180" s="495" t="s">
        <v>4497</v>
      </c>
      <c r="F180" s="496" t="s">
        <v>4498</v>
      </c>
      <c r="G180" s="74"/>
      <c r="H180" s="497">
        <v>16</v>
      </c>
      <c r="I180" s="497">
        <v>10</v>
      </c>
      <c r="J180" s="497">
        <v>1996</v>
      </c>
      <c r="K180" s="498">
        <f t="shared" si="2"/>
        <v>15</v>
      </c>
      <c r="L180" s="499" t="s">
        <v>1964</v>
      </c>
      <c r="M180" s="74"/>
      <c r="N180" s="74"/>
      <c r="O180" s="74"/>
      <c r="P180" s="74"/>
      <c r="Q180" s="497">
        <v>469</v>
      </c>
      <c r="R180" s="74"/>
      <c r="S180" s="496" t="s">
        <v>169</v>
      </c>
      <c r="T180" s="496" t="s">
        <v>1965</v>
      </c>
      <c r="U180" s="500" t="s">
        <v>4489</v>
      </c>
      <c r="V180" s="500"/>
      <c r="W180" s="500"/>
      <c r="X180" s="495"/>
      <c r="Y180" s="500"/>
      <c r="Z180" s="500"/>
      <c r="AA180" s="501"/>
      <c r="AB180" s="501"/>
      <c r="AC180" s="501"/>
      <c r="AD180" s="501"/>
      <c r="AE180" s="501"/>
      <c r="AF180" s="496" t="s">
        <v>2025</v>
      </c>
      <c r="AG180" s="496" t="s">
        <v>3946</v>
      </c>
      <c r="AH180" s="496" t="s">
        <v>3992</v>
      </c>
      <c r="AI180" s="496" t="s">
        <v>4499</v>
      </c>
      <c r="AJ180" s="501"/>
      <c r="AK180" s="501"/>
      <c r="AL180" s="497"/>
      <c r="AM180" s="501"/>
      <c r="AN180" s="496" t="s">
        <v>2803</v>
      </c>
      <c r="AO180" s="496" t="s">
        <v>3946</v>
      </c>
      <c r="AP180" s="496" t="s">
        <v>3992</v>
      </c>
      <c r="AQ180" s="496"/>
      <c r="AR180" s="502">
        <v>2</v>
      </c>
      <c r="AS180" s="496" t="s">
        <v>53</v>
      </c>
      <c r="AT180" s="74">
        <v>26.32</v>
      </c>
      <c r="AU180" s="74">
        <v>17.920000000000002</v>
      </c>
      <c r="AV180" s="74">
        <v>1.56</v>
      </c>
      <c r="AW180" s="61">
        <v>5</v>
      </c>
      <c r="AX180" s="74"/>
      <c r="AY180" s="74">
        <v>2.8000000000000003</v>
      </c>
      <c r="AZ180" s="74">
        <v>53.6</v>
      </c>
      <c r="BA180" s="74">
        <v>0</v>
      </c>
      <c r="BB180" s="74">
        <v>53.6</v>
      </c>
    </row>
    <row r="181" spans="1:54" s="62" customFormat="1" ht="15.75">
      <c r="A181" s="63" t="s">
        <v>46</v>
      </c>
      <c r="B181" s="50">
        <v>175</v>
      </c>
      <c r="C181" s="494" t="s">
        <v>4500</v>
      </c>
      <c r="D181" s="504" t="s">
        <v>55</v>
      </c>
      <c r="E181" s="495" t="s">
        <v>4501</v>
      </c>
      <c r="F181" s="496" t="s">
        <v>4502</v>
      </c>
      <c r="G181" s="74"/>
      <c r="H181" s="497">
        <v>18</v>
      </c>
      <c r="I181" s="497">
        <v>10</v>
      </c>
      <c r="J181" s="497">
        <v>1983</v>
      </c>
      <c r="K181" s="498">
        <f t="shared" si="2"/>
        <v>28</v>
      </c>
      <c r="L181" s="499" t="s">
        <v>1964</v>
      </c>
      <c r="M181" s="74"/>
      <c r="N181" s="74"/>
      <c r="O181" s="74"/>
      <c r="P181" s="74"/>
      <c r="Q181" s="497">
        <v>470</v>
      </c>
      <c r="R181" s="74"/>
      <c r="S181" s="496" t="s">
        <v>169</v>
      </c>
      <c r="T181" s="496" t="s">
        <v>1965</v>
      </c>
      <c r="U181" s="500" t="s">
        <v>333</v>
      </c>
      <c r="V181" s="500"/>
      <c r="W181" s="500"/>
      <c r="X181" s="495"/>
      <c r="Y181" s="500"/>
      <c r="Z181" s="500"/>
      <c r="AA181" s="501"/>
      <c r="AB181" s="501"/>
      <c r="AC181" s="501"/>
      <c r="AD181" s="501"/>
      <c r="AE181" s="501"/>
      <c r="AF181" s="496" t="s">
        <v>2803</v>
      </c>
      <c r="AG181" s="496" t="s">
        <v>3946</v>
      </c>
      <c r="AH181" s="496" t="s">
        <v>3992</v>
      </c>
      <c r="AI181" s="496" t="s">
        <v>4503</v>
      </c>
      <c r="AJ181" s="501"/>
      <c r="AK181" s="501"/>
      <c r="AL181" s="497"/>
      <c r="AM181" s="501"/>
      <c r="AN181" s="496" t="s">
        <v>2803</v>
      </c>
      <c r="AO181" s="496" t="s">
        <v>3946</v>
      </c>
      <c r="AP181" s="496" t="s">
        <v>3992</v>
      </c>
      <c r="AQ181" s="496"/>
      <c r="AR181" s="502">
        <v>1</v>
      </c>
      <c r="AS181" s="496" t="s">
        <v>53</v>
      </c>
      <c r="AT181" s="74">
        <v>13.16</v>
      </c>
      <c r="AU181" s="74">
        <v>8.9600000000000009</v>
      </c>
      <c r="AV181" s="74">
        <v>0.74</v>
      </c>
      <c r="AW181" s="61">
        <v>15</v>
      </c>
      <c r="AX181" s="74"/>
      <c r="AY181" s="74">
        <v>1.4000000000000001</v>
      </c>
      <c r="AZ181" s="74">
        <v>39.26</v>
      </c>
      <c r="BA181" s="74">
        <v>0</v>
      </c>
      <c r="BB181" s="74">
        <v>28</v>
      </c>
    </row>
    <row r="182" spans="1:54" s="62" customFormat="1" ht="15.75">
      <c r="A182" s="63" t="s">
        <v>46</v>
      </c>
      <c r="B182" s="50">
        <v>176</v>
      </c>
      <c r="C182" s="494" t="s">
        <v>4388</v>
      </c>
      <c r="D182" s="504" t="s">
        <v>1146</v>
      </c>
      <c r="E182" s="495" t="s">
        <v>108</v>
      </c>
      <c r="F182" s="496" t="s">
        <v>4389</v>
      </c>
      <c r="G182" s="74"/>
      <c r="H182" s="497">
        <v>13</v>
      </c>
      <c r="I182" s="497">
        <v>3</v>
      </c>
      <c r="J182" s="497">
        <v>1958</v>
      </c>
      <c r="K182" s="498">
        <f t="shared" si="2"/>
        <v>53</v>
      </c>
      <c r="L182" s="499" t="s">
        <v>1964</v>
      </c>
      <c r="M182" s="74"/>
      <c r="N182" s="74"/>
      <c r="O182" s="74"/>
      <c r="P182" s="74"/>
      <c r="Q182" s="497">
        <v>425</v>
      </c>
      <c r="R182" s="74"/>
      <c r="S182" s="496" t="s">
        <v>58</v>
      </c>
      <c r="T182" s="496" t="s">
        <v>2698</v>
      </c>
      <c r="U182" s="500" t="s">
        <v>4504</v>
      </c>
      <c r="V182" s="500"/>
      <c r="W182" s="500"/>
      <c r="X182" s="495"/>
      <c r="Y182" s="500"/>
      <c r="Z182" s="500"/>
      <c r="AA182" s="501"/>
      <c r="AB182" s="501"/>
      <c r="AC182" s="501"/>
      <c r="AD182" s="501"/>
      <c r="AE182" s="501"/>
      <c r="AF182" s="496" t="s">
        <v>3799</v>
      </c>
      <c r="AG182" s="496" t="s">
        <v>3946</v>
      </c>
      <c r="AH182" s="496" t="s">
        <v>3992</v>
      </c>
      <c r="AI182" s="496" t="s">
        <v>4047</v>
      </c>
      <c r="AJ182" s="501"/>
      <c r="AK182" s="501"/>
      <c r="AL182" s="497"/>
      <c r="AM182" s="501"/>
      <c r="AN182" s="496" t="s">
        <v>2803</v>
      </c>
      <c r="AO182" s="496" t="s">
        <v>3946</v>
      </c>
      <c r="AP182" s="496" t="s">
        <v>3992</v>
      </c>
      <c r="AQ182" s="496"/>
      <c r="AR182" s="502">
        <v>5</v>
      </c>
      <c r="AS182" s="496" t="s">
        <v>53</v>
      </c>
      <c r="AT182" s="74">
        <v>65.8</v>
      </c>
      <c r="AU182" s="74">
        <v>44.800000000000004</v>
      </c>
      <c r="AV182" s="74">
        <v>6.15</v>
      </c>
      <c r="AW182" s="61">
        <v>117</v>
      </c>
      <c r="AX182" s="74"/>
      <c r="AY182" s="74">
        <v>7</v>
      </c>
      <c r="AZ182" s="74">
        <v>240.75</v>
      </c>
      <c r="BA182" s="74">
        <v>0</v>
      </c>
      <c r="BB182" s="74">
        <v>165</v>
      </c>
    </row>
    <row r="183" spans="1:54" s="62" customFormat="1" ht="15.75">
      <c r="A183" s="63" t="s">
        <v>46</v>
      </c>
      <c r="B183" s="50">
        <v>177</v>
      </c>
      <c r="C183" s="494" t="s">
        <v>2585</v>
      </c>
      <c r="D183" s="504" t="s">
        <v>2586</v>
      </c>
      <c r="E183" s="495" t="s">
        <v>1808</v>
      </c>
      <c r="F183" s="496" t="s">
        <v>2587</v>
      </c>
      <c r="G183" s="74"/>
      <c r="H183" s="497">
        <v>17</v>
      </c>
      <c r="I183" s="497">
        <v>12</v>
      </c>
      <c r="J183" s="497">
        <v>1980</v>
      </c>
      <c r="K183" s="498">
        <f t="shared" si="2"/>
        <v>31</v>
      </c>
      <c r="L183" s="499" t="s">
        <v>1964</v>
      </c>
      <c r="M183" s="74"/>
      <c r="N183" s="74"/>
      <c r="O183" s="74"/>
      <c r="P183" s="74"/>
      <c r="Q183" s="497">
        <v>271</v>
      </c>
      <c r="R183" s="74"/>
      <c r="S183" s="496" t="s">
        <v>58</v>
      </c>
      <c r="T183" s="496" t="s">
        <v>2698</v>
      </c>
      <c r="U183" s="500" t="s">
        <v>4505</v>
      </c>
      <c r="V183" s="500"/>
      <c r="W183" s="500"/>
      <c r="X183" s="495"/>
      <c r="Y183" s="500"/>
      <c r="Z183" s="500"/>
      <c r="AA183" s="501"/>
      <c r="AB183" s="501"/>
      <c r="AC183" s="501"/>
      <c r="AD183" s="501"/>
      <c r="AE183" s="501"/>
      <c r="AF183" s="496" t="s">
        <v>3454</v>
      </c>
      <c r="AG183" s="496" t="s">
        <v>3946</v>
      </c>
      <c r="AH183" s="496" t="s">
        <v>3992</v>
      </c>
      <c r="AI183" s="496" t="s">
        <v>4030</v>
      </c>
      <c r="AJ183" s="501"/>
      <c r="AK183" s="501"/>
      <c r="AL183" s="497"/>
      <c r="AM183" s="501"/>
      <c r="AN183" s="496" t="s">
        <v>2803</v>
      </c>
      <c r="AO183" s="496" t="s">
        <v>3946</v>
      </c>
      <c r="AP183" s="496" t="s">
        <v>3992</v>
      </c>
      <c r="AQ183" s="496"/>
      <c r="AR183" s="502">
        <v>9</v>
      </c>
      <c r="AS183" s="496" t="s">
        <v>53</v>
      </c>
      <c r="AT183" s="74">
        <v>118.44</v>
      </c>
      <c r="AU183" s="74">
        <v>80.64</v>
      </c>
      <c r="AV183" s="74">
        <v>7.86</v>
      </c>
      <c r="AW183" s="61">
        <v>145</v>
      </c>
      <c r="AX183" s="74"/>
      <c r="AY183" s="74">
        <v>12.600000000000001</v>
      </c>
      <c r="AZ183" s="74">
        <v>364.53999999999996</v>
      </c>
      <c r="BA183" s="74">
        <v>0</v>
      </c>
      <c r="BB183" s="74">
        <v>297</v>
      </c>
    </row>
    <row r="184" spans="1:54" s="62" customFormat="1" ht="15.75">
      <c r="A184" s="63" t="s">
        <v>46</v>
      </c>
      <c r="B184" s="50">
        <v>178</v>
      </c>
      <c r="C184" s="494" t="s">
        <v>2658</v>
      </c>
      <c r="D184" s="504" t="s">
        <v>1591</v>
      </c>
      <c r="E184" s="495" t="s">
        <v>2659</v>
      </c>
      <c r="F184" s="496" t="s">
        <v>2660</v>
      </c>
      <c r="G184" s="74"/>
      <c r="H184" s="497">
        <v>11</v>
      </c>
      <c r="I184" s="497">
        <v>1</v>
      </c>
      <c r="J184" s="497">
        <v>1994</v>
      </c>
      <c r="K184" s="498">
        <f t="shared" si="2"/>
        <v>17</v>
      </c>
      <c r="L184" s="499" t="s">
        <v>1964</v>
      </c>
      <c r="M184" s="74"/>
      <c r="N184" s="74"/>
      <c r="O184" s="74"/>
      <c r="P184" s="74"/>
      <c r="Q184" s="497">
        <v>297</v>
      </c>
      <c r="R184" s="74"/>
      <c r="S184" s="496" t="s">
        <v>58</v>
      </c>
      <c r="T184" s="496" t="s">
        <v>2698</v>
      </c>
      <c r="U184" s="500" t="s">
        <v>4506</v>
      </c>
      <c r="V184" s="500"/>
      <c r="W184" s="500"/>
      <c r="X184" s="495"/>
      <c r="Y184" s="500"/>
      <c r="Z184" s="500"/>
      <c r="AA184" s="501"/>
      <c r="AB184" s="501"/>
      <c r="AC184" s="501"/>
      <c r="AD184" s="501"/>
      <c r="AE184" s="501"/>
      <c r="AF184" s="496" t="s">
        <v>2767</v>
      </c>
      <c r="AG184" s="496" t="s">
        <v>3946</v>
      </c>
      <c r="AH184" s="496" t="s">
        <v>3992</v>
      </c>
      <c r="AI184" s="496" t="s">
        <v>4072</v>
      </c>
      <c r="AJ184" s="501"/>
      <c r="AK184" s="501"/>
      <c r="AL184" s="497"/>
      <c r="AM184" s="501"/>
      <c r="AN184" s="496" t="s">
        <v>2803</v>
      </c>
      <c r="AO184" s="496" t="s">
        <v>3946</v>
      </c>
      <c r="AP184" s="496" t="s">
        <v>3992</v>
      </c>
      <c r="AQ184" s="496"/>
      <c r="AR184" s="502">
        <v>16</v>
      </c>
      <c r="AS184" s="496" t="s">
        <v>53</v>
      </c>
      <c r="AT184" s="74">
        <v>210.56</v>
      </c>
      <c r="AU184" s="74">
        <v>143.36000000000001</v>
      </c>
      <c r="AV184" s="74">
        <v>9.2200000000000006</v>
      </c>
      <c r="AW184" s="61">
        <v>167</v>
      </c>
      <c r="AX184" s="74"/>
      <c r="AY184" s="74">
        <v>22.400000000000002</v>
      </c>
      <c r="AZ184" s="74">
        <v>552.54</v>
      </c>
      <c r="BA184" s="74">
        <v>0</v>
      </c>
      <c r="BB184" s="74">
        <v>528</v>
      </c>
    </row>
    <row r="185" spans="1:54" s="62" customFormat="1" ht="15.75">
      <c r="A185" s="63" t="s">
        <v>46</v>
      </c>
      <c r="B185" s="50">
        <v>179</v>
      </c>
      <c r="C185" s="494" t="s">
        <v>2198</v>
      </c>
      <c r="D185" s="495" t="s">
        <v>1741</v>
      </c>
      <c r="E185" s="495" t="s">
        <v>362</v>
      </c>
      <c r="F185" s="496" t="s">
        <v>2199</v>
      </c>
      <c r="G185" s="74"/>
      <c r="H185" s="497">
        <v>9</v>
      </c>
      <c r="I185" s="497">
        <v>1</v>
      </c>
      <c r="J185" s="497">
        <v>1977</v>
      </c>
      <c r="K185" s="498">
        <f t="shared" si="2"/>
        <v>34</v>
      </c>
      <c r="L185" s="499" t="s">
        <v>1964</v>
      </c>
      <c r="M185" s="74"/>
      <c r="N185" s="74"/>
      <c r="O185" s="74"/>
      <c r="P185" s="74"/>
      <c r="Q185" s="496" t="s">
        <v>2200</v>
      </c>
      <c r="R185" s="74"/>
      <c r="S185" s="497" t="s">
        <v>58</v>
      </c>
      <c r="T185" s="497">
        <v>11030023</v>
      </c>
      <c r="U185" s="495" t="s">
        <v>4507</v>
      </c>
      <c r="V185" s="495" t="s">
        <v>90</v>
      </c>
      <c r="W185" s="495"/>
      <c r="X185" s="495"/>
      <c r="Y185" s="495"/>
      <c r="Z185" s="495"/>
      <c r="AA185" s="501"/>
      <c r="AB185" s="501"/>
      <c r="AC185" s="501"/>
      <c r="AD185" s="501"/>
      <c r="AE185" s="501"/>
      <c r="AF185" s="496" t="s">
        <v>3947</v>
      </c>
      <c r="AG185" s="496" t="s">
        <v>3950</v>
      </c>
      <c r="AH185" s="496" t="s">
        <v>3992</v>
      </c>
      <c r="AI185" s="496" t="s">
        <v>3994</v>
      </c>
      <c r="AJ185" s="501"/>
      <c r="AK185" s="501"/>
      <c r="AL185" s="497"/>
      <c r="AM185" s="501"/>
      <c r="AN185" s="496" t="s">
        <v>3454</v>
      </c>
      <c r="AO185" s="496" t="s">
        <v>3946</v>
      </c>
      <c r="AP185" s="496" t="s">
        <v>3992</v>
      </c>
      <c r="AQ185" s="496"/>
      <c r="AR185" s="502">
        <v>22</v>
      </c>
      <c r="AS185" s="497" t="s">
        <v>71</v>
      </c>
      <c r="AT185" s="74">
        <v>341.21999999999997</v>
      </c>
      <c r="AU185" s="74">
        <v>232.32</v>
      </c>
      <c r="AV185" s="74">
        <v>13.87</v>
      </c>
      <c r="AW185" s="61">
        <v>130</v>
      </c>
      <c r="AX185" s="74"/>
      <c r="AY185" s="74">
        <v>36.300000000000004</v>
      </c>
      <c r="AZ185" s="74">
        <v>753.70999999999992</v>
      </c>
      <c r="BA185" s="74">
        <v>0</v>
      </c>
      <c r="BB185" s="74">
        <v>726</v>
      </c>
    </row>
    <row r="186" spans="1:54" s="62" customFormat="1" ht="15.75">
      <c r="A186" s="63" t="s">
        <v>46</v>
      </c>
      <c r="B186" s="50">
        <v>180</v>
      </c>
      <c r="C186" s="494" t="s">
        <v>759</v>
      </c>
      <c r="D186" s="495" t="s">
        <v>760</v>
      </c>
      <c r="E186" s="495" t="s">
        <v>761</v>
      </c>
      <c r="F186" s="496" t="s">
        <v>762</v>
      </c>
      <c r="G186" s="74"/>
      <c r="H186" s="497">
        <v>25</v>
      </c>
      <c r="I186" s="497">
        <v>10</v>
      </c>
      <c r="J186" s="497">
        <v>1961</v>
      </c>
      <c r="K186" s="498">
        <f t="shared" si="2"/>
        <v>50</v>
      </c>
      <c r="L186" s="499" t="s">
        <v>1964</v>
      </c>
      <c r="M186" s="74"/>
      <c r="N186" s="74"/>
      <c r="O186" s="74"/>
      <c r="P186" s="74"/>
      <c r="Q186" s="497">
        <v>1760</v>
      </c>
      <c r="R186" s="74"/>
      <c r="S186" s="497" t="s">
        <v>58</v>
      </c>
      <c r="T186" s="497">
        <v>11030023</v>
      </c>
      <c r="U186" s="495" t="s">
        <v>4508</v>
      </c>
      <c r="V186" s="495"/>
      <c r="W186" s="495"/>
      <c r="X186" s="495"/>
      <c r="Y186" s="495"/>
      <c r="Z186" s="495"/>
      <c r="AA186" s="501"/>
      <c r="AB186" s="501"/>
      <c r="AC186" s="501"/>
      <c r="AD186" s="501"/>
      <c r="AE186" s="501"/>
      <c r="AF186" s="496" t="s">
        <v>3799</v>
      </c>
      <c r="AG186" s="496" t="s">
        <v>3949</v>
      </c>
      <c r="AH186" s="496" t="s">
        <v>3992</v>
      </c>
      <c r="AI186" s="496" t="s">
        <v>4509</v>
      </c>
      <c r="AJ186" s="501"/>
      <c r="AK186" s="501"/>
      <c r="AL186" s="497"/>
      <c r="AM186" s="501"/>
      <c r="AN186" s="496" t="s">
        <v>2803</v>
      </c>
      <c r="AO186" s="496" t="s">
        <v>3946</v>
      </c>
      <c r="AP186" s="496" t="s">
        <v>3992</v>
      </c>
      <c r="AQ186" s="496"/>
      <c r="AR186" s="502">
        <v>31</v>
      </c>
      <c r="AS186" s="497" t="s">
        <v>53</v>
      </c>
      <c r="AT186" s="74">
        <v>480.80999999999995</v>
      </c>
      <c r="AU186" s="74">
        <v>327.36</v>
      </c>
      <c r="AV186" s="74">
        <v>10.08</v>
      </c>
      <c r="AW186" s="61">
        <v>71</v>
      </c>
      <c r="AX186" s="74"/>
      <c r="AY186" s="74">
        <v>51.150000000000006</v>
      </c>
      <c r="AZ186" s="74">
        <v>940.4</v>
      </c>
      <c r="BA186" s="74">
        <v>0</v>
      </c>
      <c r="BB186" s="74">
        <v>940.4</v>
      </c>
    </row>
    <row r="187" spans="1:54" s="62" customFormat="1" ht="15.75">
      <c r="A187" s="63" t="s">
        <v>46</v>
      </c>
      <c r="B187" s="50">
        <v>181</v>
      </c>
      <c r="C187" s="494" t="s">
        <v>380</v>
      </c>
      <c r="D187" s="495" t="s">
        <v>381</v>
      </c>
      <c r="E187" s="495" t="s">
        <v>382</v>
      </c>
      <c r="F187" s="496" t="s">
        <v>383</v>
      </c>
      <c r="G187" s="74"/>
      <c r="H187" s="497">
        <v>19</v>
      </c>
      <c r="I187" s="497">
        <v>10</v>
      </c>
      <c r="J187" s="497">
        <v>1963</v>
      </c>
      <c r="K187" s="498">
        <f t="shared" si="2"/>
        <v>48</v>
      </c>
      <c r="L187" s="499" t="s">
        <v>1964</v>
      </c>
      <c r="M187" s="74"/>
      <c r="N187" s="74"/>
      <c r="O187" s="74"/>
      <c r="P187" s="74"/>
      <c r="Q187" s="497">
        <v>1640</v>
      </c>
      <c r="R187" s="74"/>
      <c r="S187" s="497" t="s">
        <v>58</v>
      </c>
      <c r="T187" s="497">
        <v>11030023</v>
      </c>
      <c r="U187" s="495" t="s">
        <v>4510</v>
      </c>
      <c r="V187" s="495"/>
      <c r="W187" s="495"/>
      <c r="X187" s="495"/>
      <c r="Y187" s="495"/>
      <c r="Z187" s="495"/>
      <c r="AA187" s="501"/>
      <c r="AB187" s="501"/>
      <c r="AC187" s="501"/>
      <c r="AD187" s="501"/>
      <c r="AE187" s="501"/>
      <c r="AF187" s="496" t="s">
        <v>3950</v>
      </c>
      <c r="AG187" s="496" t="s">
        <v>2752</v>
      </c>
      <c r="AH187" s="496" t="s">
        <v>3990</v>
      </c>
      <c r="AI187" s="496" t="s">
        <v>4511</v>
      </c>
      <c r="AJ187" s="501"/>
      <c r="AK187" s="501"/>
      <c r="AL187" s="497"/>
      <c r="AM187" s="501"/>
      <c r="AN187" s="496" t="s">
        <v>3804</v>
      </c>
      <c r="AO187" s="496" t="s">
        <v>3946</v>
      </c>
      <c r="AP187" s="496" t="s">
        <v>3992</v>
      </c>
      <c r="AQ187" s="496"/>
      <c r="AR187" s="502">
        <v>19</v>
      </c>
      <c r="AS187" s="496" t="s">
        <v>71</v>
      </c>
      <c r="AT187" s="74">
        <v>294.69</v>
      </c>
      <c r="AU187" s="74">
        <v>200.64000000000001</v>
      </c>
      <c r="AV187" s="74">
        <v>13.89</v>
      </c>
      <c r="AW187" s="61">
        <v>115</v>
      </c>
      <c r="AX187" s="74"/>
      <c r="AY187" s="74">
        <v>31.35</v>
      </c>
      <c r="AZ187" s="74">
        <v>655.57</v>
      </c>
      <c r="BA187" s="74">
        <v>0</v>
      </c>
      <c r="BB187" s="74">
        <v>627</v>
      </c>
    </row>
    <row r="188" spans="1:54" s="62" customFormat="1" ht="15.75">
      <c r="A188" s="63" t="s">
        <v>46</v>
      </c>
      <c r="B188" s="50">
        <v>182</v>
      </c>
      <c r="C188" s="494" t="s">
        <v>47</v>
      </c>
      <c r="D188" s="495" t="s">
        <v>48</v>
      </c>
      <c r="E188" s="495" t="s">
        <v>49</v>
      </c>
      <c r="F188" s="496" t="s">
        <v>50</v>
      </c>
      <c r="G188" s="74"/>
      <c r="H188" s="497">
        <v>6</v>
      </c>
      <c r="I188" s="497">
        <v>5</v>
      </c>
      <c r="J188" s="497">
        <v>1992</v>
      </c>
      <c r="K188" s="498">
        <f t="shared" si="2"/>
        <v>19</v>
      </c>
      <c r="L188" s="499" t="s">
        <v>1964</v>
      </c>
      <c r="M188" s="74"/>
      <c r="N188" s="74"/>
      <c r="O188" s="74"/>
      <c r="P188" s="74"/>
      <c r="Q188" s="497">
        <v>1235</v>
      </c>
      <c r="R188" s="74"/>
      <c r="S188" s="497" t="s">
        <v>51</v>
      </c>
      <c r="T188" s="496" t="s">
        <v>2698</v>
      </c>
      <c r="U188" s="500" t="s">
        <v>4512</v>
      </c>
      <c r="V188" s="500"/>
      <c r="W188" s="500"/>
      <c r="X188" s="500"/>
      <c r="Y188" s="500"/>
      <c r="Z188" s="500"/>
      <c r="AA188" s="501"/>
      <c r="AB188" s="501"/>
      <c r="AC188" s="501"/>
      <c r="AD188" s="501"/>
      <c r="AE188" s="501"/>
      <c r="AF188" s="496" t="s">
        <v>3812</v>
      </c>
      <c r="AG188" s="496" t="s">
        <v>2752</v>
      </c>
      <c r="AH188" s="496" t="s">
        <v>3990</v>
      </c>
      <c r="AI188" s="496" t="s">
        <v>4004</v>
      </c>
      <c r="AJ188" s="501"/>
      <c r="AK188" s="501"/>
      <c r="AL188" s="497">
        <v>2011</v>
      </c>
      <c r="AM188" s="501"/>
      <c r="AN188" s="496" t="s">
        <v>2803</v>
      </c>
      <c r="AO188" s="496" t="s">
        <v>3946</v>
      </c>
      <c r="AP188" s="496" t="s">
        <v>3992</v>
      </c>
      <c r="AQ188" s="496"/>
      <c r="AR188" s="502">
        <v>31</v>
      </c>
      <c r="AS188" s="496" t="s">
        <v>53</v>
      </c>
      <c r="AT188" s="74">
        <v>480.80999999999995</v>
      </c>
      <c r="AU188" s="74">
        <v>327.36</v>
      </c>
      <c r="AV188" s="74">
        <v>95.78</v>
      </c>
      <c r="AW188" s="61">
        <v>133</v>
      </c>
      <c r="AX188" s="74"/>
      <c r="AY188" s="74">
        <v>51.150000000000006</v>
      </c>
      <c r="AZ188" s="74">
        <v>1088.0999999999999</v>
      </c>
      <c r="BA188" s="74">
        <v>0</v>
      </c>
      <c r="BB188" s="74">
        <v>1023</v>
      </c>
    </row>
    <row r="189" spans="1:54" s="62" customFormat="1" ht="15.75">
      <c r="A189" s="63" t="s">
        <v>46</v>
      </c>
      <c r="B189" s="50">
        <v>183</v>
      </c>
      <c r="C189" s="494" t="s">
        <v>928</v>
      </c>
      <c r="D189" s="504" t="s">
        <v>929</v>
      </c>
      <c r="E189" s="495" t="s">
        <v>930</v>
      </c>
      <c r="F189" s="496" t="s">
        <v>931</v>
      </c>
      <c r="G189" s="74"/>
      <c r="H189" s="497">
        <v>28</v>
      </c>
      <c r="I189" s="497">
        <v>12</v>
      </c>
      <c r="J189" s="497">
        <v>1962</v>
      </c>
      <c r="K189" s="498">
        <f t="shared" si="2"/>
        <v>49</v>
      </c>
      <c r="L189" s="499" t="s">
        <v>1964</v>
      </c>
      <c r="M189" s="74"/>
      <c r="N189" s="74"/>
      <c r="O189" s="74"/>
      <c r="P189" s="74"/>
      <c r="Q189" s="497">
        <v>934</v>
      </c>
      <c r="R189" s="74"/>
      <c r="S189" s="497" t="s">
        <v>368</v>
      </c>
      <c r="T189" s="496" t="s">
        <v>2698</v>
      </c>
      <c r="U189" s="500" t="s">
        <v>4513</v>
      </c>
      <c r="V189" s="500"/>
      <c r="W189" s="500"/>
      <c r="X189" s="500"/>
      <c r="Y189" s="500"/>
      <c r="Z189" s="500"/>
      <c r="AA189" s="501"/>
      <c r="AB189" s="501"/>
      <c r="AC189" s="501"/>
      <c r="AD189" s="501"/>
      <c r="AE189" s="501"/>
      <c r="AF189" s="496" t="s">
        <v>2752</v>
      </c>
      <c r="AG189" s="496" t="s">
        <v>3947</v>
      </c>
      <c r="AH189" s="496" t="s">
        <v>3990</v>
      </c>
      <c r="AI189" s="496" t="s">
        <v>4137</v>
      </c>
      <c r="AJ189" s="501"/>
      <c r="AK189" s="501"/>
      <c r="AL189" s="497"/>
      <c r="AM189" s="501"/>
      <c r="AN189" s="496" t="s">
        <v>2803</v>
      </c>
      <c r="AO189" s="496" t="s">
        <v>3946</v>
      </c>
      <c r="AP189" s="496" t="s">
        <v>3992</v>
      </c>
      <c r="AQ189" s="496"/>
      <c r="AR189" s="502">
        <v>31</v>
      </c>
      <c r="AS189" s="496" t="s">
        <v>53</v>
      </c>
      <c r="AT189" s="74">
        <v>480.80999999999995</v>
      </c>
      <c r="AU189" s="74">
        <v>327.36</v>
      </c>
      <c r="AV189" s="74">
        <v>28.49</v>
      </c>
      <c r="AW189" s="61">
        <v>61</v>
      </c>
      <c r="AX189" s="74"/>
      <c r="AY189" s="74">
        <v>51.150000000000006</v>
      </c>
      <c r="AZ189" s="74">
        <v>948.81</v>
      </c>
      <c r="BA189" s="74">
        <v>0</v>
      </c>
      <c r="BB189" s="74">
        <v>948.81</v>
      </c>
    </row>
    <row r="190" spans="1:54" s="62" customFormat="1" ht="15.75">
      <c r="A190" s="63" t="s">
        <v>46</v>
      </c>
      <c r="B190" s="50">
        <v>184</v>
      </c>
      <c r="C190" s="494" t="s">
        <v>933</v>
      </c>
      <c r="D190" s="504" t="s">
        <v>934</v>
      </c>
      <c r="E190" s="495" t="s">
        <v>935</v>
      </c>
      <c r="F190" s="496" t="s">
        <v>936</v>
      </c>
      <c r="G190" s="74"/>
      <c r="H190" s="497">
        <v>28</v>
      </c>
      <c r="I190" s="497">
        <v>2</v>
      </c>
      <c r="J190" s="497">
        <v>1964</v>
      </c>
      <c r="K190" s="498">
        <f t="shared" si="2"/>
        <v>47</v>
      </c>
      <c r="L190" s="499" t="s">
        <v>100</v>
      </c>
      <c r="M190" s="74"/>
      <c r="N190" s="74"/>
      <c r="O190" s="74"/>
      <c r="P190" s="74"/>
      <c r="Q190" s="497">
        <v>812</v>
      </c>
      <c r="R190" s="74"/>
      <c r="S190" s="496" t="s">
        <v>51</v>
      </c>
      <c r="T190" s="496" t="s">
        <v>2698</v>
      </c>
      <c r="U190" s="500" t="s">
        <v>4514</v>
      </c>
      <c r="V190" s="500"/>
      <c r="W190" s="500"/>
      <c r="X190" s="500"/>
      <c r="Y190" s="500"/>
      <c r="Z190" s="500"/>
      <c r="AA190" s="501"/>
      <c r="AB190" s="501"/>
      <c r="AC190" s="501"/>
      <c r="AD190" s="501"/>
      <c r="AE190" s="501"/>
      <c r="AF190" s="496" t="s">
        <v>3947</v>
      </c>
      <c r="AG190" s="496" t="s">
        <v>3953</v>
      </c>
      <c r="AH190" s="496" t="s">
        <v>3990</v>
      </c>
      <c r="AI190" s="496" t="s">
        <v>4515</v>
      </c>
      <c r="AJ190" s="501"/>
      <c r="AK190" s="501"/>
      <c r="AL190" s="497"/>
      <c r="AM190" s="501"/>
      <c r="AN190" s="496" t="s">
        <v>2803</v>
      </c>
      <c r="AO190" s="496" t="s">
        <v>3946</v>
      </c>
      <c r="AP190" s="496" t="s">
        <v>3992</v>
      </c>
      <c r="AQ190" s="496"/>
      <c r="AR190" s="502">
        <v>31</v>
      </c>
      <c r="AS190" s="496" t="s">
        <v>53</v>
      </c>
      <c r="AT190" s="74">
        <v>480.80999999999995</v>
      </c>
      <c r="AU190" s="74">
        <v>327.36</v>
      </c>
      <c r="AV190" s="74">
        <v>31.61</v>
      </c>
      <c r="AW190" s="61">
        <v>133</v>
      </c>
      <c r="AX190" s="74"/>
      <c r="AY190" s="74">
        <v>51.150000000000006</v>
      </c>
      <c r="AZ190" s="74">
        <v>1023.93</v>
      </c>
      <c r="BA190" s="74">
        <v>0</v>
      </c>
      <c r="BB190" s="74">
        <v>1023</v>
      </c>
    </row>
    <row r="191" spans="1:54" s="62" customFormat="1" ht="15.75">
      <c r="A191" s="63" t="s">
        <v>46</v>
      </c>
      <c r="B191" s="50">
        <v>185</v>
      </c>
      <c r="C191" s="503"/>
      <c r="D191" s="504" t="s">
        <v>161</v>
      </c>
      <c r="E191" s="495" t="s">
        <v>376</v>
      </c>
      <c r="F191" s="496" t="s">
        <v>951</v>
      </c>
      <c r="G191" s="74"/>
      <c r="H191" s="497">
        <v>26</v>
      </c>
      <c r="I191" s="497">
        <v>10</v>
      </c>
      <c r="J191" s="497">
        <v>1961</v>
      </c>
      <c r="K191" s="498">
        <f t="shared" si="2"/>
        <v>50</v>
      </c>
      <c r="L191" s="499" t="s">
        <v>1964</v>
      </c>
      <c r="M191" s="74"/>
      <c r="N191" s="74"/>
      <c r="O191" s="74"/>
      <c r="P191" s="74"/>
      <c r="Q191" s="497">
        <v>1467</v>
      </c>
      <c r="R191" s="74"/>
      <c r="S191" s="497" t="s">
        <v>58</v>
      </c>
      <c r="T191" s="496" t="s">
        <v>2698</v>
      </c>
      <c r="U191" s="500" t="s">
        <v>4516</v>
      </c>
      <c r="V191" s="500"/>
      <c r="W191" s="500"/>
      <c r="X191" s="500"/>
      <c r="Y191" s="500"/>
      <c r="Z191" s="500"/>
      <c r="AA191" s="501"/>
      <c r="AB191" s="501"/>
      <c r="AC191" s="501"/>
      <c r="AD191" s="501"/>
      <c r="AE191" s="501"/>
      <c r="AF191" s="496" t="s">
        <v>3950</v>
      </c>
      <c r="AG191" s="496" t="s">
        <v>2752</v>
      </c>
      <c r="AH191" s="496" t="s">
        <v>4517</v>
      </c>
      <c r="AI191" s="496" t="s">
        <v>4165</v>
      </c>
      <c r="AJ191" s="501"/>
      <c r="AK191" s="501"/>
      <c r="AL191" s="497">
        <v>2006</v>
      </c>
      <c r="AM191" s="501"/>
      <c r="AN191" s="496" t="s">
        <v>2803</v>
      </c>
      <c r="AO191" s="496" t="s">
        <v>3946</v>
      </c>
      <c r="AP191" s="496" t="s">
        <v>3992</v>
      </c>
      <c r="AQ191" s="496"/>
      <c r="AR191" s="502">
        <v>31</v>
      </c>
      <c r="AS191" s="497" t="s">
        <v>53</v>
      </c>
      <c r="AT191" s="74">
        <v>480.80999999999995</v>
      </c>
      <c r="AU191" s="74">
        <v>327.36</v>
      </c>
      <c r="AV191" s="74">
        <v>21.25</v>
      </c>
      <c r="AW191" s="61">
        <v>98</v>
      </c>
      <c r="AX191" s="74"/>
      <c r="AY191" s="74">
        <v>51.150000000000006</v>
      </c>
      <c r="AZ191" s="74">
        <v>978.56999999999994</v>
      </c>
      <c r="BA191" s="74">
        <v>0</v>
      </c>
      <c r="BB191" s="74">
        <v>978.57</v>
      </c>
    </row>
    <row r="192" spans="1:54" s="62" customFormat="1" ht="15.75">
      <c r="A192" s="63" t="s">
        <v>46</v>
      </c>
      <c r="B192" s="50">
        <v>186</v>
      </c>
      <c r="C192" s="503">
        <v>3439851071</v>
      </c>
      <c r="D192" s="504" t="s">
        <v>232</v>
      </c>
      <c r="E192" s="495" t="s">
        <v>957</v>
      </c>
      <c r="F192" s="496" t="s">
        <v>958</v>
      </c>
      <c r="G192" s="74"/>
      <c r="H192" s="497">
        <v>29</v>
      </c>
      <c r="I192" s="497">
        <v>5</v>
      </c>
      <c r="J192" s="497">
        <v>1984</v>
      </c>
      <c r="K192" s="498">
        <f t="shared" si="2"/>
        <v>27</v>
      </c>
      <c r="L192" s="499" t="s">
        <v>1964</v>
      </c>
      <c r="M192" s="74"/>
      <c r="N192" s="74"/>
      <c r="O192" s="74"/>
      <c r="P192" s="74"/>
      <c r="Q192" s="497">
        <v>655</v>
      </c>
      <c r="R192" s="74"/>
      <c r="S192" s="497" t="s">
        <v>58</v>
      </c>
      <c r="T192" s="496" t="s">
        <v>2698</v>
      </c>
      <c r="U192" s="500" t="s">
        <v>4518</v>
      </c>
      <c r="V192" s="500"/>
      <c r="W192" s="500"/>
      <c r="X192" s="500"/>
      <c r="Y192" s="500"/>
      <c r="Z192" s="500"/>
      <c r="AA192" s="501"/>
      <c r="AB192" s="501"/>
      <c r="AC192" s="501"/>
      <c r="AD192" s="501"/>
      <c r="AE192" s="501"/>
      <c r="AF192" s="496" t="s">
        <v>3804</v>
      </c>
      <c r="AG192" s="496" t="s">
        <v>3952</v>
      </c>
      <c r="AH192" s="496" t="s">
        <v>3990</v>
      </c>
      <c r="AI192" s="496" t="s">
        <v>4025</v>
      </c>
      <c r="AJ192" s="501"/>
      <c r="AK192" s="501"/>
      <c r="AL192" s="497"/>
      <c r="AM192" s="501"/>
      <c r="AN192" s="496" t="s">
        <v>2803</v>
      </c>
      <c r="AO192" s="496" t="s">
        <v>3946</v>
      </c>
      <c r="AP192" s="496" t="s">
        <v>3992</v>
      </c>
      <c r="AQ192" s="496"/>
      <c r="AR192" s="502">
        <v>31</v>
      </c>
      <c r="AS192" s="497" t="s">
        <v>53</v>
      </c>
      <c r="AT192" s="74">
        <v>480.80999999999995</v>
      </c>
      <c r="AU192" s="74">
        <v>327.36</v>
      </c>
      <c r="AV192" s="74">
        <v>14.82</v>
      </c>
      <c r="AW192" s="61">
        <v>136</v>
      </c>
      <c r="AX192" s="74"/>
      <c r="AY192" s="74">
        <v>51.150000000000006</v>
      </c>
      <c r="AZ192" s="74">
        <v>1010.14</v>
      </c>
      <c r="BA192" s="74">
        <v>0</v>
      </c>
      <c r="BB192" s="74">
        <v>1010.14</v>
      </c>
    </row>
    <row r="193" spans="1:54" s="62" customFormat="1" ht="15.75">
      <c r="A193" s="63" t="s">
        <v>46</v>
      </c>
      <c r="B193" s="50">
        <v>187</v>
      </c>
      <c r="C193" s="494" t="s">
        <v>968</v>
      </c>
      <c r="D193" s="504" t="s">
        <v>248</v>
      </c>
      <c r="E193" s="495" t="s">
        <v>969</v>
      </c>
      <c r="F193" s="496" t="s">
        <v>970</v>
      </c>
      <c r="G193" s="74"/>
      <c r="H193" s="497">
        <v>21</v>
      </c>
      <c r="I193" s="497">
        <v>10</v>
      </c>
      <c r="J193" s="497">
        <v>1964</v>
      </c>
      <c r="K193" s="498">
        <f t="shared" si="2"/>
        <v>47</v>
      </c>
      <c r="L193" s="499" t="s">
        <v>1964</v>
      </c>
      <c r="M193" s="74"/>
      <c r="N193" s="74"/>
      <c r="O193" s="74"/>
      <c r="P193" s="74"/>
      <c r="Q193" s="497">
        <v>950</v>
      </c>
      <c r="R193" s="74"/>
      <c r="S193" s="496" t="s">
        <v>58</v>
      </c>
      <c r="T193" s="496" t="s">
        <v>2698</v>
      </c>
      <c r="U193" s="500" t="s">
        <v>4519</v>
      </c>
      <c r="V193" s="500"/>
      <c r="W193" s="500"/>
      <c r="X193" s="500"/>
      <c r="Y193" s="500"/>
      <c r="Z193" s="500"/>
      <c r="AA193" s="501"/>
      <c r="AB193" s="501"/>
      <c r="AC193" s="501"/>
      <c r="AD193" s="501"/>
      <c r="AE193" s="501"/>
      <c r="AF193" s="496" t="s">
        <v>3955</v>
      </c>
      <c r="AG193" s="496" t="s">
        <v>3953</v>
      </c>
      <c r="AH193" s="496" t="s">
        <v>3990</v>
      </c>
      <c r="AI193" s="496" t="s">
        <v>4137</v>
      </c>
      <c r="AJ193" s="501"/>
      <c r="AK193" s="501"/>
      <c r="AL193" s="497"/>
      <c r="AM193" s="501"/>
      <c r="AN193" s="496" t="s">
        <v>2803</v>
      </c>
      <c r="AO193" s="496" t="s">
        <v>3946</v>
      </c>
      <c r="AP193" s="496" t="s">
        <v>3992</v>
      </c>
      <c r="AQ193" s="496"/>
      <c r="AR193" s="502">
        <v>31</v>
      </c>
      <c r="AS193" s="496" t="s">
        <v>53</v>
      </c>
      <c r="AT193" s="74">
        <v>480.80999999999995</v>
      </c>
      <c r="AU193" s="74">
        <v>327.36</v>
      </c>
      <c r="AV193" s="74">
        <v>194.49</v>
      </c>
      <c r="AW193" s="61">
        <v>145</v>
      </c>
      <c r="AX193" s="74"/>
      <c r="AY193" s="74">
        <v>51.150000000000006</v>
      </c>
      <c r="AZ193" s="74">
        <v>1198.81</v>
      </c>
      <c r="BA193" s="74">
        <v>0</v>
      </c>
      <c r="BB193" s="74">
        <v>1023</v>
      </c>
    </row>
    <row r="194" spans="1:54" s="62" customFormat="1" ht="15.75">
      <c r="A194" s="63" t="s">
        <v>46</v>
      </c>
      <c r="B194" s="50">
        <v>188</v>
      </c>
      <c r="C194" s="494" t="s">
        <v>975</v>
      </c>
      <c r="D194" s="504" t="s">
        <v>123</v>
      </c>
      <c r="E194" s="495" t="s">
        <v>976</v>
      </c>
      <c r="F194" s="496" t="s">
        <v>977</v>
      </c>
      <c r="G194" s="74"/>
      <c r="H194" s="497">
        <v>10</v>
      </c>
      <c r="I194" s="497">
        <v>2</v>
      </c>
      <c r="J194" s="497">
        <v>1955</v>
      </c>
      <c r="K194" s="498">
        <f t="shared" si="2"/>
        <v>56</v>
      </c>
      <c r="L194" s="499" t="s">
        <v>1964</v>
      </c>
      <c r="M194" s="74"/>
      <c r="N194" s="74"/>
      <c r="O194" s="74"/>
      <c r="P194" s="74"/>
      <c r="Q194" s="497">
        <v>973</v>
      </c>
      <c r="R194" s="74"/>
      <c r="S194" s="497" t="s">
        <v>58</v>
      </c>
      <c r="T194" s="496" t="s">
        <v>2698</v>
      </c>
      <c r="U194" s="500" t="s">
        <v>2708</v>
      </c>
      <c r="V194" s="500"/>
      <c r="W194" s="500"/>
      <c r="X194" s="500"/>
      <c r="Y194" s="500"/>
      <c r="Z194" s="500"/>
      <c r="AA194" s="501"/>
      <c r="AB194" s="501"/>
      <c r="AC194" s="501"/>
      <c r="AD194" s="501"/>
      <c r="AE194" s="501"/>
      <c r="AF194" s="496" t="s">
        <v>3947</v>
      </c>
      <c r="AG194" s="496" t="s">
        <v>3953</v>
      </c>
      <c r="AH194" s="496" t="s">
        <v>3990</v>
      </c>
      <c r="AI194" s="496" t="s">
        <v>4045</v>
      </c>
      <c r="AJ194" s="501"/>
      <c r="AK194" s="501"/>
      <c r="AL194" s="497">
        <v>1997</v>
      </c>
      <c r="AM194" s="501"/>
      <c r="AN194" s="496" t="s">
        <v>3804</v>
      </c>
      <c r="AO194" s="496" t="s">
        <v>3946</v>
      </c>
      <c r="AP194" s="496" t="s">
        <v>3992</v>
      </c>
      <c r="AQ194" s="496"/>
      <c r="AR194" s="502">
        <v>19</v>
      </c>
      <c r="AS194" s="496" t="s">
        <v>71</v>
      </c>
      <c r="AT194" s="74">
        <v>294.69</v>
      </c>
      <c r="AU194" s="74">
        <v>200.64000000000001</v>
      </c>
      <c r="AV194" s="74">
        <v>3.72</v>
      </c>
      <c r="AW194" s="61">
        <v>90</v>
      </c>
      <c r="AX194" s="74"/>
      <c r="AY194" s="74">
        <v>31.35</v>
      </c>
      <c r="AZ194" s="74">
        <v>620.40000000000009</v>
      </c>
      <c r="BA194" s="74">
        <v>0</v>
      </c>
      <c r="BB194" s="74">
        <v>620.4</v>
      </c>
    </row>
    <row r="195" spans="1:54" s="62" customFormat="1" ht="15.75">
      <c r="A195" s="63" t="s">
        <v>46</v>
      </c>
      <c r="B195" s="50">
        <v>189</v>
      </c>
      <c r="C195" s="494" t="s">
        <v>980</v>
      </c>
      <c r="D195" s="504" t="s">
        <v>291</v>
      </c>
      <c r="E195" s="495" t="s">
        <v>981</v>
      </c>
      <c r="F195" s="496" t="s">
        <v>982</v>
      </c>
      <c r="G195" s="74"/>
      <c r="H195" s="497">
        <v>26</v>
      </c>
      <c r="I195" s="497">
        <v>8</v>
      </c>
      <c r="J195" s="497">
        <v>1946</v>
      </c>
      <c r="K195" s="498">
        <f t="shared" si="2"/>
        <v>65</v>
      </c>
      <c r="L195" s="499" t="s">
        <v>1964</v>
      </c>
      <c r="M195" s="74"/>
      <c r="N195" s="74"/>
      <c r="O195" s="74"/>
      <c r="P195" s="74"/>
      <c r="Q195" s="497">
        <v>1012</v>
      </c>
      <c r="R195" s="74"/>
      <c r="S195" s="496" t="s">
        <v>58</v>
      </c>
      <c r="T195" s="496" t="s">
        <v>2698</v>
      </c>
      <c r="U195" s="500" t="s">
        <v>4520</v>
      </c>
      <c r="V195" s="500"/>
      <c r="W195" s="500"/>
      <c r="X195" s="500"/>
      <c r="Y195" s="500"/>
      <c r="Z195" s="500"/>
      <c r="AA195" s="501"/>
      <c r="AB195" s="501"/>
      <c r="AC195" s="501"/>
      <c r="AD195" s="501"/>
      <c r="AE195" s="501"/>
      <c r="AF195" s="496" t="s">
        <v>2761</v>
      </c>
      <c r="AG195" s="496" t="s">
        <v>3953</v>
      </c>
      <c r="AH195" s="496" t="s">
        <v>3990</v>
      </c>
      <c r="AI195" s="496" t="s">
        <v>4521</v>
      </c>
      <c r="AJ195" s="501"/>
      <c r="AK195" s="501"/>
      <c r="AL195" s="497"/>
      <c r="AM195" s="501"/>
      <c r="AN195" s="496" t="s">
        <v>2803</v>
      </c>
      <c r="AO195" s="496" t="s">
        <v>3946</v>
      </c>
      <c r="AP195" s="496" t="s">
        <v>3992</v>
      </c>
      <c r="AQ195" s="496"/>
      <c r="AR195" s="502">
        <v>31</v>
      </c>
      <c r="AS195" s="496" t="s">
        <v>53</v>
      </c>
      <c r="AT195" s="74">
        <v>480.80999999999995</v>
      </c>
      <c r="AU195" s="74">
        <v>327.36</v>
      </c>
      <c r="AV195" s="74">
        <v>26.56</v>
      </c>
      <c r="AW195" s="61">
        <v>166</v>
      </c>
      <c r="AX195" s="74"/>
      <c r="AY195" s="74">
        <v>51.150000000000006</v>
      </c>
      <c r="AZ195" s="74">
        <v>1051.8799999999999</v>
      </c>
      <c r="BA195" s="74">
        <v>0</v>
      </c>
      <c r="BB195" s="74">
        <v>1023</v>
      </c>
    </row>
    <row r="196" spans="1:54" s="62" customFormat="1" ht="15.75">
      <c r="A196" s="63" t="s">
        <v>46</v>
      </c>
      <c r="B196" s="50">
        <v>190</v>
      </c>
      <c r="C196" s="494" t="s">
        <v>993</v>
      </c>
      <c r="D196" s="504" t="s">
        <v>994</v>
      </c>
      <c r="E196" s="495" t="s">
        <v>995</v>
      </c>
      <c r="F196" s="496" t="s">
        <v>996</v>
      </c>
      <c r="G196" s="74"/>
      <c r="H196" s="497">
        <v>16</v>
      </c>
      <c r="I196" s="497">
        <v>11</v>
      </c>
      <c r="J196" s="497">
        <v>1965</v>
      </c>
      <c r="K196" s="498">
        <f t="shared" si="2"/>
        <v>46</v>
      </c>
      <c r="L196" s="499" t="s">
        <v>1964</v>
      </c>
      <c r="M196" s="74"/>
      <c r="N196" s="74"/>
      <c r="O196" s="74"/>
      <c r="P196" s="74"/>
      <c r="Q196" s="497">
        <v>1070</v>
      </c>
      <c r="R196" s="74"/>
      <c r="S196" s="496" t="s">
        <v>58</v>
      </c>
      <c r="T196" s="496" t="s">
        <v>2698</v>
      </c>
      <c r="U196" s="500" t="s">
        <v>4522</v>
      </c>
      <c r="V196" s="500" t="s">
        <v>4523</v>
      </c>
      <c r="W196" s="500"/>
      <c r="X196" s="500"/>
      <c r="Y196" s="500"/>
      <c r="Z196" s="500"/>
      <c r="AA196" s="501"/>
      <c r="AB196" s="501"/>
      <c r="AC196" s="501"/>
      <c r="AD196" s="501"/>
      <c r="AE196" s="501"/>
      <c r="AF196" s="496" t="s">
        <v>3799</v>
      </c>
      <c r="AG196" s="496" t="s">
        <v>3953</v>
      </c>
      <c r="AH196" s="496" t="s">
        <v>3990</v>
      </c>
      <c r="AI196" s="496" t="s">
        <v>4161</v>
      </c>
      <c r="AJ196" s="501"/>
      <c r="AK196" s="501"/>
      <c r="AL196" s="497"/>
      <c r="AM196" s="501"/>
      <c r="AN196" s="496" t="s">
        <v>2803</v>
      </c>
      <c r="AO196" s="496" t="s">
        <v>3946</v>
      </c>
      <c r="AP196" s="496" t="s">
        <v>3992</v>
      </c>
      <c r="AQ196" s="496"/>
      <c r="AR196" s="502">
        <v>31</v>
      </c>
      <c r="AS196" s="496" t="s">
        <v>53</v>
      </c>
      <c r="AT196" s="74">
        <v>480.80999999999995</v>
      </c>
      <c r="AU196" s="74">
        <v>327.36</v>
      </c>
      <c r="AV196" s="74">
        <v>11.19</v>
      </c>
      <c r="AW196" s="61">
        <v>39</v>
      </c>
      <c r="AX196" s="74"/>
      <c r="AY196" s="74">
        <v>51.150000000000006</v>
      </c>
      <c r="AZ196" s="74">
        <v>909.51</v>
      </c>
      <c r="BA196" s="74">
        <v>0</v>
      </c>
      <c r="BB196" s="74">
        <v>909.51</v>
      </c>
    </row>
    <row r="197" spans="1:54" s="62" customFormat="1" ht="15.75">
      <c r="A197" s="63" t="s">
        <v>46</v>
      </c>
      <c r="B197" s="50">
        <v>191</v>
      </c>
      <c r="C197" s="494" t="s">
        <v>1014</v>
      </c>
      <c r="D197" s="504" t="s">
        <v>448</v>
      </c>
      <c r="E197" s="495" t="s">
        <v>382</v>
      </c>
      <c r="F197" s="496" t="s">
        <v>1015</v>
      </c>
      <c r="G197" s="74"/>
      <c r="H197" s="497">
        <v>10</v>
      </c>
      <c r="I197" s="497">
        <v>3</v>
      </c>
      <c r="J197" s="497">
        <v>1958</v>
      </c>
      <c r="K197" s="498">
        <f t="shared" si="2"/>
        <v>53</v>
      </c>
      <c r="L197" s="499" t="s">
        <v>1964</v>
      </c>
      <c r="M197" s="74"/>
      <c r="N197" s="74"/>
      <c r="O197" s="74"/>
      <c r="P197" s="74"/>
      <c r="Q197" s="497">
        <v>1133</v>
      </c>
      <c r="R197" s="74"/>
      <c r="S197" s="497" t="s">
        <v>58</v>
      </c>
      <c r="T197" s="496" t="s">
        <v>2698</v>
      </c>
      <c r="U197" s="500" t="s">
        <v>3540</v>
      </c>
      <c r="V197" s="500"/>
      <c r="W197" s="500"/>
      <c r="X197" s="500"/>
      <c r="Y197" s="500"/>
      <c r="Z197" s="500"/>
      <c r="AA197" s="501"/>
      <c r="AB197" s="501"/>
      <c r="AC197" s="501"/>
      <c r="AD197" s="501"/>
      <c r="AE197" s="501"/>
      <c r="AF197" s="496" t="s">
        <v>3954</v>
      </c>
      <c r="AG197" s="496" t="s">
        <v>3947</v>
      </c>
      <c r="AH197" s="496" t="s">
        <v>3990</v>
      </c>
      <c r="AI197" s="496" t="s">
        <v>4067</v>
      </c>
      <c r="AJ197" s="501"/>
      <c r="AK197" s="501"/>
      <c r="AL197" s="497">
        <v>1997</v>
      </c>
      <c r="AM197" s="501"/>
      <c r="AN197" s="496" t="s">
        <v>2803</v>
      </c>
      <c r="AO197" s="496" t="s">
        <v>3946</v>
      </c>
      <c r="AP197" s="496" t="s">
        <v>3992</v>
      </c>
      <c r="AQ197" s="496"/>
      <c r="AR197" s="502">
        <v>31</v>
      </c>
      <c r="AS197" s="496" t="s">
        <v>53</v>
      </c>
      <c r="AT197" s="74">
        <v>480.80999999999995</v>
      </c>
      <c r="AU197" s="74">
        <v>327.36</v>
      </c>
      <c r="AV197" s="74">
        <v>3.85</v>
      </c>
      <c r="AW197" s="61">
        <v>160</v>
      </c>
      <c r="AX197" s="74"/>
      <c r="AY197" s="74">
        <v>51.150000000000006</v>
      </c>
      <c r="AZ197" s="74">
        <v>1023.17</v>
      </c>
      <c r="BA197" s="74">
        <v>0</v>
      </c>
      <c r="BB197" s="74">
        <v>1023</v>
      </c>
    </row>
    <row r="198" spans="1:54" s="62" customFormat="1" ht="15.75">
      <c r="A198" s="63" t="s">
        <v>46</v>
      </c>
      <c r="B198" s="50">
        <v>192</v>
      </c>
      <c r="C198" s="494" t="s">
        <v>1041</v>
      </c>
      <c r="D198" s="495" t="s">
        <v>1042</v>
      </c>
      <c r="E198" s="495" t="s">
        <v>1043</v>
      </c>
      <c r="F198" s="496" t="s">
        <v>1044</v>
      </c>
      <c r="G198" s="74"/>
      <c r="H198" s="497">
        <v>17</v>
      </c>
      <c r="I198" s="497">
        <v>8</v>
      </c>
      <c r="J198" s="497">
        <v>1989</v>
      </c>
      <c r="K198" s="498">
        <f t="shared" si="2"/>
        <v>22</v>
      </c>
      <c r="L198" s="499" t="s">
        <v>1964</v>
      </c>
      <c r="M198" s="74"/>
      <c r="N198" s="74"/>
      <c r="O198" s="74"/>
      <c r="P198" s="74"/>
      <c r="Q198" s="497">
        <v>1206</v>
      </c>
      <c r="R198" s="74"/>
      <c r="S198" s="497" t="s">
        <v>58</v>
      </c>
      <c r="T198" s="496" t="s">
        <v>2698</v>
      </c>
      <c r="U198" s="500" t="s">
        <v>4524</v>
      </c>
      <c r="V198" s="500"/>
      <c r="W198" s="500"/>
      <c r="X198" s="500"/>
      <c r="Y198" s="500"/>
      <c r="Z198" s="500"/>
      <c r="AA198" s="501"/>
      <c r="AB198" s="501"/>
      <c r="AC198" s="501"/>
      <c r="AD198" s="501"/>
      <c r="AE198" s="501"/>
      <c r="AF198" s="496" t="s">
        <v>2787</v>
      </c>
      <c r="AG198" s="496" t="s">
        <v>3947</v>
      </c>
      <c r="AH198" s="496" t="s">
        <v>3990</v>
      </c>
      <c r="AI198" s="496" t="s">
        <v>3994</v>
      </c>
      <c r="AJ198" s="501"/>
      <c r="AK198" s="501"/>
      <c r="AL198" s="497"/>
      <c r="AM198" s="501"/>
      <c r="AN198" s="496" t="s">
        <v>2803</v>
      </c>
      <c r="AO198" s="496" t="s">
        <v>3946</v>
      </c>
      <c r="AP198" s="496" t="s">
        <v>3992</v>
      </c>
      <c r="AQ198" s="496"/>
      <c r="AR198" s="502">
        <v>31</v>
      </c>
      <c r="AS198" s="496" t="s">
        <v>53</v>
      </c>
      <c r="AT198" s="74">
        <v>480.80999999999995</v>
      </c>
      <c r="AU198" s="74">
        <v>327.36</v>
      </c>
      <c r="AV198" s="74">
        <v>285</v>
      </c>
      <c r="AW198" s="61">
        <v>108</v>
      </c>
      <c r="AX198" s="74"/>
      <c r="AY198" s="74">
        <v>51.150000000000006</v>
      </c>
      <c r="AZ198" s="74">
        <v>1252.32</v>
      </c>
      <c r="BA198" s="74">
        <v>0</v>
      </c>
      <c r="BB198" s="74">
        <v>1023</v>
      </c>
    </row>
    <row r="199" spans="1:54" s="62" customFormat="1" ht="15.75">
      <c r="A199" s="63" t="s">
        <v>46</v>
      </c>
      <c r="B199" s="50">
        <v>193</v>
      </c>
      <c r="C199" s="494" t="s">
        <v>1045</v>
      </c>
      <c r="D199" s="495" t="s">
        <v>422</v>
      </c>
      <c r="E199" s="495" t="s">
        <v>1046</v>
      </c>
      <c r="F199" s="496" t="s">
        <v>1047</v>
      </c>
      <c r="G199" s="74"/>
      <c r="H199" s="497">
        <v>6</v>
      </c>
      <c r="I199" s="497">
        <v>1</v>
      </c>
      <c r="J199" s="497">
        <v>1989</v>
      </c>
      <c r="K199" s="498">
        <f t="shared" si="2"/>
        <v>22</v>
      </c>
      <c r="L199" s="499" t="s">
        <v>100</v>
      </c>
      <c r="M199" s="74"/>
      <c r="N199" s="74"/>
      <c r="O199" s="74"/>
      <c r="P199" s="74"/>
      <c r="Q199" s="497">
        <v>1217</v>
      </c>
      <c r="R199" s="74"/>
      <c r="S199" s="497" t="s">
        <v>58</v>
      </c>
      <c r="T199" s="496" t="s">
        <v>2698</v>
      </c>
      <c r="U199" s="500" t="s">
        <v>2728</v>
      </c>
      <c r="V199" s="500"/>
      <c r="W199" s="500"/>
      <c r="X199" s="500"/>
      <c r="Y199" s="500"/>
      <c r="Z199" s="500"/>
      <c r="AA199" s="501"/>
      <c r="AB199" s="501"/>
      <c r="AC199" s="501"/>
      <c r="AD199" s="501"/>
      <c r="AE199" s="501"/>
      <c r="AF199" s="496" t="s">
        <v>2797</v>
      </c>
      <c r="AG199" s="496" t="s">
        <v>3947</v>
      </c>
      <c r="AH199" s="496" t="s">
        <v>3990</v>
      </c>
      <c r="AI199" s="496" t="s">
        <v>4070</v>
      </c>
      <c r="AJ199" s="501"/>
      <c r="AK199" s="501"/>
      <c r="AL199" s="497">
        <v>2011</v>
      </c>
      <c r="AM199" s="501"/>
      <c r="AN199" s="496" t="s">
        <v>3946</v>
      </c>
      <c r="AO199" s="496" t="s">
        <v>3946</v>
      </c>
      <c r="AP199" s="496" t="s">
        <v>3992</v>
      </c>
      <c r="AQ199" s="496"/>
      <c r="AR199" s="502">
        <v>2</v>
      </c>
      <c r="AS199" s="496" t="s">
        <v>71</v>
      </c>
      <c r="AT199" s="74">
        <v>31.02</v>
      </c>
      <c r="AU199" s="74">
        <v>21.12</v>
      </c>
      <c r="AV199" s="74">
        <v>0.74</v>
      </c>
      <c r="AW199" s="61">
        <v>105</v>
      </c>
      <c r="AX199" s="74"/>
      <c r="AY199" s="74">
        <v>3.3000000000000003</v>
      </c>
      <c r="AZ199" s="74">
        <v>161.18</v>
      </c>
      <c r="BA199" s="74">
        <v>0</v>
      </c>
      <c r="BB199" s="74">
        <v>66</v>
      </c>
    </row>
    <row r="200" spans="1:54" s="62" customFormat="1" ht="15.75">
      <c r="A200" s="63" t="s">
        <v>46</v>
      </c>
      <c r="B200" s="50">
        <v>194</v>
      </c>
      <c r="C200" s="494" t="s">
        <v>1066</v>
      </c>
      <c r="D200" s="495" t="s">
        <v>1067</v>
      </c>
      <c r="E200" s="495" t="s">
        <v>1068</v>
      </c>
      <c r="F200" s="496" t="s">
        <v>1069</v>
      </c>
      <c r="G200" s="74"/>
      <c r="H200" s="497">
        <v>1</v>
      </c>
      <c r="I200" s="497">
        <v>10</v>
      </c>
      <c r="J200" s="497">
        <v>1976</v>
      </c>
      <c r="K200" s="498">
        <f t="shared" si="2"/>
        <v>35</v>
      </c>
      <c r="L200" s="499" t="s">
        <v>1964</v>
      </c>
      <c r="M200" s="74"/>
      <c r="N200" s="74"/>
      <c r="O200" s="74"/>
      <c r="P200" s="74"/>
      <c r="Q200" s="497">
        <v>1272</v>
      </c>
      <c r="R200" s="74"/>
      <c r="S200" s="497" t="s">
        <v>368</v>
      </c>
      <c r="T200" s="496" t="s">
        <v>2698</v>
      </c>
      <c r="U200" s="500" t="s">
        <v>4525</v>
      </c>
      <c r="V200" s="500"/>
      <c r="W200" s="500"/>
      <c r="X200" s="500"/>
      <c r="Y200" s="500"/>
      <c r="Z200" s="500"/>
      <c r="AA200" s="501"/>
      <c r="AB200" s="501"/>
      <c r="AC200" s="501"/>
      <c r="AD200" s="501"/>
      <c r="AE200" s="501"/>
      <c r="AF200" s="496" t="s">
        <v>3799</v>
      </c>
      <c r="AG200" s="496" t="s">
        <v>3954</v>
      </c>
      <c r="AH200" s="496" t="s">
        <v>3990</v>
      </c>
      <c r="AI200" s="496" t="s">
        <v>4035</v>
      </c>
      <c r="AJ200" s="501"/>
      <c r="AK200" s="501"/>
      <c r="AL200" s="497"/>
      <c r="AM200" s="501"/>
      <c r="AN200" s="496" t="s">
        <v>2803</v>
      </c>
      <c r="AO200" s="496" t="s">
        <v>3946</v>
      </c>
      <c r="AP200" s="496" t="s">
        <v>3992</v>
      </c>
      <c r="AQ200" s="496"/>
      <c r="AR200" s="502">
        <v>31</v>
      </c>
      <c r="AS200" s="496" t="s">
        <v>53</v>
      </c>
      <c r="AT200" s="74">
        <v>480.80999999999995</v>
      </c>
      <c r="AU200" s="74">
        <v>327.36</v>
      </c>
      <c r="AV200" s="74">
        <v>143.01</v>
      </c>
      <c r="AW200" s="61">
        <v>133</v>
      </c>
      <c r="AX200" s="74"/>
      <c r="AY200" s="74">
        <v>51.150000000000006</v>
      </c>
      <c r="AZ200" s="74">
        <v>1135.33</v>
      </c>
      <c r="BA200" s="74">
        <v>0</v>
      </c>
      <c r="BB200" s="74">
        <v>1023</v>
      </c>
    </row>
    <row r="201" spans="1:54" s="62" customFormat="1" ht="15.75">
      <c r="A201" s="63" t="s">
        <v>46</v>
      </c>
      <c r="B201" s="50">
        <v>195</v>
      </c>
      <c r="C201" s="494" t="s">
        <v>1095</v>
      </c>
      <c r="D201" s="495" t="s">
        <v>485</v>
      </c>
      <c r="E201" s="495" t="s">
        <v>1096</v>
      </c>
      <c r="F201" s="496" t="s">
        <v>1097</v>
      </c>
      <c r="G201" s="74"/>
      <c r="H201" s="497">
        <v>7</v>
      </c>
      <c r="I201" s="497">
        <v>11</v>
      </c>
      <c r="J201" s="497">
        <v>1954</v>
      </c>
      <c r="K201" s="498">
        <f t="shared" si="2"/>
        <v>57</v>
      </c>
      <c r="L201" s="499" t="s">
        <v>1964</v>
      </c>
      <c r="M201" s="74"/>
      <c r="N201" s="74"/>
      <c r="O201" s="74"/>
      <c r="P201" s="74"/>
      <c r="Q201" s="497">
        <v>1312</v>
      </c>
      <c r="R201" s="74"/>
      <c r="S201" s="497" t="s">
        <v>58</v>
      </c>
      <c r="T201" s="496" t="s">
        <v>2698</v>
      </c>
      <c r="U201" s="500" t="s">
        <v>333</v>
      </c>
      <c r="V201" s="500"/>
      <c r="W201" s="500"/>
      <c r="X201" s="500"/>
      <c r="Y201" s="500"/>
      <c r="Z201" s="500"/>
      <c r="AA201" s="501"/>
      <c r="AB201" s="501"/>
      <c r="AC201" s="501"/>
      <c r="AD201" s="501"/>
      <c r="AE201" s="501"/>
      <c r="AF201" s="496" t="s">
        <v>3804</v>
      </c>
      <c r="AG201" s="496" t="s">
        <v>3954</v>
      </c>
      <c r="AH201" s="496" t="s">
        <v>3990</v>
      </c>
      <c r="AI201" s="496" t="s">
        <v>4072</v>
      </c>
      <c r="AJ201" s="501"/>
      <c r="AK201" s="501"/>
      <c r="AL201" s="497">
        <v>2007</v>
      </c>
      <c r="AM201" s="501"/>
      <c r="AN201" s="496" t="s">
        <v>3950</v>
      </c>
      <c r="AO201" s="496" t="s">
        <v>3946</v>
      </c>
      <c r="AP201" s="496" t="s">
        <v>3992</v>
      </c>
      <c r="AQ201" s="496"/>
      <c r="AR201" s="502">
        <v>1</v>
      </c>
      <c r="AS201" s="496" t="s">
        <v>71</v>
      </c>
      <c r="AT201" s="74">
        <v>15.51</v>
      </c>
      <c r="AU201" s="74">
        <v>10.56</v>
      </c>
      <c r="AV201" s="74">
        <v>0.06</v>
      </c>
      <c r="AW201" s="61">
        <v>15</v>
      </c>
      <c r="AX201" s="74"/>
      <c r="AY201" s="74">
        <v>1.6500000000000001</v>
      </c>
      <c r="AZ201" s="74">
        <v>42.78</v>
      </c>
      <c r="BA201" s="74">
        <v>0</v>
      </c>
      <c r="BB201" s="74">
        <v>33</v>
      </c>
    </row>
    <row r="202" spans="1:54" s="62" customFormat="1" ht="15.75">
      <c r="A202" s="63" t="s">
        <v>46</v>
      </c>
      <c r="B202" s="50">
        <v>196</v>
      </c>
      <c r="C202" s="494" t="s">
        <v>1102</v>
      </c>
      <c r="D202" s="495" t="s">
        <v>1103</v>
      </c>
      <c r="E202" s="495" t="s">
        <v>1104</v>
      </c>
      <c r="F202" s="496" t="s">
        <v>1105</v>
      </c>
      <c r="G202" s="74"/>
      <c r="H202" s="497">
        <v>4</v>
      </c>
      <c r="I202" s="497">
        <v>3</v>
      </c>
      <c r="J202" s="497">
        <v>1977</v>
      </c>
      <c r="K202" s="498">
        <f t="shared" si="2"/>
        <v>34</v>
      </c>
      <c r="L202" s="499" t="s">
        <v>100</v>
      </c>
      <c r="M202" s="74"/>
      <c r="N202" s="74"/>
      <c r="O202" s="74"/>
      <c r="P202" s="74"/>
      <c r="Q202" s="497">
        <v>1328</v>
      </c>
      <c r="R202" s="74"/>
      <c r="S202" s="497" t="s">
        <v>58</v>
      </c>
      <c r="T202" s="497">
        <v>11030023</v>
      </c>
      <c r="U202" s="500" t="s">
        <v>1422</v>
      </c>
      <c r="V202" s="495" t="s">
        <v>457</v>
      </c>
      <c r="W202" s="495"/>
      <c r="X202" s="500"/>
      <c r="Y202" s="495"/>
      <c r="Z202" s="495"/>
      <c r="AA202" s="501"/>
      <c r="AB202" s="501"/>
      <c r="AC202" s="501"/>
      <c r="AD202" s="501"/>
      <c r="AE202" s="501"/>
      <c r="AF202" s="496" t="s">
        <v>2025</v>
      </c>
      <c r="AG202" s="496" t="s">
        <v>3954</v>
      </c>
      <c r="AH202" s="496" t="s">
        <v>3990</v>
      </c>
      <c r="AI202" s="496" t="s">
        <v>4062</v>
      </c>
      <c r="AJ202" s="501"/>
      <c r="AK202" s="501"/>
      <c r="AL202" s="497"/>
      <c r="AM202" s="501"/>
      <c r="AN202" s="496" t="s">
        <v>2803</v>
      </c>
      <c r="AO202" s="496" t="s">
        <v>3946</v>
      </c>
      <c r="AP202" s="496" t="s">
        <v>3992</v>
      </c>
      <c r="AQ202" s="496"/>
      <c r="AR202" s="502">
        <v>31</v>
      </c>
      <c r="AS202" s="496" t="s">
        <v>53</v>
      </c>
      <c r="AT202" s="74">
        <v>480.80999999999995</v>
      </c>
      <c r="AU202" s="74">
        <v>327.36</v>
      </c>
      <c r="AV202" s="74">
        <v>86.37</v>
      </c>
      <c r="AW202" s="61">
        <v>90</v>
      </c>
      <c r="AX202" s="74"/>
      <c r="AY202" s="74">
        <v>51.150000000000006</v>
      </c>
      <c r="AZ202" s="74">
        <v>1035.69</v>
      </c>
      <c r="BA202" s="74">
        <v>0</v>
      </c>
      <c r="BB202" s="74">
        <v>1023</v>
      </c>
    </row>
    <row r="203" spans="1:54" s="62" customFormat="1" ht="15.75">
      <c r="A203" s="63" t="s">
        <v>46</v>
      </c>
      <c r="B203" s="50">
        <v>197</v>
      </c>
      <c r="C203" s="494" t="s">
        <v>1159</v>
      </c>
      <c r="D203" s="495" t="s">
        <v>1160</v>
      </c>
      <c r="E203" s="495" t="s">
        <v>1161</v>
      </c>
      <c r="F203" s="496" t="s">
        <v>1162</v>
      </c>
      <c r="G203" s="74"/>
      <c r="H203" s="497">
        <v>5</v>
      </c>
      <c r="I203" s="497">
        <v>12</v>
      </c>
      <c r="J203" s="497">
        <v>1980</v>
      </c>
      <c r="K203" s="498">
        <f t="shared" ref="K203:K266" si="3">2011-J203</f>
        <v>31</v>
      </c>
      <c r="L203" s="499" t="s">
        <v>1964</v>
      </c>
      <c r="M203" s="74"/>
      <c r="N203" s="74"/>
      <c r="O203" s="74"/>
      <c r="P203" s="74"/>
      <c r="Q203" s="497">
        <v>1398</v>
      </c>
      <c r="R203" s="74"/>
      <c r="S203" s="497" t="s">
        <v>58</v>
      </c>
      <c r="T203" s="497">
        <v>11030023</v>
      </c>
      <c r="U203" s="495" t="s">
        <v>4526</v>
      </c>
      <c r="V203" s="495" t="s">
        <v>4527</v>
      </c>
      <c r="W203" s="495"/>
      <c r="X203" s="500"/>
      <c r="Y203" s="495"/>
      <c r="Z203" s="495"/>
      <c r="AA203" s="501"/>
      <c r="AB203" s="501"/>
      <c r="AC203" s="501"/>
      <c r="AD203" s="501"/>
      <c r="AE203" s="501"/>
      <c r="AF203" s="496" t="s">
        <v>3952</v>
      </c>
      <c r="AG203" s="496" t="s">
        <v>3951</v>
      </c>
      <c r="AH203" s="496" t="s">
        <v>3990</v>
      </c>
      <c r="AI203" s="496" t="s">
        <v>4528</v>
      </c>
      <c r="AJ203" s="501"/>
      <c r="AK203" s="501"/>
      <c r="AL203" s="497"/>
      <c r="AM203" s="501"/>
      <c r="AN203" s="496" t="s">
        <v>2803</v>
      </c>
      <c r="AO203" s="496" t="s">
        <v>3946</v>
      </c>
      <c r="AP203" s="496" t="s">
        <v>3992</v>
      </c>
      <c r="AQ203" s="496"/>
      <c r="AR203" s="502">
        <v>31</v>
      </c>
      <c r="AS203" s="496" t="s">
        <v>53</v>
      </c>
      <c r="AT203" s="74">
        <v>480.80999999999995</v>
      </c>
      <c r="AU203" s="74">
        <v>327.36</v>
      </c>
      <c r="AV203" s="74">
        <v>11.35</v>
      </c>
      <c r="AW203" s="61">
        <v>190</v>
      </c>
      <c r="AX203" s="74"/>
      <c r="AY203" s="74">
        <v>51.150000000000006</v>
      </c>
      <c r="AZ203" s="74">
        <v>1060.67</v>
      </c>
      <c r="BA203" s="74">
        <v>0</v>
      </c>
      <c r="BB203" s="74">
        <v>1023</v>
      </c>
    </row>
    <row r="204" spans="1:54" s="62" customFormat="1" ht="15.75">
      <c r="A204" s="63" t="s">
        <v>46</v>
      </c>
      <c r="B204" s="50">
        <v>198</v>
      </c>
      <c r="C204" s="494" t="s">
        <v>1171</v>
      </c>
      <c r="D204" s="495" t="s">
        <v>1172</v>
      </c>
      <c r="E204" s="495" t="s">
        <v>1173</v>
      </c>
      <c r="F204" s="496" t="s">
        <v>1174</v>
      </c>
      <c r="G204" s="74"/>
      <c r="H204" s="497">
        <v>19</v>
      </c>
      <c r="I204" s="497">
        <v>3</v>
      </c>
      <c r="J204" s="497">
        <v>1950</v>
      </c>
      <c r="K204" s="498">
        <f t="shared" si="3"/>
        <v>61</v>
      </c>
      <c r="L204" s="499" t="s">
        <v>1964</v>
      </c>
      <c r="M204" s="74"/>
      <c r="N204" s="74"/>
      <c r="O204" s="74"/>
      <c r="P204" s="74"/>
      <c r="Q204" s="497">
        <v>1428</v>
      </c>
      <c r="R204" s="74"/>
      <c r="S204" s="496" t="s">
        <v>58</v>
      </c>
      <c r="T204" s="497">
        <v>11030023</v>
      </c>
      <c r="U204" s="500" t="s">
        <v>333</v>
      </c>
      <c r="V204" s="495" t="s">
        <v>938</v>
      </c>
      <c r="W204" s="495"/>
      <c r="X204" s="500"/>
      <c r="Y204" s="495" t="s">
        <v>346</v>
      </c>
      <c r="Z204" s="495"/>
      <c r="AA204" s="501"/>
      <c r="AB204" s="501"/>
      <c r="AC204" s="501"/>
      <c r="AD204" s="501"/>
      <c r="AE204" s="501"/>
      <c r="AF204" s="496" t="s">
        <v>2772</v>
      </c>
      <c r="AG204" s="496" t="s">
        <v>3951</v>
      </c>
      <c r="AH204" s="496" t="s">
        <v>3990</v>
      </c>
      <c r="AI204" s="496" t="s">
        <v>4165</v>
      </c>
      <c r="AJ204" s="501"/>
      <c r="AK204" s="501"/>
      <c r="AL204" s="497"/>
      <c r="AM204" s="501"/>
      <c r="AN204" s="496" t="s">
        <v>3946</v>
      </c>
      <c r="AO204" s="496" t="s">
        <v>3946</v>
      </c>
      <c r="AP204" s="496" t="s">
        <v>3992</v>
      </c>
      <c r="AQ204" s="496"/>
      <c r="AR204" s="502">
        <v>2</v>
      </c>
      <c r="AS204" s="496" t="s">
        <v>71</v>
      </c>
      <c r="AT204" s="74">
        <v>31.02</v>
      </c>
      <c r="AU204" s="74">
        <v>21.12</v>
      </c>
      <c r="AV204" s="74">
        <v>6.02</v>
      </c>
      <c r="AW204" s="61">
        <v>15</v>
      </c>
      <c r="AX204" s="74"/>
      <c r="AY204" s="74">
        <v>3.3000000000000003</v>
      </c>
      <c r="AZ204" s="74">
        <v>76.459999999999994</v>
      </c>
      <c r="BA204" s="74">
        <v>0</v>
      </c>
      <c r="BB204" s="74">
        <v>66</v>
      </c>
    </row>
    <row r="205" spans="1:54" s="62" customFormat="1" ht="15.75">
      <c r="A205" s="63" t="s">
        <v>46</v>
      </c>
      <c r="B205" s="50">
        <v>199</v>
      </c>
      <c r="C205" s="494" t="s">
        <v>1182</v>
      </c>
      <c r="D205" s="495" t="s">
        <v>142</v>
      </c>
      <c r="E205" s="495" t="s">
        <v>1183</v>
      </c>
      <c r="F205" s="496" t="s">
        <v>1184</v>
      </c>
      <c r="G205" s="74"/>
      <c r="H205" s="497">
        <v>16</v>
      </c>
      <c r="I205" s="497">
        <v>9</v>
      </c>
      <c r="J205" s="497">
        <v>1984</v>
      </c>
      <c r="K205" s="498">
        <f t="shared" si="3"/>
        <v>27</v>
      </c>
      <c r="L205" s="499" t="s">
        <v>100</v>
      </c>
      <c r="M205" s="74"/>
      <c r="N205" s="74"/>
      <c r="O205" s="74"/>
      <c r="P205" s="74"/>
      <c r="Q205" s="497">
        <v>1434</v>
      </c>
      <c r="R205" s="74"/>
      <c r="S205" s="497" t="s">
        <v>368</v>
      </c>
      <c r="T205" s="497">
        <v>11030023</v>
      </c>
      <c r="U205" s="495" t="s">
        <v>333</v>
      </c>
      <c r="V205" s="495" t="s">
        <v>1186</v>
      </c>
      <c r="W205" s="495"/>
      <c r="X205" s="500"/>
      <c r="Y205" s="495"/>
      <c r="Z205" s="495"/>
      <c r="AA205" s="501"/>
      <c r="AB205" s="501"/>
      <c r="AC205" s="501"/>
      <c r="AD205" s="501"/>
      <c r="AE205" s="501"/>
      <c r="AF205" s="496" t="s">
        <v>3808</v>
      </c>
      <c r="AG205" s="496" t="s">
        <v>3951</v>
      </c>
      <c r="AH205" s="496" t="s">
        <v>3990</v>
      </c>
      <c r="AI205" s="496" t="s">
        <v>4529</v>
      </c>
      <c r="AJ205" s="501"/>
      <c r="AK205" s="501"/>
      <c r="AL205" s="497">
        <v>2010</v>
      </c>
      <c r="AM205" s="501"/>
      <c r="AN205" s="496" t="s">
        <v>3950</v>
      </c>
      <c r="AO205" s="496" t="s">
        <v>3946</v>
      </c>
      <c r="AP205" s="496" t="s">
        <v>3992</v>
      </c>
      <c r="AQ205" s="496"/>
      <c r="AR205" s="502">
        <v>1</v>
      </c>
      <c r="AS205" s="496" t="s">
        <v>71</v>
      </c>
      <c r="AT205" s="74">
        <v>15.51</v>
      </c>
      <c r="AU205" s="74">
        <v>10.56</v>
      </c>
      <c r="AV205" s="74">
        <v>0.54</v>
      </c>
      <c r="AW205" s="61">
        <v>15</v>
      </c>
      <c r="AX205" s="74"/>
      <c r="AY205" s="74">
        <v>1.6500000000000001</v>
      </c>
      <c r="AZ205" s="74">
        <v>43.26</v>
      </c>
      <c r="BA205" s="74">
        <v>0</v>
      </c>
      <c r="BB205" s="74">
        <v>33</v>
      </c>
    </row>
    <row r="206" spans="1:54" s="62" customFormat="1" ht="15.75">
      <c r="A206" s="63" t="s">
        <v>46</v>
      </c>
      <c r="B206" s="50">
        <v>200</v>
      </c>
      <c r="C206" s="494" t="s">
        <v>1192</v>
      </c>
      <c r="D206" s="495" t="s">
        <v>1193</v>
      </c>
      <c r="E206" s="495" t="s">
        <v>1194</v>
      </c>
      <c r="F206" s="496" t="s">
        <v>1195</v>
      </c>
      <c r="G206" s="74"/>
      <c r="H206" s="497">
        <v>15</v>
      </c>
      <c r="I206" s="497">
        <v>7</v>
      </c>
      <c r="J206" s="497">
        <v>1985</v>
      </c>
      <c r="K206" s="498">
        <f t="shared" si="3"/>
        <v>26</v>
      </c>
      <c r="L206" s="499" t="s">
        <v>1964</v>
      </c>
      <c r="M206" s="74"/>
      <c r="N206" s="74"/>
      <c r="O206" s="74"/>
      <c r="P206" s="74"/>
      <c r="Q206" s="497">
        <v>1450</v>
      </c>
      <c r="R206" s="74"/>
      <c r="S206" s="497" t="s">
        <v>58</v>
      </c>
      <c r="T206" s="497">
        <v>11030023</v>
      </c>
      <c r="U206" s="500" t="s">
        <v>4530</v>
      </c>
      <c r="V206" s="495"/>
      <c r="W206" s="495"/>
      <c r="X206" s="500"/>
      <c r="Y206" s="495"/>
      <c r="Z206" s="495"/>
      <c r="AA206" s="501"/>
      <c r="AB206" s="501"/>
      <c r="AC206" s="501"/>
      <c r="AD206" s="501"/>
      <c r="AE206" s="501"/>
      <c r="AF206" s="496" t="s">
        <v>2777</v>
      </c>
      <c r="AG206" s="496" t="s">
        <v>3951</v>
      </c>
      <c r="AH206" s="496" t="s">
        <v>3990</v>
      </c>
      <c r="AI206" s="496" t="s">
        <v>4531</v>
      </c>
      <c r="AJ206" s="501"/>
      <c r="AK206" s="501"/>
      <c r="AL206" s="497"/>
      <c r="AM206" s="501"/>
      <c r="AN206" s="496" t="s">
        <v>2803</v>
      </c>
      <c r="AO206" s="496" t="s">
        <v>3946</v>
      </c>
      <c r="AP206" s="496" t="s">
        <v>3992</v>
      </c>
      <c r="AQ206" s="496"/>
      <c r="AR206" s="502">
        <v>31</v>
      </c>
      <c r="AS206" s="496" t="s">
        <v>53</v>
      </c>
      <c r="AT206" s="74">
        <v>480.80999999999995</v>
      </c>
      <c r="AU206" s="74">
        <v>327.36</v>
      </c>
      <c r="AV206" s="74">
        <v>12.64</v>
      </c>
      <c r="AW206" s="61">
        <v>138</v>
      </c>
      <c r="AX206" s="74"/>
      <c r="AY206" s="74">
        <v>51.150000000000006</v>
      </c>
      <c r="AZ206" s="74">
        <v>1009.9599999999999</v>
      </c>
      <c r="BA206" s="74">
        <v>0</v>
      </c>
      <c r="BB206" s="74">
        <v>1009.96</v>
      </c>
    </row>
    <row r="207" spans="1:54" s="62" customFormat="1" ht="15.75">
      <c r="A207" s="63" t="s">
        <v>46</v>
      </c>
      <c r="B207" s="50">
        <v>201</v>
      </c>
      <c r="C207" s="494" t="s">
        <v>1247</v>
      </c>
      <c r="D207" s="495" t="s">
        <v>1248</v>
      </c>
      <c r="E207" s="495" t="s">
        <v>625</v>
      </c>
      <c r="F207" s="496" t="s">
        <v>1249</v>
      </c>
      <c r="G207" s="74"/>
      <c r="H207" s="497">
        <v>23</v>
      </c>
      <c r="I207" s="497">
        <v>8</v>
      </c>
      <c r="J207" s="497">
        <v>1979</v>
      </c>
      <c r="K207" s="498">
        <f t="shared" si="3"/>
        <v>32</v>
      </c>
      <c r="L207" s="499" t="s">
        <v>1964</v>
      </c>
      <c r="M207" s="74"/>
      <c r="N207" s="74"/>
      <c r="O207" s="74"/>
      <c r="P207" s="74"/>
      <c r="Q207" s="497">
        <v>1532</v>
      </c>
      <c r="R207" s="74"/>
      <c r="S207" s="497" t="s">
        <v>58</v>
      </c>
      <c r="T207" s="497">
        <v>11030023</v>
      </c>
      <c r="U207" s="495" t="s">
        <v>4532</v>
      </c>
      <c r="V207" s="495"/>
      <c r="W207" s="495"/>
      <c r="X207" s="500"/>
      <c r="Y207" s="495"/>
      <c r="Z207" s="495"/>
      <c r="AA207" s="501"/>
      <c r="AB207" s="501"/>
      <c r="AC207" s="501"/>
      <c r="AD207" s="501"/>
      <c r="AE207" s="501"/>
      <c r="AF207" s="496" t="s">
        <v>3955</v>
      </c>
      <c r="AG207" s="496" t="s">
        <v>2021</v>
      </c>
      <c r="AH207" s="496" t="s">
        <v>3990</v>
      </c>
      <c r="AI207" s="496" t="s">
        <v>4533</v>
      </c>
      <c r="AJ207" s="501"/>
      <c r="AK207" s="501"/>
      <c r="AL207" s="497"/>
      <c r="AM207" s="501"/>
      <c r="AN207" s="496" t="s">
        <v>2803</v>
      </c>
      <c r="AO207" s="496" t="s">
        <v>3946</v>
      </c>
      <c r="AP207" s="496" t="s">
        <v>3992</v>
      </c>
      <c r="AQ207" s="496"/>
      <c r="AR207" s="502">
        <v>31</v>
      </c>
      <c r="AS207" s="496" t="s">
        <v>53</v>
      </c>
      <c r="AT207" s="74">
        <v>480.80999999999995</v>
      </c>
      <c r="AU207" s="74">
        <v>327.36</v>
      </c>
      <c r="AV207" s="74">
        <v>49.21</v>
      </c>
      <c r="AW207" s="61">
        <v>136</v>
      </c>
      <c r="AX207" s="74"/>
      <c r="AY207" s="74">
        <v>51.150000000000006</v>
      </c>
      <c r="AZ207" s="74">
        <v>1044.53</v>
      </c>
      <c r="BA207" s="74">
        <v>0</v>
      </c>
      <c r="BB207" s="74">
        <v>1023</v>
      </c>
    </row>
    <row r="208" spans="1:54" s="62" customFormat="1" ht="15.75">
      <c r="A208" s="63" t="s">
        <v>46</v>
      </c>
      <c r="B208" s="50">
        <v>202</v>
      </c>
      <c r="C208" s="494" t="s">
        <v>1278</v>
      </c>
      <c r="D208" s="495" t="s">
        <v>453</v>
      </c>
      <c r="E208" s="495" t="s">
        <v>1279</v>
      </c>
      <c r="F208" s="496" t="s">
        <v>1280</v>
      </c>
      <c r="G208" s="74"/>
      <c r="H208" s="497">
        <v>26</v>
      </c>
      <c r="I208" s="497">
        <v>4</v>
      </c>
      <c r="J208" s="497">
        <v>1976</v>
      </c>
      <c r="K208" s="498">
        <f t="shared" si="3"/>
        <v>35</v>
      </c>
      <c r="L208" s="499" t="s">
        <v>1964</v>
      </c>
      <c r="M208" s="74"/>
      <c r="N208" s="74"/>
      <c r="O208" s="74"/>
      <c r="P208" s="74"/>
      <c r="Q208" s="497">
        <v>1577</v>
      </c>
      <c r="R208" s="74"/>
      <c r="S208" s="497" t="s">
        <v>58</v>
      </c>
      <c r="T208" s="497">
        <v>11030023</v>
      </c>
      <c r="U208" s="500" t="s">
        <v>333</v>
      </c>
      <c r="V208" s="495"/>
      <c r="W208" s="495"/>
      <c r="X208" s="500"/>
      <c r="Y208" s="495"/>
      <c r="Z208" s="495"/>
      <c r="AA208" s="501"/>
      <c r="AB208" s="501"/>
      <c r="AC208" s="501"/>
      <c r="AD208" s="501"/>
      <c r="AE208" s="501"/>
      <c r="AF208" s="496" t="s">
        <v>2797</v>
      </c>
      <c r="AG208" s="496" t="s">
        <v>2021</v>
      </c>
      <c r="AH208" s="496" t="s">
        <v>3990</v>
      </c>
      <c r="AI208" s="496" t="s">
        <v>3994</v>
      </c>
      <c r="AJ208" s="501"/>
      <c r="AK208" s="501"/>
      <c r="AL208" s="497"/>
      <c r="AM208" s="501"/>
      <c r="AN208" s="496" t="s">
        <v>2803</v>
      </c>
      <c r="AO208" s="496" t="s">
        <v>3946</v>
      </c>
      <c r="AP208" s="496" t="s">
        <v>3992</v>
      </c>
      <c r="AQ208" s="496"/>
      <c r="AR208" s="502">
        <v>31</v>
      </c>
      <c r="AS208" s="496" t="s">
        <v>53</v>
      </c>
      <c r="AT208" s="74">
        <v>480.80999999999995</v>
      </c>
      <c r="AU208" s="74">
        <v>327.36</v>
      </c>
      <c r="AV208" s="74">
        <v>131.06</v>
      </c>
      <c r="AW208" s="61">
        <v>15</v>
      </c>
      <c r="AX208" s="74"/>
      <c r="AY208" s="74">
        <v>51.150000000000006</v>
      </c>
      <c r="AZ208" s="74">
        <v>1005.3799999999999</v>
      </c>
      <c r="BA208" s="74">
        <v>0</v>
      </c>
      <c r="BB208" s="74">
        <v>1005.38</v>
      </c>
    </row>
    <row r="209" spans="1:54" s="62" customFormat="1" ht="15.75">
      <c r="A209" s="63" t="s">
        <v>46</v>
      </c>
      <c r="B209" s="50">
        <v>203</v>
      </c>
      <c r="C209" s="494" t="s">
        <v>1293</v>
      </c>
      <c r="D209" s="495" t="s">
        <v>1294</v>
      </c>
      <c r="E209" s="495" t="s">
        <v>1295</v>
      </c>
      <c r="F209" s="496" t="s">
        <v>1296</v>
      </c>
      <c r="G209" s="74"/>
      <c r="H209" s="497">
        <v>25</v>
      </c>
      <c r="I209" s="497">
        <v>12</v>
      </c>
      <c r="J209" s="497">
        <v>1974</v>
      </c>
      <c r="K209" s="498">
        <f t="shared" si="3"/>
        <v>37</v>
      </c>
      <c r="L209" s="499" t="s">
        <v>1964</v>
      </c>
      <c r="M209" s="74"/>
      <c r="N209" s="74"/>
      <c r="O209" s="74"/>
      <c r="P209" s="74"/>
      <c r="Q209" s="497">
        <v>1590</v>
      </c>
      <c r="R209" s="74"/>
      <c r="S209" s="497" t="s">
        <v>58</v>
      </c>
      <c r="T209" s="497">
        <v>11030023</v>
      </c>
      <c r="U209" s="495" t="s">
        <v>4534</v>
      </c>
      <c r="V209" s="495" t="s">
        <v>493</v>
      </c>
      <c r="W209" s="495"/>
      <c r="X209" s="500"/>
      <c r="Y209" s="495"/>
      <c r="Z209" s="495"/>
      <c r="AA209" s="501"/>
      <c r="AB209" s="501"/>
      <c r="AC209" s="501"/>
      <c r="AD209" s="501"/>
      <c r="AE209" s="501"/>
      <c r="AF209" s="496" t="s">
        <v>2772</v>
      </c>
      <c r="AG209" s="496" t="s">
        <v>2021</v>
      </c>
      <c r="AH209" s="496" t="s">
        <v>3990</v>
      </c>
      <c r="AI209" s="496" t="s">
        <v>4535</v>
      </c>
      <c r="AJ209" s="501"/>
      <c r="AK209" s="501"/>
      <c r="AL209" s="497"/>
      <c r="AM209" s="501"/>
      <c r="AN209" s="496" t="s">
        <v>3951</v>
      </c>
      <c r="AO209" s="496" t="s">
        <v>3946</v>
      </c>
      <c r="AP209" s="496" t="s">
        <v>3992</v>
      </c>
      <c r="AQ209" s="496"/>
      <c r="AR209" s="502">
        <v>9</v>
      </c>
      <c r="AS209" s="496" t="s">
        <v>71</v>
      </c>
      <c r="AT209" s="74">
        <v>139.59</v>
      </c>
      <c r="AU209" s="74">
        <v>95.04</v>
      </c>
      <c r="AV209" s="74">
        <v>3.23</v>
      </c>
      <c r="AW209" s="61">
        <v>39</v>
      </c>
      <c r="AX209" s="74"/>
      <c r="AY209" s="74">
        <v>14.850000000000001</v>
      </c>
      <c r="AZ209" s="74">
        <v>291.70999999999998</v>
      </c>
      <c r="BA209" s="74">
        <v>0</v>
      </c>
      <c r="BB209" s="74">
        <v>291.70999999999998</v>
      </c>
    </row>
    <row r="210" spans="1:54" s="62" customFormat="1" ht="15.75">
      <c r="A210" s="63" t="s">
        <v>46</v>
      </c>
      <c r="B210" s="50">
        <v>204</v>
      </c>
      <c r="C210" s="494" t="s">
        <v>1306</v>
      </c>
      <c r="D210" s="495" t="s">
        <v>1042</v>
      </c>
      <c r="E210" s="495" t="s">
        <v>1307</v>
      </c>
      <c r="F210" s="496" t="s">
        <v>1308</v>
      </c>
      <c r="G210" s="74"/>
      <c r="H210" s="497">
        <v>15</v>
      </c>
      <c r="I210" s="497">
        <v>4</v>
      </c>
      <c r="J210" s="497">
        <v>1989</v>
      </c>
      <c r="K210" s="498">
        <f t="shared" si="3"/>
        <v>22</v>
      </c>
      <c r="L210" s="499" t="s">
        <v>1964</v>
      </c>
      <c r="M210" s="74"/>
      <c r="N210" s="74"/>
      <c r="O210" s="74"/>
      <c r="P210" s="74"/>
      <c r="Q210" s="497">
        <v>1608</v>
      </c>
      <c r="R210" s="74"/>
      <c r="S210" s="497" t="s">
        <v>58</v>
      </c>
      <c r="T210" s="497">
        <v>11030023</v>
      </c>
      <c r="U210" s="495" t="s">
        <v>4524</v>
      </c>
      <c r="V210" s="495"/>
      <c r="W210" s="495"/>
      <c r="X210" s="500"/>
      <c r="Y210" s="495"/>
      <c r="Z210" s="495"/>
      <c r="AA210" s="501"/>
      <c r="AB210" s="501"/>
      <c r="AC210" s="501"/>
      <c r="AD210" s="501"/>
      <c r="AE210" s="501"/>
      <c r="AF210" s="496" t="s">
        <v>3458</v>
      </c>
      <c r="AG210" s="496" t="s">
        <v>2021</v>
      </c>
      <c r="AH210" s="496" t="s">
        <v>3990</v>
      </c>
      <c r="AI210" s="496" t="s">
        <v>4074</v>
      </c>
      <c r="AJ210" s="501"/>
      <c r="AK210" s="501"/>
      <c r="AL210" s="497"/>
      <c r="AM210" s="501"/>
      <c r="AN210" s="496" t="s">
        <v>2803</v>
      </c>
      <c r="AO210" s="496" t="s">
        <v>3946</v>
      </c>
      <c r="AP210" s="496" t="s">
        <v>3992</v>
      </c>
      <c r="AQ210" s="496"/>
      <c r="AR210" s="502">
        <v>31</v>
      </c>
      <c r="AS210" s="496" t="s">
        <v>53</v>
      </c>
      <c r="AT210" s="74">
        <v>480.80999999999995</v>
      </c>
      <c r="AU210" s="74">
        <v>327.36</v>
      </c>
      <c r="AV210" s="74">
        <v>13.41</v>
      </c>
      <c r="AW210" s="61">
        <v>108</v>
      </c>
      <c r="AX210" s="74"/>
      <c r="AY210" s="74">
        <v>51.150000000000006</v>
      </c>
      <c r="AZ210" s="74">
        <v>980.7299999999999</v>
      </c>
      <c r="BA210" s="74">
        <v>0</v>
      </c>
      <c r="BB210" s="74">
        <v>980.73</v>
      </c>
    </row>
    <row r="211" spans="1:54" s="62" customFormat="1" ht="15.75">
      <c r="A211" s="63" t="s">
        <v>46</v>
      </c>
      <c r="B211" s="50">
        <v>205</v>
      </c>
      <c r="C211" s="494" t="s">
        <v>1330</v>
      </c>
      <c r="D211" s="495" t="s">
        <v>1331</v>
      </c>
      <c r="E211" s="495" t="s">
        <v>1332</v>
      </c>
      <c r="F211" s="496" t="s">
        <v>1333</v>
      </c>
      <c r="G211" s="74"/>
      <c r="H211" s="497">
        <v>3</v>
      </c>
      <c r="I211" s="497">
        <v>1</v>
      </c>
      <c r="J211" s="497">
        <v>1952</v>
      </c>
      <c r="K211" s="498">
        <f t="shared" si="3"/>
        <v>59</v>
      </c>
      <c r="L211" s="499" t="s">
        <v>1964</v>
      </c>
      <c r="M211" s="74"/>
      <c r="N211" s="74"/>
      <c r="O211" s="74"/>
      <c r="P211" s="74"/>
      <c r="Q211" s="497">
        <v>1634</v>
      </c>
      <c r="R211" s="74"/>
      <c r="S211" s="497" t="s">
        <v>58</v>
      </c>
      <c r="T211" s="497">
        <v>11030023</v>
      </c>
      <c r="U211" s="495" t="s">
        <v>4536</v>
      </c>
      <c r="V211" s="495"/>
      <c r="W211" s="495"/>
      <c r="X211" s="500"/>
      <c r="Y211" s="495"/>
      <c r="Z211" s="495"/>
      <c r="AA211" s="501"/>
      <c r="AB211" s="501"/>
      <c r="AC211" s="501"/>
      <c r="AD211" s="501"/>
      <c r="AE211" s="501"/>
      <c r="AF211" s="496" t="s">
        <v>3793</v>
      </c>
      <c r="AG211" s="496" t="s">
        <v>2021</v>
      </c>
      <c r="AH211" s="496" t="s">
        <v>3990</v>
      </c>
      <c r="AI211" s="496" t="s">
        <v>4537</v>
      </c>
      <c r="AJ211" s="501"/>
      <c r="AK211" s="501"/>
      <c r="AL211" s="497">
        <v>2011</v>
      </c>
      <c r="AM211" s="501"/>
      <c r="AN211" s="496" t="s">
        <v>3953</v>
      </c>
      <c r="AO211" s="496" t="s">
        <v>3946</v>
      </c>
      <c r="AP211" s="496" t="s">
        <v>3992</v>
      </c>
      <c r="AQ211" s="496"/>
      <c r="AR211" s="502">
        <v>6</v>
      </c>
      <c r="AS211" s="496" t="s">
        <v>71</v>
      </c>
      <c r="AT211" s="74">
        <v>93.059999999999988</v>
      </c>
      <c r="AU211" s="74">
        <v>63.36</v>
      </c>
      <c r="AV211" s="74">
        <v>6.87</v>
      </c>
      <c r="AW211" s="61">
        <v>17</v>
      </c>
      <c r="AX211" s="74"/>
      <c r="AY211" s="74">
        <v>9.9</v>
      </c>
      <c r="AZ211" s="74">
        <v>190.19</v>
      </c>
      <c r="BA211" s="74">
        <v>0</v>
      </c>
      <c r="BB211" s="74">
        <v>190.19</v>
      </c>
    </row>
    <row r="212" spans="1:54" s="62" customFormat="1" ht="15.75">
      <c r="A212" s="63" t="s">
        <v>46</v>
      </c>
      <c r="B212" s="50">
        <v>206</v>
      </c>
      <c r="C212" s="494" t="s">
        <v>1335</v>
      </c>
      <c r="D212" s="495" t="s">
        <v>291</v>
      </c>
      <c r="E212" s="495" t="s">
        <v>1336</v>
      </c>
      <c r="F212" s="496" t="s">
        <v>1337</v>
      </c>
      <c r="G212" s="74"/>
      <c r="H212" s="497">
        <v>1</v>
      </c>
      <c r="I212" s="497">
        <v>9</v>
      </c>
      <c r="J212" s="497">
        <v>1957</v>
      </c>
      <c r="K212" s="498">
        <f t="shared" si="3"/>
        <v>54</v>
      </c>
      <c r="L212" s="499" t="s">
        <v>1964</v>
      </c>
      <c r="M212" s="74"/>
      <c r="N212" s="74"/>
      <c r="O212" s="74"/>
      <c r="P212" s="74"/>
      <c r="Q212" s="497">
        <v>1636</v>
      </c>
      <c r="R212" s="74"/>
      <c r="S212" s="497" t="s">
        <v>58</v>
      </c>
      <c r="T212" s="497">
        <v>11030023</v>
      </c>
      <c r="U212" s="495" t="s">
        <v>4538</v>
      </c>
      <c r="V212" s="495" t="s">
        <v>90</v>
      </c>
      <c r="W212" s="495"/>
      <c r="X212" s="500"/>
      <c r="Y212" s="495"/>
      <c r="Z212" s="495"/>
      <c r="AA212" s="501"/>
      <c r="AB212" s="501"/>
      <c r="AC212" s="501"/>
      <c r="AD212" s="501"/>
      <c r="AE212" s="501"/>
      <c r="AF212" s="496" t="s">
        <v>3793</v>
      </c>
      <c r="AG212" s="496" t="s">
        <v>2021</v>
      </c>
      <c r="AH212" s="496" t="s">
        <v>3990</v>
      </c>
      <c r="AI212" s="496" t="s">
        <v>4539</v>
      </c>
      <c r="AJ212" s="501"/>
      <c r="AK212" s="501"/>
      <c r="AL212" s="497">
        <v>2007</v>
      </c>
      <c r="AM212" s="501"/>
      <c r="AN212" s="496" t="s">
        <v>2803</v>
      </c>
      <c r="AO212" s="496" t="s">
        <v>3946</v>
      </c>
      <c r="AP212" s="496" t="s">
        <v>3992</v>
      </c>
      <c r="AQ212" s="496"/>
      <c r="AR212" s="502">
        <v>31</v>
      </c>
      <c r="AS212" s="496" t="s">
        <v>53</v>
      </c>
      <c r="AT212" s="74">
        <v>480.80999999999995</v>
      </c>
      <c r="AU212" s="74">
        <v>327.36</v>
      </c>
      <c r="AV212" s="74">
        <v>5.04</v>
      </c>
      <c r="AW212" s="61">
        <v>161</v>
      </c>
      <c r="AX212" s="74"/>
      <c r="AY212" s="74">
        <v>51.150000000000006</v>
      </c>
      <c r="AZ212" s="74">
        <v>1025.3599999999999</v>
      </c>
      <c r="BA212" s="74">
        <v>0</v>
      </c>
      <c r="BB212" s="74">
        <v>1023</v>
      </c>
    </row>
    <row r="213" spans="1:54" s="62" customFormat="1" ht="15.75">
      <c r="A213" s="63" t="s">
        <v>46</v>
      </c>
      <c r="B213" s="50">
        <v>207</v>
      </c>
      <c r="C213" s="494" t="s">
        <v>1349</v>
      </c>
      <c r="D213" s="495" t="s">
        <v>55</v>
      </c>
      <c r="E213" s="495" t="s">
        <v>1194</v>
      </c>
      <c r="F213" s="496" t="s">
        <v>1350</v>
      </c>
      <c r="G213" s="74"/>
      <c r="H213" s="497">
        <v>22</v>
      </c>
      <c r="I213" s="497">
        <v>3</v>
      </c>
      <c r="J213" s="497">
        <v>1971</v>
      </c>
      <c r="K213" s="498">
        <f t="shared" si="3"/>
        <v>40</v>
      </c>
      <c r="L213" s="499" t="s">
        <v>1964</v>
      </c>
      <c r="M213" s="74"/>
      <c r="N213" s="74"/>
      <c r="O213" s="74"/>
      <c r="P213" s="74"/>
      <c r="Q213" s="497">
        <v>1655</v>
      </c>
      <c r="R213" s="74"/>
      <c r="S213" s="497" t="s">
        <v>58</v>
      </c>
      <c r="T213" s="497">
        <v>11030023</v>
      </c>
      <c r="U213" s="495" t="s">
        <v>4520</v>
      </c>
      <c r="V213" s="495"/>
      <c r="W213" s="495"/>
      <c r="X213" s="500"/>
      <c r="Y213" s="495"/>
      <c r="Z213" s="495"/>
      <c r="AA213" s="501"/>
      <c r="AB213" s="501"/>
      <c r="AC213" s="501"/>
      <c r="AD213" s="501"/>
      <c r="AE213" s="501"/>
      <c r="AF213" s="496" t="s">
        <v>3950</v>
      </c>
      <c r="AG213" s="496" t="s">
        <v>2752</v>
      </c>
      <c r="AH213" s="496" t="s">
        <v>3990</v>
      </c>
      <c r="AI213" s="496" t="s">
        <v>4004</v>
      </c>
      <c r="AJ213" s="501"/>
      <c r="AK213" s="501"/>
      <c r="AL213" s="497"/>
      <c r="AM213" s="501"/>
      <c r="AN213" s="496" t="s">
        <v>2803</v>
      </c>
      <c r="AO213" s="496" t="s">
        <v>3946</v>
      </c>
      <c r="AP213" s="496" t="s">
        <v>3992</v>
      </c>
      <c r="AQ213" s="496"/>
      <c r="AR213" s="502">
        <v>31</v>
      </c>
      <c r="AS213" s="496" t="s">
        <v>53</v>
      </c>
      <c r="AT213" s="74">
        <v>480.80999999999995</v>
      </c>
      <c r="AU213" s="74">
        <v>327.36</v>
      </c>
      <c r="AV213" s="74">
        <v>12.64</v>
      </c>
      <c r="AW213" s="61">
        <v>110</v>
      </c>
      <c r="AX213" s="74"/>
      <c r="AY213" s="74">
        <v>51.150000000000006</v>
      </c>
      <c r="AZ213" s="74">
        <v>981.95999999999992</v>
      </c>
      <c r="BA213" s="74">
        <v>0</v>
      </c>
      <c r="BB213" s="74">
        <v>981.96</v>
      </c>
    </row>
    <row r="214" spans="1:54" s="62" customFormat="1" ht="15.75">
      <c r="A214" s="63" t="s">
        <v>46</v>
      </c>
      <c r="B214" s="50">
        <v>208</v>
      </c>
      <c r="C214" s="494" t="s">
        <v>1371</v>
      </c>
      <c r="D214" s="495" t="s">
        <v>55</v>
      </c>
      <c r="E214" s="495" t="s">
        <v>625</v>
      </c>
      <c r="F214" s="496" t="s">
        <v>1372</v>
      </c>
      <c r="G214" s="74"/>
      <c r="H214" s="497">
        <v>20</v>
      </c>
      <c r="I214" s="497">
        <v>9</v>
      </c>
      <c r="J214" s="497">
        <v>1983</v>
      </c>
      <c r="K214" s="498">
        <f t="shared" si="3"/>
        <v>28</v>
      </c>
      <c r="L214" s="499" t="s">
        <v>1964</v>
      </c>
      <c r="M214" s="74"/>
      <c r="N214" s="74"/>
      <c r="O214" s="74"/>
      <c r="P214" s="74"/>
      <c r="Q214" s="497">
        <v>1674</v>
      </c>
      <c r="R214" s="74"/>
      <c r="S214" s="497" t="s">
        <v>58</v>
      </c>
      <c r="T214" s="497">
        <v>11030023</v>
      </c>
      <c r="U214" s="495" t="s">
        <v>4540</v>
      </c>
      <c r="V214" s="495" t="s">
        <v>346</v>
      </c>
      <c r="W214" s="495"/>
      <c r="X214" s="500"/>
      <c r="Y214" s="495" t="s">
        <v>1005</v>
      </c>
      <c r="Z214" s="495"/>
      <c r="AA214" s="501"/>
      <c r="AB214" s="501"/>
      <c r="AC214" s="501"/>
      <c r="AD214" s="501"/>
      <c r="AE214" s="501"/>
      <c r="AF214" s="496" t="s">
        <v>3948</v>
      </c>
      <c r="AG214" s="496" t="s">
        <v>2752</v>
      </c>
      <c r="AH214" s="496" t="s">
        <v>3990</v>
      </c>
      <c r="AI214" s="496" t="s">
        <v>4541</v>
      </c>
      <c r="AJ214" s="501"/>
      <c r="AK214" s="501"/>
      <c r="AL214" s="497"/>
      <c r="AM214" s="501"/>
      <c r="AN214" s="496" t="s">
        <v>2787</v>
      </c>
      <c r="AO214" s="496" t="s">
        <v>3946</v>
      </c>
      <c r="AP214" s="496" t="s">
        <v>3992</v>
      </c>
      <c r="AQ214" s="496"/>
      <c r="AR214" s="502">
        <v>23</v>
      </c>
      <c r="AS214" s="496" t="s">
        <v>71</v>
      </c>
      <c r="AT214" s="74">
        <v>356.72999999999996</v>
      </c>
      <c r="AU214" s="74">
        <v>242.88</v>
      </c>
      <c r="AV214" s="74">
        <v>2.0499999999999998</v>
      </c>
      <c r="AW214" s="61">
        <v>133</v>
      </c>
      <c r="AX214" s="74"/>
      <c r="AY214" s="74">
        <v>37.950000000000003</v>
      </c>
      <c r="AZ214" s="74">
        <v>772.6099999999999</v>
      </c>
      <c r="BA214" s="74">
        <v>0</v>
      </c>
      <c r="BB214" s="74">
        <v>759</v>
      </c>
    </row>
    <row r="215" spans="1:54" s="62" customFormat="1" ht="15.75">
      <c r="A215" s="63" t="s">
        <v>46</v>
      </c>
      <c r="B215" s="50">
        <v>209</v>
      </c>
      <c r="C215" s="494" t="s">
        <v>1405</v>
      </c>
      <c r="D215" s="495" t="s">
        <v>356</v>
      </c>
      <c r="E215" s="495" t="s">
        <v>1406</v>
      </c>
      <c r="F215" s="496" t="s">
        <v>1407</v>
      </c>
      <c r="G215" s="74"/>
      <c r="H215" s="497">
        <v>15</v>
      </c>
      <c r="I215" s="497">
        <v>4</v>
      </c>
      <c r="J215" s="497">
        <v>1965</v>
      </c>
      <c r="K215" s="498">
        <f t="shared" si="3"/>
        <v>46</v>
      </c>
      <c r="L215" s="499" t="s">
        <v>1964</v>
      </c>
      <c r="M215" s="74"/>
      <c r="N215" s="74"/>
      <c r="O215" s="74"/>
      <c r="P215" s="74"/>
      <c r="Q215" s="497">
        <v>1696</v>
      </c>
      <c r="R215" s="74"/>
      <c r="S215" s="497" t="s">
        <v>58</v>
      </c>
      <c r="T215" s="497">
        <v>11030023</v>
      </c>
      <c r="U215" s="495" t="s">
        <v>4542</v>
      </c>
      <c r="V215" s="495" t="s">
        <v>938</v>
      </c>
      <c r="W215" s="495"/>
      <c r="X215" s="500"/>
      <c r="Y215" s="495"/>
      <c r="Z215" s="495"/>
      <c r="AA215" s="501"/>
      <c r="AB215" s="501"/>
      <c r="AC215" s="501"/>
      <c r="AD215" s="501"/>
      <c r="AE215" s="501"/>
      <c r="AF215" s="496" t="s">
        <v>2752</v>
      </c>
      <c r="AG215" s="496" t="s">
        <v>2752</v>
      </c>
      <c r="AH215" s="496" t="s">
        <v>3990</v>
      </c>
      <c r="AI215" s="496" t="s">
        <v>4055</v>
      </c>
      <c r="AJ215" s="501"/>
      <c r="AK215" s="501"/>
      <c r="AL215" s="497">
        <v>2011</v>
      </c>
      <c r="AM215" s="501"/>
      <c r="AN215" s="496" t="s">
        <v>2803</v>
      </c>
      <c r="AO215" s="496" t="s">
        <v>3946</v>
      </c>
      <c r="AP215" s="496" t="s">
        <v>3992</v>
      </c>
      <c r="AQ215" s="496"/>
      <c r="AR215" s="502">
        <v>31</v>
      </c>
      <c r="AS215" s="497" t="s">
        <v>53</v>
      </c>
      <c r="AT215" s="74">
        <v>480.80999999999995</v>
      </c>
      <c r="AU215" s="74">
        <v>327.36</v>
      </c>
      <c r="AV215" s="74">
        <v>8.31</v>
      </c>
      <c r="AW215" s="61">
        <v>135</v>
      </c>
      <c r="AX215" s="74"/>
      <c r="AY215" s="74">
        <v>51.150000000000006</v>
      </c>
      <c r="AZ215" s="74">
        <v>1002.6299999999999</v>
      </c>
      <c r="BA215" s="74">
        <v>0</v>
      </c>
      <c r="BB215" s="74">
        <v>1002.63</v>
      </c>
    </row>
    <row r="216" spans="1:54" s="62" customFormat="1" ht="15.75">
      <c r="A216" s="63" t="s">
        <v>46</v>
      </c>
      <c r="B216" s="50">
        <v>210</v>
      </c>
      <c r="C216" s="494" t="s">
        <v>576</v>
      </c>
      <c r="D216" s="495" t="s">
        <v>291</v>
      </c>
      <c r="E216" s="495" t="s">
        <v>577</v>
      </c>
      <c r="F216" s="496" t="s">
        <v>578</v>
      </c>
      <c r="G216" s="74"/>
      <c r="H216" s="497">
        <v>24</v>
      </c>
      <c r="I216" s="497">
        <v>10</v>
      </c>
      <c r="J216" s="497">
        <v>1993</v>
      </c>
      <c r="K216" s="498">
        <f t="shared" si="3"/>
        <v>18</v>
      </c>
      <c r="L216" s="499" t="s">
        <v>1964</v>
      </c>
      <c r="M216" s="74"/>
      <c r="N216" s="74"/>
      <c r="O216" s="74"/>
      <c r="P216" s="74"/>
      <c r="Q216" s="497">
        <v>1697</v>
      </c>
      <c r="R216" s="74"/>
      <c r="S216" s="497" t="s">
        <v>58</v>
      </c>
      <c r="T216" s="497">
        <v>11030023</v>
      </c>
      <c r="U216" s="500" t="s">
        <v>333</v>
      </c>
      <c r="V216" s="495"/>
      <c r="W216" s="495"/>
      <c r="X216" s="500"/>
      <c r="Y216" s="495"/>
      <c r="Z216" s="495"/>
      <c r="AA216" s="501"/>
      <c r="AB216" s="501"/>
      <c r="AC216" s="501"/>
      <c r="AD216" s="501"/>
      <c r="AE216" s="501"/>
      <c r="AF216" s="496" t="s">
        <v>2767</v>
      </c>
      <c r="AG216" s="496" t="s">
        <v>2752</v>
      </c>
      <c r="AH216" s="496" t="s">
        <v>3990</v>
      </c>
      <c r="AI216" s="496" t="s">
        <v>4216</v>
      </c>
      <c r="AJ216" s="501"/>
      <c r="AK216" s="501"/>
      <c r="AL216" s="497"/>
      <c r="AM216" s="501"/>
      <c r="AN216" s="496" t="s">
        <v>3953</v>
      </c>
      <c r="AO216" s="496" t="s">
        <v>3946</v>
      </c>
      <c r="AP216" s="496" t="s">
        <v>3992</v>
      </c>
      <c r="AQ216" s="496"/>
      <c r="AR216" s="502">
        <v>6</v>
      </c>
      <c r="AS216" s="497" t="s">
        <v>71</v>
      </c>
      <c r="AT216" s="74">
        <v>93.059999999999988</v>
      </c>
      <c r="AU216" s="74">
        <v>63.36</v>
      </c>
      <c r="AV216" s="74">
        <v>6.88</v>
      </c>
      <c r="AW216" s="61">
        <v>15</v>
      </c>
      <c r="AX216" s="74"/>
      <c r="AY216" s="74">
        <v>9.9</v>
      </c>
      <c r="AZ216" s="74">
        <v>188.2</v>
      </c>
      <c r="BA216" s="74">
        <v>0</v>
      </c>
      <c r="BB216" s="74">
        <v>188.2</v>
      </c>
    </row>
    <row r="217" spans="1:54" s="62" customFormat="1" ht="15.75">
      <c r="A217" s="63" t="s">
        <v>46</v>
      </c>
      <c r="B217" s="50">
        <v>211</v>
      </c>
      <c r="C217" s="494" t="s">
        <v>1423</v>
      </c>
      <c r="D217" s="495" t="s">
        <v>307</v>
      </c>
      <c r="E217" s="495" t="s">
        <v>1424</v>
      </c>
      <c r="F217" s="496" t="s">
        <v>1425</v>
      </c>
      <c r="G217" s="74"/>
      <c r="H217" s="497">
        <v>14</v>
      </c>
      <c r="I217" s="497">
        <v>1</v>
      </c>
      <c r="J217" s="497">
        <v>1939</v>
      </c>
      <c r="K217" s="498">
        <f t="shared" si="3"/>
        <v>72</v>
      </c>
      <c r="L217" s="499" t="s">
        <v>1964</v>
      </c>
      <c r="M217" s="74"/>
      <c r="N217" s="74"/>
      <c r="O217" s="74"/>
      <c r="P217" s="74"/>
      <c r="Q217" s="497">
        <v>1704</v>
      </c>
      <c r="R217" s="74"/>
      <c r="S217" s="497" t="s">
        <v>58</v>
      </c>
      <c r="T217" s="497">
        <v>11030023</v>
      </c>
      <c r="U217" s="495" t="s">
        <v>959</v>
      </c>
      <c r="V217" s="495" t="s">
        <v>346</v>
      </c>
      <c r="W217" s="495"/>
      <c r="X217" s="495"/>
      <c r="Y217" s="495"/>
      <c r="Z217" s="495"/>
      <c r="AA217" s="501"/>
      <c r="AB217" s="501"/>
      <c r="AC217" s="501"/>
      <c r="AD217" s="501"/>
      <c r="AE217" s="501"/>
      <c r="AF217" s="496" t="s">
        <v>2752</v>
      </c>
      <c r="AG217" s="496" t="s">
        <v>2752</v>
      </c>
      <c r="AH217" s="496" t="s">
        <v>3990</v>
      </c>
      <c r="AI217" s="496" t="s">
        <v>4077</v>
      </c>
      <c r="AJ217" s="501"/>
      <c r="AK217" s="501"/>
      <c r="AL217" s="497"/>
      <c r="AM217" s="501"/>
      <c r="AN217" s="496" t="s">
        <v>2803</v>
      </c>
      <c r="AO217" s="496" t="s">
        <v>3946</v>
      </c>
      <c r="AP217" s="496" t="s">
        <v>3992</v>
      </c>
      <c r="AQ217" s="496"/>
      <c r="AR217" s="502">
        <v>31</v>
      </c>
      <c r="AS217" s="497" t="s">
        <v>53</v>
      </c>
      <c r="AT217" s="74">
        <v>480.80999999999995</v>
      </c>
      <c r="AU217" s="74">
        <v>327.36</v>
      </c>
      <c r="AV217" s="74">
        <v>18.239999999999998</v>
      </c>
      <c r="AW217" s="61">
        <v>90</v>
      </c>
      <c r="AX217" s="74"/>
      <c r="AY217" s="74">
        <v>51.150000000000006</v>
      </c>
      <c r="AZ217" s="74">
        <v>967.56</v>
      </c>
      <c r="BA217" s="74">
        <v>0</v>
      </c>
      <c r="BB217" s="74">
        <v>967.56</v>
      </c>
    </row>
    <row r="218" spans="1:54" s="62" customFormat="1" ht="15.75">
      <c r="A218" s="63" t="s">
        <v>46</v>
      </c>
      <c r="B218" s="50">
        <v>212</v>
      </c>
      <c r="C218" s="494" t="s">
        <v>1432</v>
      </c>
      <c r="D218" s="495" t="s">
        <v>1322</v>
      </c>
      <c r="E218" s="495" t="s">
        <v>1433</v>
      </c>
      <c r="F218" s="496" t="s">
        <v>1434</v>
      </c>
      <c r="G218" s="74"/>
      <c r="H218" s="497">
        <v>28</v>
      </c>
      <c r="I218" s="497">
        <v>3</v>
      </c>
      <c r="J218" s="497">
        <v>1990</v>
      </c>
      <c r="K218" s="498">
        <f t="shared" si="3"/>
        <v>21</v>
      </c>
      <c r="L218" s="499" t="s">
        <v>100</v>
      </c>
      <c r="M218" s="74"/>
      <c r="N218" s="74"/>
      <c r="O218" s="74"/>
      <c r="P218" s="74"/>
      <c r="Q218" s="497">
        <v>1709</v>
      </c>
      <c r="R218" s="74"/>
      <c r="S218" s="497" t="s">
        <v>58</v>
      </c>
      <c r="T218" s="497">
        <v>11030023</v>
      </c>
      <c r="U218" s="495" t="s">
        <v>4543</v>
      </c>
      <c r="V218" s="495" t="s">
        <v>2735</v>
      </c>
      <c r="W218" s="495"/>
      <c r="X218" s="495"/>
      <c r="Y218" s="495" t="s">
        <v>2736</v>
      </c>
      <c r="Z218" s="495"/>
      <c r="AA218" s="501"/>
      <c r="AB218" s="501"/>
      <c r="AC218" s="501"/>
      <c r="AD218" s="501"/>
      <c r="AE218" s="501"/>
      <c r="AF218" s="496" t="s">
        <v>3812</v>
      </c>
      <c r="AG218" s="496" t="s">
        <v>2752</v>
      </c>
      <c r="AH218" s="496" t="s">
        <v>3990</v>
      </c>
      <c r="AI218" s="496" t="s">
        <v>4229</v>
      </c>
      <c r="AJ218" s="501"/>
      <c r="AK218" s="501"/>
      <c r="AL218" s="497"/>
      <c r="AM218" s="501"/>
      <c r="AN218" s="496" t="s">
        <v>2803</v>
      </c>
      <c r="AO218" s="496" t="s">
        <v>3946</v>
      </c>
      <c r="AP218" s="496" t="s">
        <v>3992</v>
      </c>
      <c r="AQ218" s="496"/>
      <c r="AR218" s="502">
        <v>31</v>
      </c>
      <c r="AS218" s="497" t="s">
        <v>53</v>
      </c>
      <c r="AT218" s="74">
        <v>480.80999999999995</v>
      </c>
      <c r="AU218" s="74">
        <v>327.36</v>
      </c>
      <c r="AV218" s="74">
        <v>1.02</v>
      </c>
      <c r="AW218" s="61">
        <v>180</v>
      </c>
      <c r="AX218" s="74"/>
      <c r="AY218" s="74">
        <v>51.150000000000006</v>
      </c>
      <c r="AZ218" s="74">
        <v>1040.3399999999999</v>
      </c>
      <c r="BA218" s="74">
        <v>0</v>
      </c>
      <c r="BB218" s="74">
        <v>1023</v>
      </c>
    </row>
    <row r="219" spans="1:54" s="62" customFormat="1" ht="15.75">
      <c r="A219" s="63" t="s">
        <v>46</v>
      </c>
      <c r="B219" s="50">
        <v>213</v>
      </c>
      <c r="C219" s="494" t="s">
        <v>1459</v>
      </c>
      <c r="D219" s="495" t="s">
        <v>929</v>
      </c>
      <c r="E219" s="495" t="s">
        <v>1460</v>
      </c>
      <c r="F219" s="496" t="s">
        <v>1461</v>
      </c>
      <c r="G219" s="74"/>
      <c r="H219" s="497">
        <v>29</v>
      </c>
      <c r="I219" s="497">
        <v>1</v>
      </c>
      <c r="J219" s="497">
        <v>1982</v>
      </c>
      <c r="K219" s="498">
        <f t="shared" si="3"/>
        <v>29</v>
      </c>
      <c r="L219" s="499" t="s">
        <v>1964</v>
      </c>
      <c r="M219" s="74"/>
      <c r="N219" s="74"/>
      <c r="O219" s="74"/>
      <c r="P219" s="74"/>
      <c r="Q219" s="497">
        <v>1730</v>
      </c>
      <c r="R219" s="74"/>
      <c r="S219" s="497" t="s">
        <v>58</v>
      </c>
      <c r="T219" s="497">
        <v>11030023</v>
      </c>
      <c r="U219" s="495" t="s">
        <v>3540</v>
      </c>
      <c r="V219" s="495"/>
      <c r="W219" s="495"/>
      <c r="X219" s="495"/>
      <c r="Y219" s="495"/>
      <c r="Z219" s="495"/>
      <c r="AA219" s="501"/>
      <c r="AB219" s="501"/>
      <c r="AC219" s="501"/>
      <c r="AD219" s="501"/>
      <c r="AE219" s="501"/>
      <c r="AF219" s="496" t="s">
        <v>2761</v>
      </c>
      <c r="AG219" s="496" t="s">
        <v>2752</v>
      </c>
      <c r="AH219" s="496" t="s">
        <v>3990</v>
      </c>
      <c r="AI219" s="496" t="s">
        <v>4539</v>
      </c>
      <c r="AJ219" s="501"/>
      <c r="AK219" s="501"/>
      <c r="AL219" s="497">
        <v>2011</v>
      </c>
      <c r="AM219" s="501"/>
      <c r="AN219" s="496" t="s">
        <v>2803</v>
      </c>
      <c r="AO219" s="496" t="s">
        <v>3946</v>
      </c>
      <c r="AP219" s="496" t="s">
        <v>3992</v>
      </c>
      <c r="AQ219" s="496"/>
      <c r="AR219" s="502">
        <v>31</v>
      </c>
      <c r="AS219" s="497" t="s">
        <v>53</v>
      </c>
      <c r="AT219" s="74">
        <v>480.80999999999995</v>
      </c>
      <c r="AU219" s="74">
        <v>327.36</v>
      </c>
      <c r="AV219" s="74">
        <v>261.25</v>
      </c>
      <c r="AW219" s="61">
        <v>90</v>
      </c>
      <c r="AX219" s="74"/>
      <c r="AY219" s="74">
        <v>51.150000000000006</v>
      </c>
      <c r="AZ219" s="74">
        <v>1210.57</v>
      </c>
      <c r="BA219" s="74">
        <v>0</v>
      </c>
      <c r="BB219" s="74">
        <v>1023</v>
      </c>
    </row>
    <row r="220" spans="1:54" s="62" customFormat="1" ht="15.75">
      <c r="A220" s="63" t="s">
        <v>46</v>
      </c>
      <c r="B220" s="50">
        <v>214</v>
      </c>
      <c r="C220" s="494" t="s">
        <v>1463</v>
      </c>
      <c r="D220" s="495" t="s">
        <v>286</v>
      </c>
      <c r="E220" s="495" t="s">
        <v>1464</v>
      </c>
      <c r="F220" s="496" t="s">
        <v>1465</v>
      </c>
      <c r="G220" s="74"/>
      <c r="H220" s="497">
        <v>14</v>
      </c>
      <c r="I220" s="497">
        <v>3</v>
      </c>
      <c r="J220" s="497">
        <v>1978</v>
      </c>
      <c r="K220" s="498">
        <f t="shared" si="3"/>
        <v>33</v>
      </c>
      <c r="L220" s="499" t="s">
        <v>1964</v>
      </c>
      <c r="M220" s="74"/>
      <c r="N220" s="74"/>
      <c r="O220" s="74"/>
      <c r="P220" s="74"/>
      <c r="Q220" s="497">
        <v>1733</v>
      </c>
      <c r="R220" s="74"/>
      <c r="S220" s="497" t="s">
        <v>58</v>
      </c>
      <c r="T220" s="497">
        <v>11030023</v>
      </c>
      <c r="U220" s="495" t="s">
        <v>4544</v>
      </c>
      <c r="V220" s="495"/>
      <c r="W220" s="495"/>
      <c r="X220" s="495"/>
      <c r="Y220" s="495"/>
      <c r="Z220" s="495"/>
      <c r="AA220" s="501"/>
      <c r="AB220" s="501"/>
      <c r="AC220" s="501"/>
      <c r="AD220" s="501"/>
      <c r="AE220" s="501"/>
      <c r="AF220" s="496" t="s">
        <v>2767</v>
      </c>
      <c r="AG220" s="496" t="s">
        <v>2752</v>
      </c>
      <c r="AH220" s="496" t="s">
        <v>3990</v>
      </c>
      <c r="AI220" s="496" t="s">
        <v>3998</v>
      </c>
      <c r="AJ220" s="501"/>
      <c r="AK220" s="501"/>
      <c r="AL220" s="497">
        <v>2011</v>
      </c>
      <c r="AM220" s="501"/>
      <c r="AN220" s="496" t="s">
        <v>2803</v>
      </c>
      <c r="AO220" s="496" t="s">
        <v>3946</v>
      </c>
      <c r="AP220" s="496" t="s">
        <v>3992</v>
      </c>
      <c r="AQ220" s="496"/>
      <c r="AR220" s="502">
        <v>31</v>
      </c>
      <c r="AS220" s="497" t="s">
        <v>53</v>
      </c>
      <c r="AT220" s="74">
        <v>480.80999999999995</v>
      </c>
      <c r="AU220" s="74">
        <v>327.36</v>
      </c>
      <c r="AV220" s="74">
        <v>1.92</v>
      </c>
      <c r="AW220" s="61">
        <v>183</v>
      </c>
      <c r="AX220" s="74"/>
      <c r="AY220" s="74">
        <v>51.150000000000006</v>
      </c>
      <c r="AZ220" s="74">
        <v>1044.2399999999998</v>
      </c>
      <c r="BA220" s="74">
        <v>0</v>
      </c>
      <c r="BB220" s="74">
        <v>1023</v>
      </c>
    </row>
    <row r="221" spans="1:54" s="62" customFormat="1" ht="15.75">
      <c r="A221" s="63" t="s">
        <v>46</v>
      </c>
      <c r="B221" s="50">
        <v>215</v>
      </c>
      <c r="C221" s="494" t="s">
        <v>1490</v>
      </c>
      <c r="D221" s="495" t="s">
        <v>687</v>
      </c>
      <c r="E221" s="495" t="s">
        <v>1282</v>
      </c>
      <c r="F221" s="496" t="s">
        <v>1283</v>
      </c>
      <c r="G221" s="74"/>
      <c r="H221" s="497">
        <v>25</v>
      </c>
      <c r="I221" s="497">
        <v>2</v>
      </c>
      <c r="J221" s="497">
        <v>1967</v>
      </c>
      <c r="K221" s="498">
        <f t="shared" si="3"/>
        <v>44</v>
      </c>
      <c r="L221" s="499" t="s">
        <v>1964</v>
      </c>
      <c r="M221" s="74"/>
      <c r="N221" s="74"/>
      <c r="O221" s="74"/>
      <c r="P221" s="74"/>
      <c r="Q221" s="497">
        <v>1773</v>
      </c>
      <c r="R221" s="74"/>
      <c r="S221" s="497" t="s">
        <v>58</v>
      </c>
      <c r="T221" s="497">
        <v>11030023</v>
      </c>
      <c r="U221" s="500" t="s">
        <v>4545</v>
      </c>
      <c r="V221" s="495" t="s">
        <v>346</v>
      </c>
      <c r="W221" s="495"/>
      <c r="X221" s="495"/>
      <c r="Y221" s="495"/>
      <c r="Z221" s="495"/>
      <c r="AA221" s="501"/>
      <c r="AB221" s="501"/>
      <c r="AC221" s="501"/>
      <c r="AD221" s="501"/>
      <c r="AE221" s="501"/>
      <c r="AF221" s="496" t="s">
        <v>3454</v>
      </c>
      <c r="AG221" s="496" t="s">
        <v>2752</v>
      </c>
      <c r="AH221" s="496" t="s">
        <v>3990</v>
      </c>
      <c r="AI221" s="496" t="s">
        <v>4055</v>
      </c>
      <c r="AJ221" s="501"/>
      <c r="AK221" s="501"/>
      <c r="AL221" s="497"/>
      <c r="AM221" s="501"/>
      <c r="AN221" s="496" t="s">
        <v>2803</v>
      </c>
      <c r="AO221" s="496" t="s">
        <v>3946</v>
      </c>
      <c r="AP221" s="496" t="s">
        <v>3992</v>
      </c>
      <c r="AQ221" s="496"/>
      <c r="AR221" s="502">
        <v>31</v>
      </c>
      <c r="AS221" s="497" t="s">
        <v>53</v>
      </c>
      <c r="AT221" s="74">
        <v>480.80999999999995</v>
      </c>
      <c r="AU221" s="74">
        <v>327.36</v>
      </c>
      <c r="AV221" s="74">
        <v>50.65</v>
      </c>
      <c r="AW221" s="61">
        <v>115</v>
      </c>
      <c r="AX221" s="74"/>
      <c r="AY221" s="74">
        <v>51.150000000000006</v>
      </c>
      <c r="AZ221" s="74">
        <v>1024.9699999999998</v>
      </c>
      <c r="BA221" s="74">
        <v>0</v>
      </c>
      <c r="BB221" s="74">
        <v>1023</v>
      </c>
    </row>
    <row r="222" spans="1:54" s="62" customFormat="1" ht="15.75">
      <c r="A222" s="63" t="s">
        <v>46</v>
      </c>
      <c r="B222" s="50">
        <v>216</v>
      </c>
      <c r="C222" s="494" t="s">
        <v>1502</v>
      </c>
      <c r="D222" s="495" t="s">
        <v>1503</v>
      </c>
      <c r="E222" s="495" t="s">
        <v>1469</v>
      </c>
      <c r="F222" s="496" t="s">
        <v>1504</v>
      </c>
      <c r="G222" s="74"/>
      <c r="H222" s="497">
        <v>24</v>
      </c>
      <c r="I222" s="497">
        <v>2</v>
      </c>
      <c r="J222" s="497">
        <v>1989</v>
      </c>
      <c r="K222" s="498">
        <f t="shared" si="3"/>
        <v>22</v>
      </c>
      <c r="L222" s="499" t="s">
        <v>1964</v>
      </c>
      <c r="M222" s="74"/>
      <c r="N222" s="74"/>
      <c r="O222" s="74"/>
      <c r="P222" s="74"/>
      <c r="Q222" s="497">
        <v>1786</v>
      </c>
      <c r="R222" s="74"/>
      <c r="S222" s="497" t="s">
        <v>58</v>
      </c>
      <c r="T222" s="497">
        <v>11030023</v>
      </c>
      <c r="U222" s="495" t="s">
        <v>1422</v>
      </c>
      <c r="V222" s="495"/>
      <c r="W222" s="495"/>
      <c r="X222" s="495"/>
      <c r="Y222" s="495"/>
      <c r="Z222" s="495"/>
      <c r="AA222" s="501"/>
      <c r="AB222" s="501"/>
      <c r="AC222" s="501"/>
      <c r="AD222" s="501"/>
      <c r="AE222" s="501"/>
      <c r="AF222" s="496" t="s">
        <v>2792</v>
      </c>
      <c r="AG222" s="496" t="s">
        <v>2752</v>
      </c>
      <c r="AH222" s="496" t="s">
        <v>3990</v>
      </c>
      <c r="AI222" s="496" t="s">
        <v>4018</v>
      </c>
      <c r="AJ222" s="501"/>
      <c r="AK222" s="501"/>
      <c r="AL222" s="497"/>
      <c r="AM222" s="501"/>
      <c r="AN222" s="496" t="s">
        <v>3812</v>
      </c>
      <c r="AO222" s="496" t="s">
        <v>3946</v>
      </c>
      <c r="AP222" s="496" t="s">
        <v>3992</v>
      </c>
      <c r="AQ222" s="496"/>
      <c r="AR222" s="502">
        <v>12</v>
      </c>
      <c r="AS222" s="497" t="s">
        <v>71</v>
      </c>
      <c r="AT222" s="74">
        <v>186.11999999999998</v>
      </c>
      <c r="AU222" s="74">
        <v>126.72</v>
      </c>
      <c r="AV222" s="74">
        <v>4.3</v>
      </c>
      <c r="AW222" s="61">
        <v>90</v>
      </c>
      <c r="AX222" s="74"/>
      <c r="AY222" s="74">
        <v>19.8</v>
      </c>
      <c r="AZ222" s="74">
        <v>426.94</v>
      </c>
      <c r="BA222" s="74">
        <v>0</v>
      </c>
      <c r="BB222" s="74">
        <v>396</v>
      </c>
    </row>
    <row r="223" spans="1:54" s="62" customFormat="1" ht="15.75">
      <c r="A223" s="63" t="s">
        <v>46</v>
      </c>
      <c r="B223" s="50">
        <v>217</v>
      </c>
      <c r="C223" s="494" t="s">
        <v>1511</v>
      </c>
      <c r="D223" s="495" t="s">
        <v>1512</v>
      </c>
      <c r="E223" s="495" t="s">
        <v>1513</v>
      </c>
      <c r="F223" s="496" t="s">
        <v>1514</v>
      </c>
      <c r="G223" s="74"/>
      <c r="H223" s="497">
        <v>28</v>
      </c>
      <c r="I223" s="497">
        <v>9</v>
      </c>
      <c r="J223" s="497">
        <v>1990</v>
      </c>
      <c r="K223" s="498">
        <f t="shared" si="3"/>
        <v>21</v>
      </c>
      <c r="L223" s="499" t="s">
        <v>100</v>
      </c>
      <c r="M223" s="74"/>
      <c r="N223" s="74"/>
      <c r="O223" s="74"/>
      <c r="P223" s="74"/>
      <c r="Q223" s="497">
        <v>1789</v>
      </c>
      <c r="R223" s="74"/>
      <c r="S223" s="497" t="s">
        <v>58</v>
      </c>
      <c r="T223" s="497">
        <v>11030023</v>
      </c>
      <c r="U223" s="495" t="s">
        <v>4546</v>
      </c>
      <c r="V223" s="495"/>
      <c r="W223" s="495"/>
      <c r="X223" s="495"/>
      <c r="Y223" s="495"/>
      <c r="Z223" s="495"/>
      <c r="AA223" s="501"/>
      <c r="AB223" s="501"/>
      <c r="AC223" s="501"/>
      <c r="AD223" s="501"/>
      <c r="AE223" s="501"/>
      <c r="AF223" s="496" t="s">
        <v>2792</v>
      </c>
      <c r="AG223" s="496" t="s">
        <v>2752</v>
      </c>
      <c r="AH223" s="496" t="s">
        <v>3990</v>
      </c>
      <c r="AI223" s="496" t="s">
        <v>4277</v>
      </c>
      <c r="AJ223" s="501"/>
      <c r="AK223" s="501"/>
      <c r="AL223" s="497"/>
      <c r="AM223" s="501"/>
      <c r="AN223" s="496" t="s">
        <v>2803</v>
      </c>
      <c r="AO223" s="496" t="s">
        <v>3946</v>
      </c>
      <c r="AP223" s="496" t="s">
        <v>3992</v>
      </c>
      <c r="AQ223" s="496"/>
      <c r="AR223" s="502">
        <v>31</v>
      </c>
      <c r="AS223" s="497" t="s">
        <v>53</v>
      </c>
      <c r="AT223" s="74">
        <v>480.80999999999995</v>
      </c>
      <c r="AU223" s="74">
        <v>327.36</v>
      </c>
      <c r="AV223" s="74">
        <v>22.52</v>
      </c>
      <c r="AW223" s="61">
        <v>98</v>
      </c>
      <c r="AX223" s="74"/>
      <c r="AY223" s="74">
        <v>51.150000000000006</v>
      </c>
      <c r="AZ223" s="74">
        <v>979.83999999999992</v>
      </c>
      <c r="BA223" s="74">
        <v>0</v>
      </c>
      <c r="BB223" s="74">
        <v>979.84</v>
      </c>
    </row>
    <row r="224" spans="1:54" s="62" customFormat="1" ht="15.75">
      <c r="A224" s="63" t="s">
        <v>46</v>
      </c>
      <c r="B224" s="50">
        <v>218</v>
      </c>
      <c r="C224" s="494" t="s">
        <v>1516</v>
      </c>
      <c r="D224" s="495" t="s">
        <v>1517</v>
      </c>
      <c r="E224" s="495" t="s">
        <v>460</v>
      </c>
      <c r="F224" s="496" t="s">
        <v>1518</v>
      </c>
      <c r="G224" s="74"/>
      <c r="H224" s="497">
        <v>23</v>
      </c>
      <c r="I224" s="497">
        <v>3</v>
      </c>
      <c r="J224" s="497">
        <v>1991</v>
      </c>
      <c r="K224" s="498">
        <f t="shared" si="3"/>
        <v>20</v>
      </c>
      <c r="L224" s="499" t="s">
        <v>1964</v>
      </c>
      <c r="M224" s="74"/>
      <c r="N224" s="74"/>
      <c r="O224" s="74"/>
      <c r="P224" s="74"/>
      <c r="Q224" s="496" t="s">
        <v>1519</v>
      </c>
      <c r="R224" s="74"/>
      <c r="S224" s="497" t="s">
        <v>58</v>
      </c>
      <c r="T224" s="497">
        <v>11030023</v>
      </c>
      <c r="U224" s="495" t="s">
        <v>4547</v>
      </c>
      <c r="V224" s="495"/>
      <c r="W224" s="495"/>
      <c r="X224" s="495"/>
      <c r="Y224" s="495"/>
      <c r="Z224" s="495"/>
      <c r="AA224" s="501"/>
      <c r="AB224" s="501"/>
      <c r="AC224" s="501"/>
      <c r="AD224" s="501"/>
      <c r="AE224" s="501"/>
      <c r="AF224" s="496" t="s">
        <v>2025</v>
      </c>
      <c r="AG224" s="496" t="s">
        <v>2752</v>
      </c>
      <c r="AH224" s="496" t="s">
        <v>3990</v>
      </c>
      <c r="AI224" s="496" t="s">
        <v>4548</v>
      </c>
      <c r="AJ224" s="501"/>
      <c r="AK224" s="501"/>
      <c r="AL224" s="497">
        <v>2011</v>
      </c>
      <c r="AM224" s="501"/>
      <c r="AN224" s="496" t="s">
        <v>2792</v>
      </c>
      <c r="AO224" s="496" t="s">
        <v>3946</v>
      </c>
      <c r="AP224" s="496" t="s">
        <v>3992</v>
      </c>
      <c r="AQ224" s="496"/>
      <c r="AR224" s="502">
        <v>25</v>
      </c>
      <c r="AS224" s="496" t="s">
        <v>71</v>
      </c>
      <c r="AT224" s="74">
        <v>387.75</v>
      </c>
      <c r="AU224" s="74">
        <v>264</v>
      </c>
      <c r="AV224" s="74">
        <v>3.77</v>
      </c>
      <c r="AW224" s="61">
        <v>150</v>
      </c>
      <c r="AX224" s="74"/>
      <c r="AY224" s="74">
        <v>41.25</v>
      </c>
      <c r="AZ224" s="74">
        <v>846.77</v>
      </c>
      <c r="BA224" s="74">
        <v>0</v>
      </c>
      <c r="BB224" s="74">
        <v>825</v>
      </c>
    </row>
    <row r="225" spans="1:54" s="62" customFormat="1" ht="15.75">
      <c r="A225" s="63" t="s">
        <v>46</v>
      </c>
      <c r="B225" s="50">
        <v>219</v>
      </c>
      <c r="C225" s="494" t="s">
        <v>2749</v>
      </c>
      <c r="D225" s="495" t="s">
        <v>422</v>
      </c>
      <c r="E225" s="495" t="s">
        <v>2750</v>
      </c>
      <c r="F225" s="496" t="s">
        <v>2751</v>
      </c>
      <c r="G225" s="74"/>
      <c r="H225" s="497">
        <v>2</v>
      </c>
      <c r="I225" s="497">
        <v>2</v>
      </c>
      <c r="J225" s="497">
        <v>1988</v>
      </c>
      <c r="K225" s="498">
        <f t="shared" si="3"/>
        <v>23</v>
      </c>
      <c r="L225" s="499" t="s">
        <v>100</v>
      </c>
      <c r="M225" s="74"/>
      <c r="N225" s="74"/>
      <c r="O225" s="74"/>
      <c r="P225" s="74"/>
      <c r="Q225" s="496" t="s">
        <v>2752</v>
      </c>
      <c r="R225" s="74"/>
      <c r="S225" s="497" t="s">
        <v>58</v>
      </c>
      <c r="T225" s="497">
        <v>11030023</v>
      </c>
      <c r="U225" s="495" t="s">
        <v>4549</v>
      </c>
      <c r="V225" s="495"/>
      <c r="W225" s="495"/>
      <c r="X225" s="495"/>
      <c r="Y225" s="495"/>
      <c r="Z225" s="495"/>
      <c r="AA225" s="501"/>
      <c r="AB225" s="501"/>
      <c r="AC225" s="501"/>
      <c r="AD225" s="501"/>
      <c r="AE225" s="501"/>
      <c r="AF225" s="496" t="s">
        <v>3946</v>
      </c>
      <c r="AG225" s="496" t="s">
        <v>3949</v>
      </c>
      <c r="AH225" s="496" t="s">
        <v>3992</v>
      </c>
      <c r="AI225" s="496" t="s">
        <v>4010</v>
      </c>
      <c r="AJ225" s="501"/>
      <c r="AK225" s="501"/>
      <c r="AL225" s="497"/>
      <c r="AM225" s="501"/>
      <c r="AN225" s="496" t="s">
        <v>2772</v>
      </c>
      <c r="AO225" s="496" t="s">
        <v>3946</v>
      </c>
      <c r="AP225" s="496" t="s">
        <v>3992</v>
      </c>
      <c r="AQ225" s="496"/>
      <c r="AR225" s="502">
        <v>16</v>
      </c>
      <c r="AS225" s="497" t="s">
        <v>71</v>
      </c>
      <c r="AT225" s="74">
        <v>248.16</v>
      </c>
      <c r="AU225" s="74">
        <v>168.96</v>
      </c>
      <c r="AV225" s="74">
        <v>13.57</v>
      </c>
      <c r="AW225" s="61">
        <v>90</v>
      </c>
      <c r="AX225" s="74"/>
      <c r="AY225" s="74">
        <v>26.400000000000002</v>
      </c>
      <c r="AZ225" s="74">
        <v>547.08999999999992</v>
      </c>
      <c r="BA225" s="74">
        <v>0</v>
      </c>
      <c r="BB225" s="74">
        <v>528</v>
      </c>
    </row>
    <row r="226" spans="1:54" s="62" customFormat="1" ht="15.75">
      <c r="A226" s="63" t="s">
        <v>46</v>
      </c>
      <c r="B226" s="50">
        <v>220</v>
      </c>
      <c r="C226" s="494" t="s">
        <v>2754</v>
      </c>
      <c r="D226" s="495" t="s">
        <v>1601</v>
      </c>
      <c r="E226" s="495" t="s">
        <v>1566</v>
      </c>
      <c r="F226" s="496" t="s">
        <v>2755</v>
      </c>
      <c r="G226" s="74"/>
      <c r="H226" s="497">
        <v>12</v>
      </c>
      <c r="I226" s="497">
        <v>3</v>
      </c>
      <c r="J226" s="497">
        <v>1955</v>
      </c>
      <c r="K226" s="498">
        <f t="shared" si="3"/>
        <v>56</v>
      </c>
      <c r="L226" s="499" t="s">
        <v>1964</v>
      </c>
      <c r="M226" s="74"/>
      <c r="N226" s="74"/>
      <c r="O226" s="74"/>
      <c r="P226" s="74"/>
      <c r="Q226" s="496" t="s">
        <v>2756</v>
      </c>
      <c r="R226" s="74"/>
      <c r="S226" s="497" t="s">
        <v>58</v>
      </c>
      <c r="T226" s="497">
        <v>11030023</v>
      </c>
      <c r="U226" s="495" t="s">
        <v>4550</v>
      </c>
      <c r="V226" s="495" t="s">
        <v>90</v>
      </c>
      <c r="W226" s="495"/>
      <c r="X226" s="495"/>
      <c r="Y226" s="495" t="s">
        <v>346</v>
      </c>
      <c r="Z226" s="495"/>
      <c r="AA226" s="501"/>
      <c r="AB226" s="501"/>
      <c r="AC226" s="501"/>
      <c r="AD226" s="501"/>
      <c r="AE226" s="501"/>
      <c r="AF226" s="496" t="s">
        <v>3955</v>
      </c>
      <c r="AG226" s="496" t="s">
        <v>3949</v>
      </c>
      <c r="AH226" s="496" t="s">
        <v>3992</v>
      </c>
      <c r="AI226" s="496" t="s">
        <v>4551</v>
      </c>
      <c r="AJ226" s="501"/>
      <c r="AK226" s="501"/>
      <c r="AL226" s="497"/>
      <c r="AM226" s="501"/>
      <c r="AN226" s="496" t="s">
        <v>2803</v>
      </c>
      <c r="AO226" s="496" t="s">
        <v>3946</v>
      </c>
      <c r="AP226" s="496" t="s">
        <v>3992</v>
      </c>
      <c r="AQ226" s="496"/>
      <c r="AR226" s="502">
        <v>31</v>
      </c>
      <c r="AS226" s="497" t="s">
        <v>53</v>
      </c>
      <c r="AT226" s="74">
        <v>480.80999999999995</v>
      </c>
      <c r="AU226" s="74">
        <v>327.36</v>
      </c>
      <c r="AV226" s="74">
        <v>16.61</v>
      </c>
      <c r="AW226" s="61">
        <v>158</v>
      </c>
      <c r="AX226" s="74"/>
      <c r="AY226" s="74">
        <v>51.150000000000006</v>
      </c>
      <c r="AZ226" s="74">
        <v>1033.9299999999998</v>
      </c>
      <c r="BA226" s="74">
        <v>0</v>
      </c>
      <c r="BB226" s="74">
        <v>1023</v>
      </c>
    </row>
    <row r="227" spans="1:54" s="62" customFormat="1" ht="15.75">
      <c r="A227" s="63" t="s">
        <v>46</v>
      </c>
      <c r="B227" s="50">
        <v>221</v>
      </c>
      <c r="C227" s="494" t="s">
        <v>2759</v>
      </c>
      <c r="D227" s="495" t="s">
        <v>1603</v>
      </c>
      <c r="E227" s="495" t="s">
        <v>1572</v>
      </c>
      <c r="F227" s="496" t="s">
        <v>2760</v>
      </c>
      <c r="G227" s="74"/>
      <c r="H227" s="497">
        <v>29</v>
      </c>
      <c r="I227" s="497">
        <v>8</v>
      </c>
      <c r="J227" s="497">
        <v>1978</v>
      </c>
      <c r="K227" s="498">
        <f t="shared" si="3"/>
        <v>33</v>
      </c>
      <c r="L227" s="499" t="s">
        <v>1964</v>
      </c>
      <c r="M227" s="74"/>
      <c r="N227" s="74"/>
      <c r="O227" s="74"/>
      <c r="P227" s="74"/>
      <c r="Q227" s="496" t="s">
        <v>2761</v>
      </c>
      <c r="R227" s="74"/>
      <c r="S227" s="497" t="s">
        <v>58</v>
      </c>
      <c r="T227" s="497">
        <v>11030023</v>
      </c>
      <c r="U227" s="495" t="s">
        <v>4552</v>
      </c>
      <c r="V227" s="495"/>
      <c r="W227" s="495"/>
      <c r="X227" s="495"/>
      <c r="Y227" s="495"/>
      <c r="Z227" s="495"/>
      <c r="AA227" s="501"/>
      <c r="AB227" s="501"/>
      <c r="AC227" s="501"/>
      <c r="AD227" s="501"/>
      <c r="AE227" s="501"/>
      <c r="AF227" s="496" t="s">
        <v>3955</v>
      </c>
      <c r="AG227" s="496" t="s">
        <v>3949</v>
      </c>
      <c r="AH227" s="496" t="s">
        <v>3992</v>
      </c>
      <c r="AI227" s="496" t="s">
        <v>4553</v>
      </c>
      <c r="AJ227" s="501"/>
      <c r="AK227" s="501"/>
      <c r="AL227" s="497">
        <v>2011</v>
      </c>
      <c r="AM227" s="501"/>
      <c r="AN227" s="496" t="s">
        <v>2803</v>
      </c>
      <c r="AO227" s="496" t="s">
        <v>3946</v>
      </c>
      <c r="AP227" s="496" t="s">
        <v>3992</v>
      </c>
      <c r="AQ227" s="496"/>
      <c r="AR227" s="502">
        <v>31</v>
      </c>
      <c r="AS227" s="497" t="s">
        <v>53</v>
      </c>
      <c r="AT227" s="74">
        <v>480.80999999999995</v>
      </c>
      <c r="AU227" s="74">
        <v>327.36</v>
      </c>
      <c r="AV227" s="74">
        <v>261.75</v>
      </c>
      <c r="AW227" s="61">
        <v>277</v>
      </c>
      <c r="AX227" s="74"/>
      <c r="AY227" s="74">
        <v>51.150000000000006</v>
      </c>
      <c r="AZ227" s="74">
        <v>1398.07</v>
      </c>
      <c r="BA227" s="74">
        <v>0</v>
      </c>
      <c r="BB227" s="74">
        <v>1023</v>
      </c>
    </row>
    <row r="228" spans="1:54" s="62" customFormat="1" ht="15.75">
      <c r="A228" s="63" t="s">
        <v>46</v>
      </c>
      <c r="B228" s="50">
        <v>222</v>
      </c>
      <c r="C228" s="494" t="s">
        <v>2769</v>
      </c>
      <c r="D228" s="495" t="s">
        <v>1299</v>
      </c>
      <c r="E228" s="495" t="s">
        <v>2770</v>
      </c>
      <c r="F228" s="496" t="s">
        <v>2771</v>
      </c>
      <c r="G228" s="74"/>
      <c r="H228" s="497">
        <v>25</v>
      </c>
      <c r="I228" s="497">
        <v>6</v>
      </c>
      <c r="J228" s="497">
        <v>1970</v>
      </c>
      <c r="K228" s="498">
        <f t="shared" si="3"/>
        <v>41</v>
      </c>
      <c r="L228" s="499" t="s">
        <v>1964</v>
      </c>
      <c r="M228" s="74"/>
      <c r="N228" s="74"/>
      <c r="O228" s="74"/>
      <c r="P228" s="74"/>
      <c r="Q228" s="496" t="s">
        <v>2772</v>
      </c>
      <c r="R228" s="74"/>
      <c r="S228" s="497" t="s">
        <v>58</v>
      </c>
      <c r="T228" s="497">
        <v>11030023</v>
      </c>
      <c r="U228" s="495" t="s">
        <v>959</v>
      </c>
      <c r="V228" s="495" t="s">
        <v>90</v>
      </c>
      <c r="W228" s="495"/>
      <c r="X228" s="495"/>
      <c r="Y228" s="495"/>
      <c r="Z228" s="495"/>
      <c r="AA228" s="501"/>
      <c r="AB228" s="501"/>
      <c r="AC228" s="501"/>
      <c r="AD228" s="501"/>
      <c r="AE228" s="501"/>
      <c r="AF228" s="496" t="s">
        <v>3955</v>
      </c>
      <c r="AG228" s="496" t="s">
        <v>3949</v>
      </c>
      <c r="AH228" s="496" t="s">
        <v>3992</v>
      </c>
      <c r="AI228" s="496" t="s">
        <v>4554</v>
      </c>
      <c r="AJ228" s="501"/>
      <c r="AK228" s="501"/>
      <c r="AL228" s="497"/>
      <c r="AM228" s="501"/>
      <c r="AN228" s="496" t="s">
        <v>2787</v>
      </c>
      <c r="AO228" s="496" t="s">
        <v>3946</v>
      </c>
      <c r="AP228" s="496" t="s">
        <v>3992</v>
      </c>
      <c r="AQ228" s="496"/>
      <c r="AR228" s="502">
        <v>23</v>
      </c>
      <c r="AS228" s="497" t="s">
        <v>71</v>
      </c>
      <c r="AT228" s="74">
        <v>356.72999999999996</v>
      </c>
      <c r="AU228" s="74">
        <v>242.88</v>
      </c>
      <c r="AV228" s="74">
        <v>11.97</v>
      </c>
      <c r="AW228" s="61">
        <v>130</v>
      </c>
      <c r="AX228" s="74"/>
      <c r="AY228" s="74">
        <v>37.950000000000003</v>
      </c>
      <c r="AZ228" s="74">
        <v>779.53</v>
      </c>
      <c r="BA228" s="74">
        <v>0</v>
      </c>
      <c r="BB228" s="74">
        <v>759</v>
      </c>
    </row>
    <row r="229" spans="1:54" s="62" customFormat="1" ht="15.75">
      <c r="A229" s="63" t="s">
        <v>46</v>
      </c>
      <c r="B229" s="50">
        <v>223</v>
      </c>
      <c r="C229" s="494" t="s">
        <v>2774</v>
      </c>
      <c r="D229" s="495" t="s">
        <v>55</v>
      </c>
      <c r="E229" s="495" t="s">
        <v>2775</v>
      </c>
      <c r="F229" s="496" t="s">
        <v>2776</v>
      </c>
      <c r="G229" s="74"/>
      <c r="H229" s="497">
        <v>28</v>
      </c>
      <c r="I229" s="497">
        <v>7</v>
      </c>
      <c r="J229" s="497">
        <v>1958</v>
      </c>
      <c r="K229" s="498">
        <f t="shared" si="3"/>
        <v>53</v>
      </c>
      <c r="L229" s="499" t="s">
        <v>1964</v>
      </c>
      <c r="M229" s="74"/>
      <c r="N229" s="74"/>
      <c r="O229" s="74"/>
      <c r="P229" s="74"/>
      <c r="Q229" s="496" t="s">
        <v>2777</v>
      </c>
      <c r="R229" s="74"/>
      <c r="S229" s="497" t="s">
        <v>58</v>
      </c>
      <c r="T229" s="497">
        <v>11030023</v>
      </c>
      <c r="U229" s="495" t="s">
        <v>959</v>
      </c>
      <c r="V229" s="495"/>
      <c r="W229" s="495"/>
      <c r="X229" s="495"/>
      <c r="Y229" s="495"/>
      <c r="Z229" s="495"/>
      <c r="AA229" s="501"/>
      <c r="AB229" s="501"/>
      <c r="AC229" s="501"/>
      <c r="AD229" s="501"/>
      <c r="AE229" s="501"/>
      <c r="AF229" s="496" t="s">
        <v>3955</v>
      </c>
      <c r="AG229" s="496" t="s">
        <v>3949</v>
      </c>
      <c r="AH229" s="496" t="s">
        <v>3992</v>
      </c>
      <c r="AI229" s="496" t="s">
        <v>4555</v>
      </c>
      <c r="AJ229" s="501"/>
      <c r="AK229" s="501"/>
      <c r="AL229" s="497"/>
      <c r="AM229" s="501"/>
      <c r="AN229" s="496" t="s">
        <v>3505</v>
      </c>
      <c r="AO229" s="496" t="s">
        <v>3946</v>
      </c>
      <c r="AP229" s="496" t="s">
        <v>3992</v>
      </c>
      <c r="AQ229" s="496"/>
      <c r="AR229" s="502">
        <v>24</v>
      </c>
      <c r="AS229" s="497" t="s">
        <v>71</v>
      </c>
      <c r="AT229" s="74">
        <v>372.23999999999995</v>
      </c>
      <c r="AU229" s="74">
        <v>253.44</v>
      </c>
      <c r="AV229" s="74">
        <v>17.809999999999999</v>
      </c>
      <c r="AW229" s="61">
        <v>110</v>
      </c>
      <c r="AX229" s="74"/>
      <c r="AY229" s="74">
        <v>39.6</v>
      </c>
      <c r="AZ229" s="74">
        <v>793.08999999999992</v>
      </c>
      <c r="BA229" s="74">
        <v>0</v>
      </c>
      <c r="BB229" s="74">
        <v>792</v>
      </c>
    </row>
    <row r="230" spans="1:54" s="62" customFormat="1" ht="15.75">
      <c r="A230" s="63" t="s">
        <v>46</v>
      </c>
      <c r="B230" s="50">
        <v>224</v>
      </c>
      <c r="C230" s="494" t="s">
        <v>2779</v>
      </c>
      <c r="D230" s="495" t="s">
        <v>624</v>
      </c>
      <c r="E230" s="495" t="s">
        <v>2496</v>
      </c>
      <c r="F230" s="496" t="s">
        <v>2780</v>
      </c>
      <c r="G230" s="74"/>
      <c r="H230" s="497">
        <v>17</v>
      </c>
      <c r="I230" s="497">
        <v>4</v>
      </c>
      <c r="J230" s="497">
        <v>1958</v>
      </c>
      <c r="K230" s="498">
        <f t="shared" si="3"/>
        <v>53</v>
      </c>
      <c r="L230" s="499" t="s">
        <v>1964</v>
      </c>
      <c r="M230" s="74"/>
      <c r="N230" s="74"/>
      <c r="O230" s="74"/>
      <c r="P230" s="74"/>
      <c r="Q230" s="496" t="s">
        <v>2781</v>
      </c>
      <c r="R230" s="74"/>
      <c r="S230" s="497" t="s">
        <v>58</v>
      </c>
      <c r="T230" s="497">
        <v>11030023</v>
      </c>
      <c r="U230" s="495" t="s">
        <v>4556</v>
      </c>
      <c r="V230" s="495" t="s">
        <v>4557</v>
      </c>
      <c r="W230" s="495"/>
      <c r="X230" s="495"/>
      <c r="Y230" s="495"/>
      <c r="Z230" s="495"/>
      <c r="AA230" s="501"/>
      <c r="AB230" s="501"/>
      <c r="AC230" s="501"/>
      <c r="AD230" s="501"/>
      <c r="AE230" s="501"/>
      <c r="AF230" s="496" t="s">
        <v>3955</v>
      </c>
      <c r="AG230" s="496" t="s">
        <v>3949</v>
      </c>
      <c r="AH230" s="496" t="s">
        <v>3992</v>
      </c>
      <c r="AI230" s="496" t="s">
        <v>4558</v>
      </c>
      <c r="AJ230" s="501"/>
      <c r="AK230" s="501"/>
      <c r="AL230" s="497">
        <v>2011</v>
      </c>
      <c r="AM230" s="501"/>
      <c r="AN230" s="496" t="s">
        <v>2803</v>
      </c>
      <c r="AO230" s="496" t="s">
        <v>3946</v>
      </c>
      <c r="AP230" s="496" t="s">
        <v>3992</v>
      </c>
      <c r="AQ230" s="496"/>
      <c r="AR230" s="502">
        <v>31</v>
      </c>
      <c r="AS230" s="497" t="s">
        <v>53</v>
      </c>
      <c r="AT230" s="74">
        <v>480.80999999999995</v>
      </c>
      <c r="AU230" s="74">
        <v>327.36</v>
      </c>
      <c r="AV230" s="74">
        <v>1.6</v>
      </c>
      <c r="AW230" s="61">
        <v>152</v>
      </c>
      <c r="AX230" s="74"/>
      <c r="AY230" s="74">
        <v>51.150000000000006</v>
      </c>
      <c r="AZ230" s="74">
        <v>1012.92</v>
      </c>
      <c r="BA230" s="74">
        <v>0</v>
      </c>
      <c r="BB230" s="74">
        <v>1012.92</v>
      </c>
    </row>
    <row r="231" spans="1:54" s="62" customFormat="1" ht="15.75">
      <c r="A231" s="63" t="s">
        <v>46</v>
      </c>
      <c r="B231" s="50">
        <v>225</v>
      </c>
      <c r="C231" s="494" t="s">
        <v>2784</v>
      </c>
      <c r="D231" s="495" t="s">
        <v>2785</v>
      </c>
      <c r="E231" s="495" t="s">
        <v>1768</v>
      </c>
      <c r="F231" s="496" t="s">
        <v>2786</v>
      </c>
      <c r="G231" s="74"/>
      <c r="H231" s="497">
        <v>6</v>
      </c>
      <c r="I231" s="497">
        <v>5</v>
      </c>
      <c r="J231" s="497">
        <v>1988</v>
      </c>
      <c r="K231" s="498">
        <f t="shared" si="3"/>
        <v>23</v>
      </c>
      <c r="L231" s="499" t="s">
        <v>1964</v>
      </c>
      <c r="M231" s="74"/>
      <c r="N231" s="74"/>
      <c r="O231" s="74"/>
      <c r="P231" s="74"/>
      <c r="Q231" s="496" t="s">
        <v>2787</v>
      </c>
      <c r="R231" s="74"/>
      <c r="S231" s="497" t="s">
        <v>58</v>
      </c>
      <c r="T231" s="497">
        <v>11030023</v>
      </c>
      <c r="U231" s="495" t="s">
        <v>1422</v>
      </c>
      <c r="V231" s="495"/>
      <c r="W231" s="495"/>
      <c r="X231" s="495"/>
      <c r="Y231" s="495"/>
      <c r="Z231" s="495"/>
      <c r="AA231" s="501"/>
      <c r="AB231" s="501"/>
      <c r="AC231" s="501"/>
      <c r="AD231" s="501"/>
      <c r="AE231" s="501"/>
      <c r="AF231" s="496" t="s">
        <v>3952</v>
      </c>
      <c r="AG231" s="496" t="s">
        <v>3949</v>
      </c>
      <c r="AH231" s="496" t="s">
        <v>3992</v>
      </c>
      <c r="AI231" s="496" t="s">
        <v>4559</v>
      </c>
      <c r="AJ231" s="501"/>
      <c r="AK231" s="501"/>
      <c r="AL231" s="497"/>
      <c r="AM231" s="501"/>
      <c r="AN231" s="496" t="s">
        <v>2761</v>
      </c>
      <c r="AO231" s="496" t="s">
        <v>3946</v>
      </c>
      <c r="AP231" s="496" t="s">
        <v>3992</v>
      </c>
      <c r="AQ231" s="496"/>
      <c r="AR231" s="502">
        <v>14</v>
      </c>
      <c r="AS231" s="497" t="s">
        <v>71</v>
      </c>
      <c r="AT231" s="74">
        <v>217.14</v>
      </c>
      <c r="AU231" s="74">
        <v>147.84</v>
      </c>
      <c r="AV231" s="74">
        <v>9.18</v>
      </c>
      <c r="AW231" s="61">
        <v>90</v>
      </c>
      <c r="AX231" s="74"/>
      <c r="AY231" s="74">
        <v>23.1</v>
      </c>
      <c r="AZ231" s="74">
        <v>487.26000000000005</v>
      </c>
      <c r="BA231" s="74">
        <v>0</v>
      </c>
      <c r="BB231" s="74">
        <v>462</v>
      </c>
    </row>
    <row r="232" spans="1:54" s="62" customFormat="1" ht="15.75">
      <c r="A232" s="63" t="s">
        <v>46</v>
      </c>
      <c r="B232" s="50">
        <v>226</v>
      </c>
      <c r="C232" s="494" t="s">
        <v>2789</v>
      </c>
      <c r="D232" s="495" t="s">
        <v>66</v>
      </c>
      <c r="E232" s="495" t="s">
        <v>2790</v>
      </c>
      <c r="F232" s="496" t="s">
        <v>2791</v>
      </c>
      <c r="G232" s="74"/>
      <c r="H232" s="497">
        <v>13</v>
      </c>
      <c r="I232" s="497">
        <v>12</v>
      </c>
      <c r="J232" s="497">
        <v>1965</v>
      </c>
      <c r="K232" s="498">
        <f t="shared" si="3"/>
        <v>46</v>
      </c>
      <c r="L232" s="499" t="s">
        <v>1964</v>
      </c>
      <c r="M232" s="74"/>
      <c r="N232" s="74"/>
      <c r="O232" s="74"/>
      <c r="P232" s="74"/>
      <c r="Q232" s="496" t="s">
        <v>2792</v>
      </c>
      <c r="R232" s="74"/>
      <c r="S232" s="497" t="s">
        <v>58</v>
      </c>
      <c r="T232" s="497">
        <v>11030023</v>
      </c>
      <c r="U232" s="495" t="s">
        <v>2718</v>
      </c>
      <c r="V232" s="495"/>
      <c r="W232" s="495"/>
      <c r="X232" s="495"/>
      <c r="Y232" s="495"/>
      <c r="Z232" s="495"/>
      <c r="AA232" s="501"/>
      <c r="AB232" s="501"/>
      <c r="AC232" s="501"/>
      <c r="AD232" s="501"/>
      <c r="AE232" s="501"/>
      <c r="AF232" s="496" t="s">
        <v>3952</v>
      </c>
      <c r="AG232" s="496" t="s">
        <v>3949</v>
      </c>
      <c r="AH232" s="496" t="s">
        <v>3992</v>
      </c>
      <c r="AI232" s="496" t="s">
        <v>4560</v>
      </c>
      <c r="AJ232" s="501"/>
      <c r="AK232" s="501"/>
      <c r="AL232" s="497"/>
      <c r="AM232" s="501"/>
      <c r="AN232" s="496" t="s">
        <v>2803</v>
      </c>
      <c r="AO232" s="496" t="s">
        <v>3946</v>
      </c>
      <c r="AP232" s="496" t="s">
        <v>3992</v>
      </c>
      <c r="AQ232" s="496"/>
      <c r="AR232" s="502">
        <v>31</v>
      </c>
      <c r="AS232" s="497" t="s">
        <v>53</v>
      </c>
      <c r="AT232" s="74">
        <v>480.80999999999995</v>
      </c>
      <c r="AU232" s="74">
        <v>327.36</v>
      </c>
      <c r="AV232" s="74">
        <v>69.959999999999994</v>
      </c>
      <c r="AW232" s="61">
        <v>128</v>
      </c>
      <c r="AX232" s="74"/>
      <c r="AY232" s="74">
        <v>51.150000000000006</v>
      </c>
      <c r="AZ232" s="74">
        <v>1057.28</v>
      </c>
      <c r="BA232" s="74">
        <v>0</v>
      </c>
      <c r="BB232" s="74">
        <v>1023</v>
      </c>
    </row>
    <row r="233" spans="1:54" s="62" customFormat="1" ht="15.75">
      <c r="A233" s="63" t="s">
        <v>46</v>
      </c>
      <c r="B233" s="50">
        <v>227</v>
      </c>
      <c r="C233" s="494" t="s">
        <v>2805</v>
      </c>
      <c r="D233" s="495" t="s">
        <v>1294</v>
      </c>
      <c r="E233" s="495" t="s">
        <v>2806</v>
      </c>
      <c r="F233" s="496" t="s">
        <v>2807</v>
      </c>
      <c r="G233" s="74"/>
      <c r="H233" s="497">
        <v>13</v>
      </c>
      <c r="I233" s="497">
        <v>11</v>
      </c>
      <c r="J233" s="497">
        <v>1966</v>
      </c>
      <c r="K233" s="498">
        <f t="shared" si="3"/>
        <v>45</v>
      </c>
      <c r="L233" s="499" t="s">
        <v>1964</v>
      </c>
      <c r="M233" s="74"/>
      <c r="N233" s="74"/>
      <c r="O233" s="74"/>
      <c r="P233" s="74"/>
      <c r="Q233" s="496" t="s">
        <v>2808</v>
      </c>
      <c r="R233" s="74"/>
      <c r="S233" s="497" t="s">
        <v>58</v>
      </c>
      <c r="T233" s="497">
        <v>11030023</v>
      </c>
      <c r="U233" s="495" t="s">
        <v>4561</v>
      </c>
      <c r="V233" s="495" t="s">
        <v>4562</v>
      </c>
      <c r="W233" s="495"/>
      <c r="X233" s="495"/>
      <c r="Y233" s="495"/>
      <c r="Z233" s="495"/>
      <c r="AA233" s="501"/>
      <c r="AB233" s="501"/>
      <c r="AC233" s="501"/>
      <c r="AD233" s="501"/>
      <c r="AE233" s="501"/>
      <c r="AF233" s="496" t="s">
        <v>3954</v>
      </c>
      <c r="AG233" s="496" t="s">
        <v>3949</v>
      </c>
      <c r="AH233" s="496" t="s">
        <v>3992</v>
      </c>
      <c r="AI233" s="496" t="s">
        <v>4563</v>
      </c>
      <c r="AJ233" s="501"/>
      <c r="AK233" s="501"/>
      <c r="AL233" s="497"/>
      <c r="AM233" s="501"/>
      <c r="AN233" s="496" t="s">
        <v>3953</v>
      </c>
      <c r="AO233" s="496" t="s">
        <v>3946</v>
      </c>
      <c r="AP233" s="496" t="s">
        <v>3992</v>
      </c>
      <c r="AQ233" s="496"/>
      <c r="AR233" s="502">
        <v>6</v>
      </c>
      <c r="AS233" s="497" t="s">
        <v>71</v>
      </c>
      <c r="AT233" s="74">
        <v>93.059999999999988</v>
      </c>
      <c r="AU233" s="74">
        <v>63.36</v>
      </c>
      <c r="AV233" s="74">
        <v>122.57</v>
      </c>
      <c r="AW233" s="61">
        <v>86</v>
      </c>
      <c r="AX233" s="74"/>
      <c r="AY233" s="74">
        <v>9.9</v>
      </c>
      <c r="AZ233" s="74">
        <v>374.89</v>
      </c>
      <c r="BA233" s="74">
        <v>0</v>
      </c>
      <c r="BB233" s="74">
        <v>198</v>
      </c>
    </row>
    <row r="234" spans="1:54" s="62" customFormat="1" ht="15.75">
      <c r="A234" s="63" t="s">
        <v>46</v>
      </c>
      <c r="B234" s="50">
        <v>228</v>
      </c>
      <c r="C234" s="494" t="s">
        <v>2815</v>
      </c>
      <c r="D234" s="495" t="s">
        <v>1108</v>
      </c>
      <c r="E234" s="495" t="s">
        <v>2816</v>
      </c>
      <c r="F234" s="496" t="s">
        <v>2817</v>
      </c>
      <c r="G234" s="74"/>
      <c r="H234" s="497">
        <v>13</v>
      </c>
      <c r="I234" s="497">
        <v>2</v>
      </c>
      <c r="J234" s="497">
        <v>1967</v>
      </c>
      <c r="K234" s="498">
        <f t="shared" si="3"/>
        <v>44</v>
      </c>
      <c r="L234" s="499" t="s">
        <v>1964</v>
      </c>
      <c r="M234" s="74"/>
      <c r="N234" s="74"/>
      <c r="O234" s="74"/>
      <c r="P234" s="74"/>
      <c r="Q234" s="496" t="s">
        <v>2818</v>
      </c>
      <c r="R234" s="74"/>
      <c r="S234" s="497" t="s">
        <v>58</v>
      </c>
      <c r="T234" s="497">
        <v>11030023</v>
      </c>
      <c r="U234" s="495" t="s">
        <v>4564</v>
      </c>
      <c r="V234" s="495"/>
      <c r="W234" s="495"/>
      <c r="X234" s="495"/>
      <c r="Y234" s="495"/>
      <c r="Z234" s="495"/>
      <c r="AA234" s="501"/>
      <c r="AB234" s="501"/>
      <c r="AC234" s="501"/>
      <c r="AD234" s="501"/>
      <c r="AE234" s="501"/>
      <c r="AF234" s="496" t="s">
        <v>3951</v>
      </c>
      <c r="AG234" s="496" t="s">
        <v>3949</v>
      </c>
      <c r="AH234" s="496" t="s">
        <v>3992</v>
      </c>
      <c r="AI234" s="496" t="s">
        <v>4565</v>
      </c>
      <c r="AJ234" s="501"/>
      <c r="AK234" s="501"/>
      <c r="AL234" s="497"/>
      <c r="AM234" s="501"/>
      <c r="AN234" s="496" t="s">
        <v>2803</v>
      </c>
      <c r="AO234" s="496" t="s">
        <v>3946</v>
      </c>
      <c r="AP234" s="496" t="s">
        <v>3992</v>
      </c>
      <c r="AQ234" s="496"/>
      <c r="AR234" s="502">
        <v>31</v>
      </c>
      <c r="AS234" s="497" t="s">
        <v>53</v>
      </c>
      <c r="AT234" s="74">
        <v>480.80999999999995</v>
      </c>
      <c r="AU234" s="74">
        <v>327.36</v>
      </c>
      <c r="AV234" s="74">
        <v>16.46</v>
      </c>
      <c r="AW234" s="61">
        <v>150</v>
      </c>
      <c r="AX234" s="74"/>
      <c r="AY234" s="74">
        <v>51.150000000000006</v>
      </c>
      <c r="AZ234" s="74">
        <v>1025.78</v>
      </c>
      <c r="BA234" s="74">
        <v>0</v>
      </c>
      <c r="BB234" s="74">
        <v>1023</v>
      </c>
    </row>
    <row r="235" spans="1:54" s="62" customFormat="1" ht="15.75">
      <c r="A235" s="63" t="s">
        <v>46</v>
      </c>
      <c r="B235" s="50">
        <v>229</v>
      </c>
      <c r="C235" s="494" t="s">
        <v>2819</v>
      </c>
      <c r="D235" s="495" t="s">
        <v>1108</v>
      </c>
      <c r="E235" s="495" t="s">
        <v>1109</v>
      </c>
      <c r="F235" s="496" t="s">
        <v>1110</v>
      </c>
      <c r="G235" s="74"/>
      <c r="H235" s="497">
        <v>8</v>
      </c>
      <c r="I235" s="497">
        <v>1</v>
      </c>
      <c r="J235" s="497">
        <v>1976</v>
      </c>
      <c r="K235" s="498">
        <f t="shared" si="3"/>
        <v>35</v>
      </c>
      <c r="L235" s="499" t="s">
        <v>1964</v>
      </c>
      <c r="M235" s="74"/>
      <c r="N235" s="74"/>
      <c r="O235" s="74"/>
      <c r="P235" s="74"/>
      <c r="Q235" s="496" t="s">
        <v>2820</v>
      </c>
      <c r="R235" s="74"/>
      <c r="S235" s="497" t="s">
        <v>58</v>
      </c>
      <c r="T235" s="497">
        <v>11030023</v>
      </c>
      <c r="U235" s="495" t="s">
        <v>4566</v>
      </c>
      <c r="V235" s="495" t="s">
        <v>645</v>
      </c>
      <c r="W235" s="495"/>
      <c r="X235" s="495"/>
      <c r="Y235" s="495"/>
      <c r="Z235" s="495"/>
      <c r="AA235" s="501"/>
      <c r="AB235" s="501"/>
      <c r="AC235" s="501"/>
      <c r="AD235" s="501"/>
      <c r="AE235" s="501"/>
      <c r="AF235" s="496" t="s">
        <v>3951</v>
      </c>
      <c r="AG235" s="496" t="s">
        <v>3949</v>
      </c>
      <c r="AH235" s="496" t="s">
        <v>3992</v>
      </c>
      <c r="AI235" s="496" t="s">
        <v>3993</v>
      </c>
      <c r="AJ235" s="501"/>
      <c r="AK235" s="501"/>
      <c r="AL235" s="497">
        <v>2000</v>
      </c>
      <c r="AM235" s="501"/>
      <c r="AN235" s="496" t="s">
        <v>2803</v>
      </c>
      <c r="AO235" s="496" t="s">
        <v>3946</v>
      </c>
      <c r="AP235" s="496" t="s">
        <v>3992</v>
      </c>
      <c r="AQ235" s="496"/>
      <c r="AR235" s="502">
        <v>31</v>
      </c>
      <c r="AS235" s="496" t="s">
        <v>53</v>
      </c>
      <c r="AT235" s="74">
        <v>480.80999999999995</v>
      </c>
      <c r="AU235" s="74">
        <v>327.36</v>
      </c>
      <c r="AV235" s="74">
        <v>10.119999999999999</v>
      </c>
      <c r="AW235" s="61">
        <v>163</v>
      </c>
      <c r="AX235" s="74"/>
      <c r="AY235" s="74">
        <v>51.150000000000006</v>
      </c>
      <c r="AZ235" s="74">
        <v>1032.44</v>
      </c>
      <c r="BA235" s="74">
        <v>0</v>
      </c>
      <c r="BB235" s="74">
        <v>1023</v>
      </c>
    </row>
    <row r="236" spans="1:54" s="62" customFormat="1" ht="15.75">
      <c r="A236" s="63" t="s">
        <v>46</v>
      </c>
      <c r="B236" s="50">
        <v>230</v>
      </c>
      <c r="C236" s="494" t="s">
        <v>2822</v>
      </c>
      <c r="D236" s="495" t="s">
        <v>588</v>
      </c>
      <c r="E236" s="495" t="s">
        <v>1029</v>
      </c>
      <c r="F236" s="496" t="s">
        <v>1030</v>
      </c>
      <c r="G236" s="74"/>
      <c r="H236" s="497">
        <v>17</v>
      </c>
      <c r="I236" s="497">
        <v>8</v>
      </c>
      <c r="J236" s="497">
        <v>1982</v>
      </c>
      <c r="K236" s="498">
        <f t="shared" si="3"/>
        <v>29</v>
      </c>
      <c r="L236" s="499" t="s">
        <v>1964</v>
      </c>
      <c r="M236" s="74"/>
      <c r="N236" s="74"/>
      <c r="O236" s="74"/>
      <c r="P236" s="74"/>
      <c r="Q236" s="496" t="s">
        <v>2823</v>
      </c>
      <c r="R236" s="74"/>
      <c r="S236" s="497" t="s">
        <v>58</v>
      </c>
      <c r="T236" s="497">
        <v>11030023</v>
      </c>
      <c r="U236" s="495" t="s">
        <v>4524</v>
      </c>
      <c r="V236" s="495" t="s">
        <v>2825</v>
      </c>
      <c r="W236" s="495"/>
      <c r="X236" s="495"/>
      <c r="Y236" s="495"/>
      <c r="Z236" s="495"/>
      <c r="AA236" s="501"/>
      <c r="AB236" s="501"/>
      <c r="AC236" s="501"/>
      <c r="AD236" s="501"/>
      <c r="AE236" s="501"/>
      <c r="AF236" s="496" t="s">
        <v>2021</v>
      </c>
      <c r="AG236" s="496" t="s">
        <v>3949</v>
      </c>
      <c r="AH236" s="496" t="s">
        <v>3992</v>
      </c>
      <c r="AI236" s="496" t="s">
        <v>4008</v>
      </c>
      <c r="AJ236" s="501"/>
      <c r="AK236" s="501"/>
      <c r="AL236" s="497"/>
      <c r="AM236" s="501"/>
      <c r="AN236" s="496" t="s">
        <v>2803</v>
      </c>
      <c r="AO236" s="496" t="s">
        <v>3946</v>
      </c>
      <c r="AP236" s="496" t="s">
        <v>3992</v>
      </c>
      <c r="AQ236" s="496"/>
      <c r="AR236" s="502">
        <v>31</v>
      </c>
      <c r="AS236" s="497" t="s">
        <v>53</v>
      </c>
      <c r="AT236" s="74">
        <v>480.80999999999995</v>
      </c>
      <c r="AU236" s="74">
        <v>327.36</v>
      </c>
      <c r="AV236" s="74">
        <v>18.559999999999999</v>
      </c>
      <c r="AW236" s="61">
        <v>128</v>
      </c>
      <c r="AX236" s="74"/>
      <c r="AY236" s="74">
        <v>51.150000000000006</v>
      </c>
      <c r="AZ236" s="74">
        <v>1005.8799999999999</v>
      </c>
      <c r="BA236" s="74">
        <v>0</v>
      </c>
      <c r="BB236" s="74">
        <v>1005.88</v>
      </c>
    </row>
    <row r="237" spans="1:54" s="62" customFormat="1" ht="15.75">
      <c r="A237" s="63" t="s">
        <v>46</v>
      </c>
      <c r="B237" s="50">
        <v>231</v>
      </c>
      <c r="C237" s="494" t="s">
        <v>2826</v>
      </c>
      <c r="D237" s="495" t="s">
        <v>55</v>
      </c>
      <c r="E237" s="495" t="s">
        <v>2827</v>
      </c>
      <c r="F237" s="496" t="s">
        <v>2828</v>
      </c>
      <c r="G237" s="74"/>
      <c r="H237" s="497">
        <v>25</v>
      </c>
      <c r="I237" s="497">
        <v>11</v>
      </c>
      <c r="J237" s="497">
        <v>1964</v>
      </c>
      <c r="K237" s="498">
        <f t="shared" si="3"/>
        <v>47</v>
      </c>
      <c r="L237" s="499" t="s">
        <v>1964</v>
      </c>
      <c r="M237" s="74"/>
      <c r="N237" s="74"/>
      <c r="O237" s="74"/>
      <c r="P237" s="74"/>
      <c r="Q237" s="496" t="s">
        <v>2829</v>
      </c>
      <c r="R237" s="74"/>
      <c r="S237" s="497" t="s">
        <v>58</v>
      </c>
      <c r="T237" s="497">
        <v>11030023</v>
      </c>
      <c r="U237" s="495" t="s">
        <v>4567</v>
      </c>
      <c r="V237" s="495" t="s">
        <v>346</v>
      </c>
      <c r="W237" s="495"/>
      <c r="X237" s="495"/>
      <c r="Y237" s="495"/>
      <c r="Z237" s="495"/>
      <c r="AA237" s="501"/>
      <c r="AB237" s="501"/>
      <c r="AC237" s="501"/>
      <c r="AD237" s="501"/>
      <c r="AE237" s="501"/>
      <c r="AF237" s="496" t="s">
        <v>2021</v>
      </c>
      <c r="AG237" s="496" t="s">
        <v>3949</v>
      </c>
      <c r="AH237" s="496" t="s">
        <v>3992</v>
      </c>
      <c r="AI237" s="496" t="s">
        <v>4000</v>
      </c>
      <c r="AJ237" s="501"/>
      <c r="AK237" s="501"/>
      <c r="AL237" s="497"/>
      <c r="AM237" s="501"/>
      <c r="AN237" s="496" t="s">
        <v>2803</v>
      </c>
      <c r="AO237" s="496" t="s">
        <v>3946</v>
      </c>
      <c r="AP237" s="496" t="s">
        <v>3992</v>
      </c>
      <c r="AQ237" s="496"/>
      <c r="AR237" s="502">
        <v>31</v>
      </c>
      <c r="AS237" s="497" t="s">
        <v>53</v>
      </c>
      <c r="AT237" s="74">
        <v>480.80999999999995</v>
      </c>
      <c r="AU237" s="74">
        <v>327.36</v>
      </c>
      <c r="AV237" s="74">
        <v>11.52</v>
      </c>
      <c r="AW237" s="61">
        <v>163</v>
      </c>
      <c r="AX237" s="74"/>
      <c r="AY237" s="74">
        <v>51.150000000000006</v>
      </c>
      <c r="AZ237" s="74">
        <v>1033.8399999999999</v>
      </c>
      <c r="BA237" s="74">
        <v>0</v>
      </c>
      <c r="BB237" s="74">
        <v>1023</v>
      </c>
    </row>
    <row r="238" spans="1:54" s="62" customFormat="1" ht="15.75">
      <c r="A238" s="63" t="s">
        <v>46</v>
      </c>
      <c r="B238" s="50">
        <v>232</v>
      </c>
      <c r="C238" s="494" t="s">
        <v>2858</v>
      </c>
      <c r="D238" s="495" t="s">
        <v>1606</v>
      </c>
      <c r="E238" s="495" t="s">
        <v>674</v>
      </c>
      <c r="F238" s="496" t="s">
        <v>2859</v>
      </c>
      <c r="G238" s="74"/>
      <c r="H238" s="497">
        <v>19</v>
      </c>
      <c r="I238" s="497">
        <v>3</v>
      </c>
      <c r="J238" s="497">
        <v>1954</v>
      </c>
      <c r="K238" s="498">
        <f t="shared" si="3"/>
        <v>57</v>
      </c>
      <c r="L238" s="499" t="s">
        <v>1964</v>
      </c>
      <c r="M238" s="74"/>
      <c r="N238" s="74"/>
      <c r="O238" s="74"/>
      <c r="P238" s="74"/>
      <c r="Q238" s="496" t="s">
        <v>2860</v>
      </c>
      <c r="R238" s="74"/>
      <c r="S238" s="497" t="s">
        <v>58</v>
      </c>
      <c r="T238" s="497">
        <v>11030023</v>
      </c>
      <c r="U238" s="500" t="s">
        <v>333</v>
      </c>
      <c r="V238" s="495"/>
      <c r="W238" s="495"/>
      <c r="X238" s="495"/>
      <c r="Y238" s="495"/>
      <c r="Z238" s="495"/>
      <c r="AA238" s="501"/>
      <c r="AB238" s="501"/>
      <c r="AC238" s="501"/>
      <c r="AD238" s="501"/>
      <c r="AE238" s="501"/>
      <c r="AF238" s="496" t="s">
        <v>3808</v>
      </c>
      <c r="AG238" s="496" t="s">
        <v>3949</v>
      </c>
      <c r="AH238" s="496" t="s">
        <v>3992</v>
      </c>
      <c r="AI238" s="496" t="s">
        <v>4161</v>
      </c>
      <c r="AJ238" s="501"/>
      <c r="AK238" s="501"/>
      <c r="AL238" s="497"/>
      <c r="AM238" s="501"/>
      <c r="AN238" s="496" t="s">
        <v>3947</v>
      </c>
      <c r="AO238" s="496" t="s">
        <v>3946</v>
      </c>
      <c r="AP238" s="496" t="s">
        <v>3992</v>
      </c>
      <c r="AQ238" s="496"/>
      <c r="AR238" s="502">
        <v>7</v>
      </c>
      <c r="AS238" s="497" t="s">
        <v>71</v>
      </c>
      <c r="AT238" s="74">
        <v>108.57</v>
      </c>
      <c r="AU238" s="74">
        <v>73.92</v>
      </c>
      <c r="AV238" s="74">
        <v>1.1200000000000001</v>
      </c>
      <c r="AW238" s="61">
        <v>15</v>
      </c>
      <c r="AX238" s="74"/>
      <c r="AY238" s="74">
        <v>11.55</v>
      </c>
      <c r="AZ238" s="74">
        <v>210.16000000000003</v>
      </c>
      <c r="BA238" s="74">
        <v>0</v>
      </c>
      <c r="BB238" s="74">
        <v>210.16</v>
      </c>
    </row>
    <row r="239" spans="1:54" s="62" customFormat="1" ht="15.75">
      <c r="A239" s="63" t="s">
        <v>46</v>
      </c>
      <c r="B239" s="50">
        <v>233</v>
      </c>
      <c r="C239" s="494" t="s">
        <v>2870</v>
      </c>
      <c r="D239" s="495" t="s">
        <v>1591</v>
      </c>
      <c r="E239" s="495" t="s">
        <v>2871</v>
      </c>
      <c r="F239" s="496" t="s">
        <v>2872</v>
      </c>
      <c r="G239" s="74"/>
      <c r="H239" s="497">
        <v>30</v>
      </c>
      <c r="I239" s="497">
        <v>6</v>
      </c>
      <c r="J239" s="497">
        <v>1967</v>
      </c>
      <c r="K239" s="498">
        <f t="shared" si="3"/>
        <v>44</v>
      </c>
      <c r="L239" s="499" t="s">
        <v>1964</v>
      </c>
      <c r="M239" s="74"/>
      <c r="N239" s="74"/>
      <c r="O239" s="74"/>
      <c r="P239" s="74"/>
      <c r="Q239" s="496" t="s">
        <v>2873</v>
      </c>
      <c r="R239" s="74"/>
      <c r="S239" s="497" t="s">
        <v>58</v>
      </c>
      <c r="T239" s="497">
        <v>11030023</v>
      </c>
      <c r="U239" s="495" t="s">
        <v>4568</v>
      </c>
      <c r="V239" s="495"/>
      <c r="W239" s="495"/>
      <c r="X239" s="495"/>
      <c r="Y239" s="495"/>
      <c r="Z239" s="495"/>
      <c r="AA239" s="501"/>
      <c r="AB239" s="501"/>
      <c r="AC239" s="501"/>
      <c r="AD239" s="501"/>
      <c r="AE239" s="501"/>
      <c r="AF239" s="496" t="s">
        <v>3454</v>
      </c>
      <c r="AG239" s="496" t="s">
        <v>3949</v>
      </c>
      <c r="AH239" s="496" t="s">
        <v>3992</v>
      </c>
      <c r="AI239" s="496" t="s">
        <v>3995</v>
      </c>
      <c r="AJ239" s="501"/>
      <c r="AK239" s="501"/>
      <c r="AL239" s="497">
        <v>2011</v>
      </c>
      <c r="AM239" s="501"/>
      <c r="AN239" s="496" t="s">
        <v>2803</v>
      </c>
      <c r="AO239" s="496" t="s">
        <v>3946</v>
      </c>
      <c r="AP239" s="496" t="s">
        <v>3992</v>
      </c>
      <c r="AQ239" s="496"/>
      <c r="AR239" s="502">
        <v>31</v>
      </c>
      <c r="AS239" s="497" t="s">
        <v>53</v>
      </c>
      <c r="AT239" s="74">
        <v>480.80999999999995</v>
      </c>
      <c r="AU239" s="74">
        <v>327.36</v>
      </c>
      <c r="AV239" s="74">
        <v>26.24</v>
      </c>
      <c r="AW239" s="61">
        <v>138</v>
      </c>
      <c r="AX239" s="74"/>
      <c r="AY239" s="74">
        <v>51.150000000000006</v>
      </c>
      <c r="AZ239" s="74">
        <v>1023.56</v>
      </c>
      <c r="BA239" s="74">
        <v>0</v>
      </c>
      <c r="BB239" s="74">
        <v>1023</v>
      </c>
    </row>
    <row r="240" spans="1:54" s="62" customFormat="1" ht="15.75">
      <c r="A240" s="63" t="s">
        <v>46</v>
      </c>
      <c r="B240" s="50">
        <v>234</v>
      </c>
      <c r="C240" s="494" t="s">
        <v>2887</v>
      </c>
      <c r="D240" s="495" t="s">
        <v>521</v>
      </c>
      <c r="E240" s="495" t="s">
        <v>522</v>
      </c>
      <c r="F240" s="496" t="s">
        <v>523</v>
      </c>
      <c r="G240" s="74"/>
      <c r="H240" s="497">
        <v>24</v>
      </c>
      <c r="I240" s="497">
        <v>7</v>
      </c>
      <c r="J240" s="497">
        <v>1978</v>
      </c>
      <c r="K240" s="498">
        <f t="shared" si="3"/>
        <v>33</v>
      </c>
      <c r="L240" s="499" t="s">
        <v>100</v>
      </c>
      <c r="M240" s="74"/>
      <c r="N240" s="74"/>
      <c r="O240" s="74"/>
      <c r="P240" s="74"/>
      <c r="Q240" s="496" t="s">
        <v>2888</v>
      </c>
      <c r="R240" s="74"/>
      <c r="S240" s="497" t="s">
        <v>58</v>
      </c>
      <c r="T240" s="497">
        <v>11030023</v>
      </c>
      <c r="U240" s="495" t="s">
        <v>2708</v>
      </c>
      <c r="V240" s="495"/>
      <c r="W240" s="495"/>
      <c r="X240" s="495"/>
      <c r="Y240" s="495"/>
      <c r="Z240" s="495"/>
      <c r="AA240" s="501"/>
      <c r="AB240" s="501"/>
      <c r="AC240" s="501"/>
      <c r="AD240" s="501"/>
      <c r="AE240" s="501"/>
      <c r="AF240" s="496" t="s">
        <v>3454</v>
      </c>
      <c r="AG240" s="496" t="s">
        <v>3949</v>
      </c>
      <c r="AH240" s="496" t="s">
        <v>3992</v>
      </c>
      <c r="AI240" s="496" t="s">
        <v>4569</v>
      </c>
      <c r="AJ240" s="501"/>
      <c r="AK240" s="501"/>
      <c r="AL240" s="497">
        <v>2007</v>
      </c>
      <c r="AM240" s="501"/>
      <c r="AN240" s="496" t="s">
        <v>3505</v>
      </c>
      <c r="AO240" s="496" t="s">
        <v>3946</v>
      </c>
      <c r="AP240" s="496" t="s">
        <v>3992</v>
      </c>
      <c r="AQ240" s="496"/>
      <c r="AR240" s="502">
        <v>24</v>
      </c>
      <c r="AS240" s="497" t="s">
        <v>71</v>
      </c>
      <c r="AT240" s="74">
        <v>372.23999999999995</v>
      </c>
      <c r="AU240" s="74">
        <v>253.44</v>
      </c>
      <c r="AV240" s="74">
        <v>16.84</v>
      </c>
      <c r="AW240" s="61">
        <v>81</v>
      </c>
      <c r="AX240" s="74"/>
      <c r="AY240" s="74">
        <v>39.6</v>
      </c>
      <c r="AZ240" s="74">
        <v>763.12</v>
      </c>
      <c r="BA240" s="74">
        <v>0</v>
      </c>
      <c r="BB240" s="74">
        <v>763.12</v>
      </c>
    </row>
    <row r="241" spans="1:54" s="62" customFormat="1" ht="15.75">
      <c r="A241" s="63" t="s">
        <v>46</v>
      </c>
      <c r="B241" s="50">
        <v>235</v>
      </c>
      <c r="C241" s="494" t="s">
        <v>2907</v>
      </c>
      <c r="D241" s="495" t="s">
        <v>817</v>
      </c>
      <c r="E241" s="495" t="s">
        <v>2908</v>
      </c>
      <c r="F241" s="496" t="s">
        <v>2909</v>
      </c>
      <c r="G241" s="74"/>
      <c r="H241" s="497">
        <v>20</v>
      </c>
      <c r="I241" s="497">
        <v>1</v>
      </c>
      <c r="J241" s="497">
        <v>1976</v>
      </c>
      <c r="K241" s="498">
        <f t="shared" si="3"/>
        <v>35</v>
      </c>
      <c r="L241" s="499" t="s">
        <v>100</v>
      </c>
      <c r="M241" s="74"/>
      <c r="N241" s="74"/>
      <c r="O241" s="74"/>
      <c r="P241" s="74"/>
      <c r="Q241" s="496" t="s">
        <v>2910</v>
      </c>
      <c r="R241" s="74"/>
      <c r="S241" s="497" t="s">
        <v>58</v>
      </c>
      <c r="T241" s="497">
        <v>11030023</v>
      </c>
      <c r="U241" s="500" t="s">
        <v>2718</v>
      </c>
      <c r="V241" s="495"/>
      <c r="W241" s="495"/>
      <c r="X241" s="495"/>
      <c r="Y241" s="495"/>
      <c r="Z241" s="495"/>
      <c r="AA241" s="501"/>
      <c r="AB241" s="501"/>
      <c r="AC241" s="501"/>
      <c r="AD241" s="501"/>
      <c r="AE241" s="501"/>
      <c r="AF241" s="496" t="s">
        <v>2803</v>
      </c>
      <c r="AG241" s="496" t="s">
        <v>3949</v>
      </c>
      <c r="AH241" s="496" t="s">
        <v>3992</v>
      </c>
      <c r="AI241" s="496" t="s">
        <v>4005</v>
      </c>
      <c r="AJ241" s="501"/>
      <c r="AK241" s="501"/>
      <c r="AL241" s="497"/>
      <c r="AM241" s="501"/>
      <c r="AN241" s="496" t="s">
        <v>2767</v>
      </c>
      <c r="AO241" s="496" t="s">
        <v>3946</v>
      </c>
      <c r="AP241" s="496" t="s">
        <v>3992</v>
      </c>
      <c r="AQ241" s="496"/>
      <c r="AR241" s="502">
        <v>15</v>
      </c>
      <c r="AS241" s="497" t="s">
        <v>71</v>
      </c>
      <c r="AT241" s="74">
        <v>232.64999999999998</v>
      </c>
      <c r="AU241" s="74">
        <v>158.4</v>
      </c>
      <c r="AV241" s="74">
        <v>20.12</v>
      </c>
      <c r="AW241" s="61">
        <v>108</v>
      </c>
      <c r="AX241" s="74"/>
      <c r="AY241" s="74">
        <v>24.75</v>
      </c>
      <c r="AZ241" s="74">
        <v>543.91999999999996</v>
      </c>
      <c r="BA241" s="74">
        <v>0</v>
      </c>
      <c r="BB241" s="74">
        <v>495</v>
      </c>
    </row>
    <row r="242" spans="1:54" s="62" customFormat="1" ht="15.75">
      <c r="A242" s="63" t="s">
        <v>46</v>
      </c>
      <c r="B242" s="50">
        <v>236</v>
      </c>
      <c r="C242" s="494" t="s">
        <v>2912</v>
      </c>
      <c r="D242" s="495" t="s">
        <v>1146</v>
      </c>
      <c r="E242" s="495" t="s">
        <v>1811</v>
      </c>
      <c r="F242" s="496" t="s">
        <v>2913</v>
      </c>
      <c r="G242" s="74"/>
      <c r="H242" s="497">
        <v>24</v>
      </c>
      <c r="I242" s="497">
        <v>10</v>
      </c>
      <c r="J242" s="497">
        <v>1973</v>
      </c>
      <c r="K242" s="498">
        <f t="shared" si="3"/>
        <v>38</v>
      </c>
      <c r="L242" s="499" t="s">
        <v>1964</v>
      </c>
      <c r="M242" s="74"/>
      <c r="N242" s="74"/>
      <c r="O242" s="74"/>
      <c r="P242" s="74"/>
      <c r="Q242" s="496" t="s">
        <v>2914</v>
      </c>
      <c r="R242" s="74"/>
      <c r="S242" s="497" t="s">
        <v>58</v>
      </c>
      <c r="T242" s="497">
        <v>11030023</v>
      </c>
      <c r="U242" s="500" t="s">
        <v>333</v>
      </c>
      <c r="V242" s="495"/>
      <c r="W242" s="495"/>
      <c r="X242" s="495"/>
      <c r="Y242" s="495"/>
      <c r="Z242" s="495"/>
      <c r="AA242" s="501"/>
      <c r="AB242" s="501"/>
      <c r="AC242" s="501"/>
      <c r="AD242" s="501"/>
      <c r="AE242" s="501"/>
      <c r="AF242" s="496" t="s">
        <v>3505</v>
      </c>
      <c r="AG242" s="496" t="s">
        <v>3949</v>
      </c>
      <c r="AH242" s="496" t="s">
        <v>3992</v>
      </c>
      <c r="AI242" s="496" t="s">
        <v>4030</v>
      </c>
      <c r="AJ242" s="501"/>
      <c r="AK242" s="501"/>
      <c r="AL242" s="497"/>
      <c r="AM242" s="501"/>
      <c r="AN242" s="496" t="s">
        <v>3950</v>
      </c>
      <c r="AO242" s="496" t="s">
        <v>3946</v>
      </c>
      <c r="AP242" s="496" t="s">
        <v>3992</v>
      </c>
      <c r="AQ242" s="496"/>
      <c r="AR242" s="502">
        <v>1</v>
      </c>
      <c r="AS242" s="497" t="s">
        <v>71</v>
      </c>
      <c r="AT242" s="74">
        <v>15.51</v>
      </c>
      <c r="AU242" s="74">
        <v>10.56</v>
      </c>
      <c r="AV242" s="74">
        <v>5.96</v>
      </c>
      <c r="AW242" s="61">
        <v>15</v>
      </c>
      <c r="AX242" s="74"/>
      <c r="AY242" s="74">
        <v>1.6500000000000001</v>
      </c>
      <c r="AZ242" s="74">
        <v>48.68</v>
      </c>
      <c r="BA242" s="74">
        <v>0</v>
      </c>
      <c r="BB242" s="74">
        <v>33</v>
      </c>
    </row>
    <row r="243" spans="1:54" s="62" customFormat="1" ht="15.75">
      <c r="A243" s="63" t="s">
        <v>46</v>
      </c>
      <c r="B243" s="50">
        <v>237</v>
      </c>
      <c r="C243" s="494" t="s">
        <v>2916</v>
      </c>
      <c r="D243" s="495" t="s">
        <v>213</v>
      </c>
      <c r="E243" s="495" t="s">
        <v>1643</v>
      </c>
      <c r="F243" s="496" t="s">
        <v>2917</v>
      </c>
      <c r="G243" s="74"/>
      <c r="H243" s="497">
        <v>20</v>
      </c>
      <c r="I243" s="497">
        <v>3</v>
      </c>
      <c r="J243" s="497">
        <v>1971</v>
      </c>
      <c r="K243" s="498">
        <f t="shared" si="3"/>
        <v>40</v>
      </c>
      <c r="L243" s="499" t="s">
        <v>1964</v>
      </c>
      <c r="M243" s="74"/>
      <c r="N243" s="74"/>
      <c r="O243" s="74"/>
      <c r="P243" s="74"/>
      <c r="Q243" s="496" t="s">
        <v>2918</v>
      </c>
      <c r="R243" s="74"/>
      <c r="S243" s="497" t="s">
        <v>58</v>
      </c>
      <c r="T243" s="497">
        <v>11030023</v>
      </c>
      <c r="U243" s="500" t="s">
        <v>4570</v>
      </c>
      <c r="V243" s="495"/>
      <c r="W243" s="495"/>
      <c r="X243" s="495"/>
      <c r="Y243" s="495"/>
      <c r="Z243" s="495"/>
      <c r="AA243" s="501"/>
      <c r="AB243" s="501"/>
      <c r="AC243" s="501"/>
      <c r="AD243" s="501"/>
      <c r="AE243" s="501"/>
      <c r="AF243" s="496" t="s">
        <v>2803</v>
      </c>
      <c r="AG243" s="496" t="s">
        <v>3949</v>
      </c>
      <c r="AH243" s="496" t="s">
        <v>3992</v>
      </c>
      <c r="AI243" s="496" t="s">
        <v>4059</v>
      </c>
      <c r="AJ243" s="501"/>
      <c r="AK243" s="501"/>
      <c r="AL243" s="497"/>
      <c r="AM243" s="501"/>
      <c r="AN243" s="496" t="s">
        <v>2803</v>
      </c>
      <c r="AO243" s="496" t="s">
        <v>3946</v>
      </c>
      <c r="AP243" s="496" t="s">
        <v>3992</v>
      </c>
      <c r="AQ243" s="496"/>
      <c r="AR243" s="502">
        <v>31</v>
      </c>
      <c r="AS243" s="497" t="s">
        <v>53</v>
      </c>
      <c r="AT243" s="74">
        <v>480.80999999999995</v>
      </c>
      <c r="AU243" s="74">
        <v>327.36</v>
      </c>
      <c r="AV243" s="74">
        <v>98.26</v>
      </c>
      <c r="AW243" s="61">
        <v>72</v>
      </c>
      <c r="AX243" s="74"/>
      <c r="AY243" s="74">
        <v>51.150000000000006</v>
      </c>
      <c r="AZ243" s="74">
        <v>1029.58</v>
      </c>
      <c r="BA243" s="74">
        <v>0</v>
      </c>
      <c r="BB243" s="74">
        <v>1023</v>
      </c>
    </row>
    <row r="244" spans="1:54" s="62" customFormat="1" ht="15.75">
      <c r="A244" s="63" t="s">
        <v>46</v>
      </c>
      <c r="B244" s="50">
        <v>238</v>
      </c>
      <c r="C244" s="494" t="s">
        <v>2920</v>
      </c>
      <c r="D244" s="495" t="s">
        <v>1606</v>
      </c>
      <c r="E244" s="495" t="s">
        <v>1579</v>
      </c>
      <c r="F244" s="496" t="s">
        <v>2921</v>
      </c>
      <c r="G244" s="74"/>
      <c r="H244" s="497">
        <v>19</v>
      </c>
      <c r="I244" s="497">
        <v>2</v>
      </c>
      <c r="J244" s="497">
        <v>1989</v>
      </c>
      <c r="K244" s="498">
        <f t="shared" si="3"/>
        <v>22</v>
      </c>
      <c r="L244" s="499" t="s">
        <v>1964</v>
      </c>
      <c r="M244" s="74"/>
      <c r="N244" s="74"/>
      <c r="O244" s="74"/>
      <c r="P244" s="74"/>
      <c r="Q244" s="496" t="s">
        <v>2922</v>
      </c>
      <c r="R244" s="74"/>
      <c r="S244" s="497" t="s">
        <v>58</v>
      </c>
      <c r="T244" s="497">
        <v>11030023</v>
      </c>
      <c r="U244" s="495" t="s">
        <v>59</v>
      </c>
      <c r="V244" s="495" t="s">
        <v>2748</v>
      </c>
      <c r="W244" s="495"/>
      <c r="X244" s="495"/>
      <c r="Y244" s="495"/>
      <c r="Z244" s="495"/>
      <c r="AA244" s="501"/>
      <c r="AB244" s="501"/>
      <c r="AC244" s="501"/>
      <c r="AD244" s="501"/>
      <c r="AE244" s="501"/>
      <c r="AF244" s="496" t="s">
        <v>2792</v>
      </c>
      <c r="AG244" s="496" t="s">
        <v>3949</v>
      </c>
      <c r="AH244" s="496" t="s">
        <v>3992</v>
      </c>
      <c r="AI244" s="496" t="s">
        <v>4055</v>
      </c>
      <c r="AJ244" s="501"/>
      <c r="AK244" s="501"/>
      <c r="AL244" s="497"/>
      <c r="AM244" s="501"/>
      <c r="AN244" s="496" t="s">
        <v>2756</v>
      </c>
      <c r="AO244" s="496" t="s">
        <v>3946</v>
      </c>
      <c r="AP244" s="496" t="s">
        <v>3992</v>
      </c>
      <c r="AQ244" s="496"/>
      <c r="AR244" s="502">
        <v>13</v>
      </c>
      <c r="AS244" s="497" t="s">
        <v>71</v>
      </c>
      <c r="AT244" s="74">
        <v>201.63</v>
      </c>
      <c r="AU244" s="74">
        <v>137.28</v>
      </c>
      <c r="AV244" s="74">
        <v>37.01</v>
      </c>
      <c r="AW244" s="61">
        <v>32</v>
      </c>
      <c r="AX244" s="74"/>
      <c r="AY244" s="74">
        <v>21.450000000000003</v>
      </c>
      <c r="AZ244" s="74">
        <v>429.36999999999995</v>
      </c>
      <c r="BA244" s="74">
        <v>0</v>
      </c>
      <c r="BB244" s="74">
        <v>429</v>
      </c>
    </row>
    <row r="245" spans="1:54" s="62" customFormat="1" ht="15.75">
      <c r="A245" s="63" t="s">
        <v>46</v>
      </c>
      <c r="B245" s="50">
        <v>239</v>
      </c>
      <c r="C245" s="494" t="s">
        <v>2923</v>
      </c>
      <c r="D245" s="495" t="s">
        <v>1951</v>
      </c>
      <c r="E245" s="495" t="s">
        <v>2924</v>
      </c>
      <c r="F245" s="496" t="s">
        <v>2925</v>
      </c>
      <c r="G245" s="74"/>
      <c r="H245" s="497">
        <v>10</v>
      </c>
      <c r="I245" s="497">
        <v>8</v>
      </c>
      <c r="J245" s="497">
        <v>1985</v>
      </c>
      <c r="K245" s="498">
        <f t="shared" si="3"/>
        <v>26</v>
      </c>
      <c r="L245" s="499" t="s">
        <v>100</v>
      </c>
      <c r="M245" s="74"/>
      <c r="N245" s="74"/>
      <c r="O245" s="74"/>
      <c r="P245" s="74"/>
      <c r="Q245" s="496" t="s">
        <v>2926</v>
      </c>
      <c r="R245" s="74"/>
      <c r="S245" s="497" t="s">
        <v>58</v>
      </c>
      <c r="T245" s="497">
        <v>11030023</v>
      </c>
      <c r="U245" s="500" t="s">
        <v>4524</v>
      </c>
      <c r="V245" s="495"/>
      <c r="W245" s="495"/>
      <c r="X245" s="495"/>
      <c r="Y245" s="495"/>
      <c r="Z245" s="495"/>
      <c r="AA245" s="501"/>
      <c r="AB245" s="501"/>
      <c r="AC245" s="501"/>
      <c r="AD245" s="501"/>
      <c r="AE245" s="501"/>
      <c r="AF245" s="496" t="s">
        <v>2803</v>
      </c>
      <c r="AG245" s="496" t="s">
        <v>3949</v>
      </c>
      <c r="AH245" s="496" t="s">
        <v>3992</v>
      </c>
      <c r="AI245" s="496" t="s">
        <v>4492</v>
      </c>
      <c r="AJ245" s="501"/>
      <c r="AK245" s="501"/>
      <c r="AL245" s="497"/>
      <c r="AM245" s="501"/>
      <c r="AN245" s="496" t="s">
        <v>3804</v>
      </c>
      <c r="AO245" s="496" t="s">
        <v>3946</v>
      </c>
      <c r="AP245" s="496" t="s">
        <v>3992</v>
      </c>
      <c r="AQ245" s="496"/>
      <c r="AR245" s="502">
        <v>19</v>
      </c>
      <c r="AS245" s="497" t="s">
        <v>71</v>
      </c>
      <c r="AT245" s="74">
        <v>294.69</v>
      </c>
      <c r="AU245" s="74">
        <v>200.64000000000001</v>
      </c>
      <c r="AV245" s="74">
        <v>54.28</v>
      </c>
      <c r="AW245" s="61">
        <v>108</v>
      </c>
      <c r="AX245" s="74"/>
      <c r="AY245" s="74">
        <v>31.35</v>
      </c>
      <c r="AZ245" s="74">
        <v>688.96</v>
      </c>
      <c r="BA245" s="74">
        <v>0</v>
      </c>
      <c r="BB245" s="74">
        <v>627</v>
      </c>
    </row>
    <row r="246" spans="1:54" s="62" customFormat="1" ht="15.75">
      <c r="A246" s="63" t="s">
        <v>46</v>
      </c>
      <c r="B246" s="50">
        <v>240</v>
      </c>
      <c r="C246" s="494" t="s">
        <v>2928</v>
      </c>
      <c r="D246" s="495" t="s">
        <v>1299</v>
      </c>
      <c r="E246" s="495" t="s">
        <v>1754</v>
      </c>
      <c r="F246" s="496" t="s">
        <v>1755</v>
      </c>
      <c r="G246" s="74"/>
      <c r="H246" s="497">
        <v>30</v>
      </c>
      <c r="I246" s="497">
        <v>4</v>
      </c>
      <c r="J246" s="497">
        <v>1971</v>
      </c>
      <c r="K246" s="498">
        <f t="shared" si="3"/>
        <v>40</v>
      </c>
      <c r="L246" s="499" t="s">
        <v>1964</v>
      </c>
      <c r="M246" s="74"/>
      <c r="N246" s="74"/>
      <c r="O246" s="74"/>
      <c r="P246" s="74"/>
      <c r="Q246" s="496" t="s">
        <v>2929</v>
      </c>
      <c r="R246" s="74"/>
      <c r="S246" s="497" t="s">
        <v>58</v>
      </c>
      <c r="T246" s="497">
        <v>11030023</v>
      </c>
      <c r="U246" s="495" t="s">
        <v>959</v>
      </c>
      <c r="V246" s="495"/>
      <c r="W246" s="495"/>
      <c r="X246" s="495"/>
      <c r="Y246" s="495"/>
      <c r="Z246" s="495"/>
      <c r="AA246" s="501"/>
      <c r="AB246" s="501"/>
      <c r="AC246" s="501"/>
      <c r="AD246" s="501"/>
      <c r="AE246" s="501"/>
      <c r="AF246" s="496" t="s">
        <v>3799</v>
      </c>
      <c r="AG246" s="496" t="s">
        <v>3949</v>
      </c>
      <c r="AH246" s="496" t="s">
        <v>3992</v>
      </c>
      <c r="AI246" s="496" t="s">
        <v>4049</v>
      </c>
      <c r="AJ246" s="501"/>
      <c r="AK246" s="501"/>
      <c r="AL246" s="497"/>
      <c r="AM246" s="501"/>
      <c r="AN246" s="496" t="s">
        <v>2803</v>
      </c>
      <c r="AO246" s="496" t="s">
        <v>3946</v>
      </c>
      <c r="AP246" s="496" t="s">
        <v>3992</v>
      </c>
      <c r="AQ246" s="496"/>
      <c r="AR246" s="502">
        <v>31</v>
      </c>
      <c r="AS246" s="497" t="s">
        <v>53</v>
      </c>
      <c r="AT246" s="74">
        <v>480.80999999999995</v>
      </c>
      <c r="AU246" s="74">
        <v>327.36</v>
      </c>
      <c r="AV246" s="74">
        <v>64.69</v>
      </c>
      <c r="AW246" s="61">
        <v>90</v>
      </c>
      <c r="AX246" s="74"/>
      <c r="AY246" s="74">
        <v>51.150000000000006</v>
      </c>
      <c r="AZ246" s="74">
        <v>1014.01</v>
      </c>
      <c r="BA246" s="74">
        <v>0</v>
      </c>
      <c r="BB246" s="74">
        <v>1014.01</v>
      </c>
    </row>
    <row r="247" spans="1:54" s="62" customFormat="1" ht="15.75">
      <c r="A247" s="63" t="s">
        <v>46</v>
      </c>
      <c r="B247" s="50">
        <v>241</v>
      </c>
      <c r="C247" s="494" t="s">
        <v>2931</v>
      </c>
      <c r="D247" s="495" t="s">
        <v>1601</v>
      </c>
      <c r="E247" s="495" t="s">
        <v>2932</v>
      </c>
      <c r="F247" s="496" t="s">
        <v>2933</v>
      </c>
      <c r="G247" s="74"/>
      <c r="H247" s="497">
        <v>16</v>
      </c>
      <c r="I247" s="497">
        <v>6</v>
      </c>
      <c r="J247" s="497">
        <v>1967</v>
      </c>
      <c r="K247" s="498">
        <f t="shared" si="3"/>
        <v>44</v>
      </c>
      <c r="L247" s="499" t="s">
        <v>1964</v>
      </c>
      <c r="M247" s="74"/>
      <c r="N247" s="74"/>
      <c r="O247" s="74"/>
      <c r="P247" s="74"/>
      <c r="Q247" s="496" t="s">
        <v>2934</v>
      </c>
      <c r="R247" s="74"/>
      <c r="S247" s="497" t="s">
        <v>58</v>
      </c>
      <c r="T247" s="497">
        <v>11030023</v>
      </c>
      <c r="U247" s="495" t="s">
        <v>251</v>
      </c>
      <c r="V247" s="495" t="s">
        <v>938</v>
      </c>
      <c r="W247" s="495"/>
      <c r="X247" s="495"/>
      <c r="Y247" s="495"/>
      <c r="Z247" s="495"/>
      <c r="AA247" s="501"/>
      <c r="AB247" s="501"/>
      <c r="AC247" s="501"/>
      <c r="AD247" s="501"/>
      <c r="AE247" s="501"/>
      <c r="AF247" s="496" t="s">
        <v>3799</v>
      </c>
      <c r="AG247" s="496" t="s">
        <v>3949</v>
      </c>
      <c r="AH247" s="496" t="s">
        <v>3992</v>
      </c>
      <c r="AI247" s="496" t="s">
        <v>4277</v>
      </c>
      <c r="AJ247" s="501"/>
      <c r="AK247" s="501"/>
      <c r="AL247" s="497"/>
      <c r="AM247" s="501"/>
      <c r="AN247" s="496" t="s">
        <v>3948</v>
      </c>
      <c r="AO247" s="496" t="s">
        <v>3946</v>
      </c>
      <c r="AP247" s="496" t="s">
        <v>3992</v>
      </c>
      <c r="AQ247" s="496" t="s">
        <v>4571</v>
      </c>
      <c r="AR247" s="502">
        <v>5</v>
      </c>
      <c r="AS247" s="497" t="s">
        <v>956</v>
      </c>
      <c r="AT247" s="74">
        <v>77.55</v>
      </c>
      <c r="AU247" s="74">
        <v>52.800000000000004</v>
      </c>
      <c r="AV247" s="74">
        <v>36.520000000000003</v>
      </c>
      <c r="AW247" s="61">
        <v>19</v>
      </c>
      <c r="AX247" s="74"/>
      <c r="AY247" s="74">
        <v>8.25</v>
      </c>
      <c r="AZ247" s="74">
        <v>194.12</v>
      </c>
      <c r="BA247" s="74">
        <v>0</v>
      </c>
      <c r="BB247" s="74">
        <v>165</v>
      </c>
    </row>
    <row r="248" spans="1:54" s="62" customFormat="1" ht="15.75">
      <c r="A248" s="63" t="s">
        <v>46</v>
      </c>
      <c r="B248" s="50">
        <v>242</v>
      </c>
      <c r="C248" s="494" t="s">
        <v>2940</v>
      </c>
      <c r="D248" s="495" t="s">
        <v>673</v>
      </c>
      <c r="E248" s="495" t="s">
        <v>2941</v>
      </c>
      <c r="F248" s="496" t="s">
        <v>2942</v>
      </c>
      <c r="G248" s="74"/>
      <c r="H248" s="497">
        <v>19</v>
      </c>
      <c r="I248" s="497">
        <v>9</v>
      </c>
      <c r="J248" s="497">
        <v>1980</v>
      </c>
      <c r="K248" s="498">
        <f t="shared" si="3"/>
        <v>31</v>
      </c>
      <c r="L248" s="499" t="s">
        <v>1964</v>
      </c>
      <c r="M248" s="74"/>
      <c r="N248" s="74"/>
      <c r="O248" s="74"/>
      <c r="P248" s="74"/>
      <c r="Q248" s="496" t="s">
        <v>2943</v>
      </c>
      <c r="R248" s="74"/>
      <c r="S248" s="497" t="s">
        <v>58</v>
      </c>
      <c r="T248" s="496" t="s">
        <v>2698</v>
      </c>
      <c r="U248" s="495" t="s">
        <v>1284</v>
      </c>
      <c r="V248" s="495" t="s">
        <v>2945</v>
      </c>
      <c r="W248" s="495"/>
      <c r="X248" s="495"/>
      <c r="Y248" s="495"/>
      <c r="Z248" s="495"/>
      <c r="AA248" s="501"/>
      <c r="AB248" s="501"/>
      <c r="AC248" s="501"/>
      <c r="AD248" s="501"/>
      <c r="AE248" s="501"/>
      <c r="AF248" s="496" t="s">
        <v>2025</v>
      </c>
      <c r="AG248" s="496" t="s">
        <v>3949</v>
      </c>
      <c r="AH248" s="496" t="s">
        <v>3992</v>
      </c>
      <c r="AI248" s="496" t="s">
        <v>4044</v>
      </c>
      <c r="AJ248" s="501"/>
      <c r="AK248" s="501"/>
      <c r="AL248" s="497"/>
      <c r="AM248" s="501"/>
      <c r="AN248" s="496" t="s">
        <v>2803</v>
      </c>
      <c r="AO248" s="496" t="s">
        <v>3946</v>
      </c>
      <c r="AP248" s="496" t="s">
        <v>3992</v>
      </c>
      <c r="AQ248" s="496"/>
      <c r="AR248" s="502">
        <v>31</v>
      </c>
      <c r="AS248" s="497" t="s">
        <v>53</v>
      </c>
      <c r="AT248" s="74">
        <v>480.80999999999995</v>
      </c>
      <c r="AU248" s="74">
        <v>327.36</v>
      </c>
      <c r="AV248" s="74">
        <v>54.12</v>
      </c>
      <c r="AW248" s="61">
        <v>110</v>
      </c>
      <c r="AX248" s="74"/>
      <c r="AY248" s="74">
        <v>51.150000000000006</v>
      </c>
      <c r="AZ248" s="74">
        <v>1023.4399999999999</v>
      </c>
      <c r="BA248" s="74">
        <v>0</v>
      </c>
      <c r="BB248" s="74">
        <v>1023</v>
      </c>
    </row>
    <row r="249" spans="1:54" s="62" customFormat="1" ht="15.75">
      <c r="A249" s="63" t="s">
        <v>46</v>
      </c>
      <c r="B249" s="50">
        <v>243</v>
      </c>
      <c r="C249" s="494" t="s">
        <v>2946</v>
      </c>
      <c r="D249" s="495" t="s">
        <v>1512</v>
      </c>
      <c r="E249" s="495" t="s">
        <v>2947</v>
      </c>
      <c r="F249" s="496" t="s">
        <v>2948</v>
      </c>
      <c r="G249" s="74"/>
      <c r="H249" s="497">
        <v>28</v>
      </c>
      <c r="I249" s="497">
        <v>12</v>
      </c>
      <c r="J249" s="497">
        <v>1981</v>
      </c>
      <c r="K249" s="498">
        <f t="shared" si="3"/>
        <v>30</v>
      </c>
      <c r="L249" s="499" t="s">
        <v>100</v>
      </c>
      <c r="M249" s="74"/>
      <c r="N249" s="74"/>
      <c r="O249" s="74"/>
      <c r="P249" s="74"/>
      <c r="Q249" s="496" t="s">
        <v>2949</v>
      </c>
      <c r="R249" s="74"/>
      <c r="S249" s="497" t="s">
        <v>58</v>
      </c>
      <c r="T249" s="496" t="s">
        <v>2698</v>
      </c>
      <c r="U249" s="500" t="s">
        <v>333</v>
      </c>
      <c r="V249" s="495"/>
      <c r="W249" s="495"/>
      <c r="X249" s="495"/>
      <c r="Y249" s="495"/>
      <c r="Z249" s="495"/>
      <c r="AA249" s="501"/>
      <c r="AB249" s="501"/>
      <c r="AC249" s="501"/>
      <c r="AD249" s="501"/>
      <c r="AE249" s="501"/>
      <c r="AF249" s="496" t="s">
        <v>2025</v>
      </c>
      <c r="AG249" s="496" t="s">
        <v>3949</v>
      </c>
      <c r="AH249" s="496" t="s">
        <v>3992</v>
      </c>
      <c r="AI249" s="496" t="s">
        <v>4572</v>
      </c>
      <c r="AJ249" s="501"/>
      <c r="AK249" s="501"/>
      <c r="AL249" s="497"/>
      <c r="AM249" s="501"/>
      <c r="AN249" s="496" t="s">
        <v>2803</v>
      </c>
      <c r="AO249" s="496" t="s">
        <v>3946</v>
      </c>
      <c r="AP249" s="496" t="s">
        <v>3992</v>
      </c>
      <c r="AQ249" s="496"/>
      <c r="AR249" s="502">
        <v>31</v>
      </c>
      <c r="AS249" s="497" t="s">
        <v>53</v>
      </c>
      <c r="AT249" s="74">
        <v>480.80999999999995</v>
      </c>
      <c r="AU249" s="74">
        <v>327.36</v>
      </c>
      <c r="AV249" s="74">
        <v>21.62</v>
      </c>
      <c r="AW249" s="61">
        <v>15</v>
      </c>
      <c r="AX249" s="74"/>
      <c r="AY249" s="74">
        <v>51.150000000000006</v>
      </c>
      <c r="AZ249" s="74">
        <v>895.93999999999994</v>
      </c>
      <c r="BA249" s="74">
        <v>0</v>
      </c>
      <c r="BB249" s="74">
        <v>895.94</v>
      </c>
    </row>
    <row r="250" spans="1:54" s="62" customFormat="1" ht="15.75">
      <c r="A250" s="63" t="s">
        <v>46</v>
      </c>
      <c r="B250" s="50">
        <v>244</v>
      </c>
      <c r="C250" s="494" t="s">
        <v>2951</v>
      </c>
      <c r="D250" s="495" t="s">
        <v>2952</v>
      </c>
      <c r="E250" s="495" t="s">
        <v>2953</v>
      </c>
      <c r="F250" s="496" t="s">
        <v>2954</v>
      </c>
      <c r="G250" s="74"/>
      <c r="H250" s="497">
        <v>27</v>
      </c>
      <c r="I250" s="497">
        <v>3</v>
      </c>
      <c r="J250" s="497">
        <v>1970</v>
      </c>
      <c r="K250" s="498">
        <f t="shared" si="3"/>
        <v>41</v>
      </c>
      <c r="L250" s="499" t="s">
        <v>1964</v>
      </c>
      <c r="M250" s="74"/>
      <c r="N250" s="74"/>
      <c r="O250" s="74"/>
      <c r="P250" s="74"/>
      <c r="Q250" s="496" t="s">
        <v>2955</v>
      </c>
      <c r="R250" s="74"/>
      <c r="S250" s="497" t="s">
        <v>58</v>
      </c>
      <c r="T250" s="496" t="s">
        <v>2698</v>
      </c>
      <c r="U250" s="495" t="s">
        <v>4573</v>
      </c>
      <c r="V250" s="495" t="s">
        <v>1439</v>
      </c>
      <c r="W250" s="495"/>
      <c r="X250" s="495"/>
      <c r="Y250" s="495"/>
      <c r="Z250" s="495"/>
      <c r="AA250" s="501"/>
      <c r="AB250" s="501"/>
      <c r="AC250" s="501"/>
      <c r="AD250" s="501"/>
      <c r="AE250" s="501"/>
      <c r="AF250" s="496" t="s">
        <v>2025</v>
      </c>
      <c r="AG250" s="496" t="s">
        <v>3949</v>
      </c>
      <c r="AH250" s="496" t="s">
        <v>3992</v>
      </c>
      <c r="AI250" s="496" t="s">
        <v>4137</v>
      </c>
      <c r="AJ250" s="501"/>
      <c r="AK250" s="501"/>
      <c r="AL250" s="497">
        <v>2005</v>
      </c>
      <c r="AM250" s="501"/>
      <c r="AN250" s="496" t="s">
        <v>3951</v>
      </c>
      <c r="AO250" s="496" t="s">
        <v>3946</v>
      </c>
      <c r="AP250" s="496" t="s">
        <v>3992</v>
      </c>
      <c r="AQ250" s="496" t="s">
        <v>4574</v>
      </c>
      <c r="AR250" s="502">
        <v>9</v>
      </c>
      <c r="AS250" s="497" t="s">
        <v>956</v>
      </c>
      <c r="AT250" s="74">
        <v>139.59</v>
      </c>
      <c r="AU250" s="74">
        <v>95.04</v>
      </c>
      <c r="AV250" s="74">
        <v>18.64</v>
      </c>
      <c r="AW250" s="61">
        <v>128</v>
      </c>
      <c r="AX250" s="74"/>
      <c r="AY250" s="74">
        <v>14.850000000000001</v>
      </c>
      <c r="AZ250" s="74">
        <v>396.12</v>
      </c>
      <c r="BA250" s="74">
        <v>0</v>
      </c>
      <c r="BB250" s="74">
        <v>297</v>
      </c>
    </row>
    <row r="251" spans="1:54" s="62" customFormat="1" ht="15.75">
      <c r="A251" s="63" t="s">
        <v>46</v>
      </c>
      <c r="B251" s="50">
        <v>245</v>
      </c>
      <c r="C251" s="494" t="s">
        <v>2957</v>
      </c>
      <c r="D251" s="495" t="s">
        <v>804</v>
      </c>
      <c r="E251" s="495" t="s">
        <v>1020</v>
      </c>
      <c r="F251" s="496" t="s">
        <v>1021</v>
      </c>
      <c r="G251" s="74"/>
      <c r="H251" s="497">
        <v>3</v>
      </c>
      <c r="I251" s="497">
        <v>12</v>
      </c>
      <c r="J251" s="497">
        <v>1953</v>
      </c>
      <c r="K251" s="498">
        <f t="shared" si="3"/>
        <v>58</v>
      </c>
      <c r="L251" s="499" t="s">
        <v>100</v>
      </c>
      <c r="M251" s="74"/>
      <c r="N251" s="74"/>
      <c r="O251" s="74"/>
      <c r="P251" s="74"/>
      <c r="Q251" s="496" t="s">
        <v>2958</v>
      </c>
      <c r="R251" s="74"/>
      <c r="S251" s="497" t="s">
        <v>58</v>
      </c>
      <c r="T251" s="496" t="s">
        <v>2698</v>
      </c>
      <c r="U251" s="495" t="s">
        <v>4575</v>
      </c>
      <c r="V251" s="495" t="s">
        <v>493</v>
      </c>
      <c r="W251" s="495"/>
      <c r="X251" s="495"/>
      <c r="Y251" s="495" t="s">
        <v>346</v>
      </c>
      <c r="Z251" s="495"/>
      <c r="AA251" s="501"/>
      <c r="AB251" s="501"/>
      <c r="AC251" s="501"/>
      <c r="AD251" s="501"/>
      <c r="AE251" s="501"/>
      <c r="AF251" s="496" t="s">
        <v>2025</v>
      </c>
      <c r="AG251" s="496" t="s">
        <v>3949</v>
      </c>
      <c r="AH251" s="496" t="s">
        <v>3992</v>
      </c>
      <c r="AI251" s="496" t="s">
        <v>4018</v>
      </c>
      <c r="AJ251" s="501"/>
      <c r="AK251" s="501"/>
      <c r="AL251" s="497"/>
      <c r="AM251" s="501"/>
      <c r="AN251" s="496" t="s">
        <v>2803</v>
      </c>
      <c r="AO251" s="496" t="s">
        <v>3946</v>
      </c>
      <c r="AP251" s="496" t="s">
        <v>3992</v>
      </c>
      <c r="AQ251" s="496"/>
      <c r="AR251" s="502">
        <v>31</v>
      </c>
      <c r="AS251" s="497" t="s">
        <v>53</v>
      </c>
      <c r="AT251" s="74">
        <v>480.80999999999995</v>
      </c>
      <c r="AU251" s="74">
        <v>327.36</v>
      </c>
      <c r="AV251" s="74">
        <v>11.28</v>
      </c>
      <c r="AW251" s="61">
        <v>231</v>
      </c>
      <c r="AX251" s="74"/>
      <c r="AY251" s="74">
        <v>51.150000000000006</v>
      </c>
      <c r="AZ251" s="74">
        <v>1101.5999999999999</v>
      </c>
      <c r="BA251" s="74">
        <v>0</v>
      </c>
      <c r="BB251" s="74">
        <v>1023</v>
      </c>
    </row>
    <row r="252" spans="1:54" s="62" customFormat="1" ht="15.75">
      <c r="A252" s="63" t="s">
        <v>46</v>
      </c>
      <c r="B252" s="50">
        <v>246</v>
      </c>
      <c r="C252" s="494" t="s">
        <v>2978</v>
      </c>
      <c r="D252" s="495" t="s">
        <v>2979</v>
      </c>
      <c r="E252" s="495" t="s">
        <v>2980</v>
      </c>
      <c r="F252" s="496" t="s">
        <v>2981</v>
      </c>
      <c r="G252" s="74"/>
      <c r="H252" s="497">
        <v>26</v>
      </c>
      <c r="I252" s="497">
        <v>8</v>
      </c>
      <c r="J252" s="497">
        <v>1970</v>
      </c>
      <c r="K252" s="498">
        <f t="shared" si="3"/>
        <v>41</v>
      </c>
      <c r="L252" s="499" t="s">
        <v>1964</v>
      </c>
      <c r="M252" s="74"/>
      <c r="N252" s="74"/>
      <c r="O252" s="74"/>
      <c r="P252" s="74"/>
      <c r="Q252" s="496" t="s">
        <v>2982</v>
      </c>
      <c r="R252" s="74"/>
      <c r="S252" s="497" t="s">
        <v>58</v>
      </c>
      <c r="T252" s="497">
        <v>11030023</v>
      </c>
      <c r="U252" s="500" t="s">
        <v>333</v>
      </c>
      <c r="V252" s="495"/>
      <c r="W252" s="495"/>
      <c r="X252" s="495"/>
      <c r="Y252" s="495"/>
      <c r="Z252" s="495"/>
      <c r="AA252" s="501"/>
      <c r="AB252" s="501"/>
      <c r="AC252" s="501"/>
      <c r="AD252" s="501"/>
      <c r="AE252" s="501"/>
      <c r="AF252" s="496" t="s">
        <v>2803</v>
      </c>
      <c r="AG252" s="496" t="s">
        <v>3949</v>
      </c>
      <c r="AH252" s="496" t="s">
        <v>3992</v>
      </c>
      <c r="AI252" s="496" t="s">
        <v>4161</v>
      </c>
      <c r="AJ252" s="501"/>
      <c r="AK252" s="501"/>
      <c r="AL252" s="497">
        <v>2011</v>
      </c>
      <c r="AM252" s="501"/>
      <c r="AN252" s="496" t="s">
        <v>3950</v>
      </c>
      <c r="AO252" s="496" t="s">
        <v>3946</v>
      </c>
      <c r="AP252" s="496" t="s">
        <v>3992</v>
      </c>
      <c r="AQ252" s="496"/>
      <c r="AR252" s="502">
        <v>1</v>
      </c>
      <c r="AS252" s="497" t="s">
        <v>71</v>
      </c>
      <c r="AT252" s="74">
        <v>15.51</v>
      </c>
      <c r="AU252" s="74">
        <v>10.56</v>
      </c>
      <c r="AV252" s="74">
        <v>2.65</v>
      </c>
      <c r="AW252" s="61">
        <v>15</v>
      </c>
      <c r="AX252" s="74"/>
      <c r="AY252" s="74">
        <v>1.6500000000000001</v>
      </c>
      <c r="AZ252" s="74">
        <v>45.37</v>
      </c>
      <c r="BA252" s="74">
        <v>0</v>
      </c>
      <c r="BB252" s="74">
        <v>33</v>
      </c>
    </row>
    <row r="253" spans="1:54" s="62" customFormat="1" ht="15.75">
      <c r="A253" s="63" t="s">
        <v>46</v>
      </c>
      <c r="B253" s="50">
        <v>247</v>
      </c>
      <c r="C253" s="494" t="s">
        <v>2989</v>
      </c>
      <c r="D253" s="504" t="s">
        <v>2990</v>
      </c>
      <c r="E253" s="495" t="s">
        <v>2991</v>
      </c>
      <c r="F253" s="496" t="s">
        <v>4576</v>
      </c>
      <c r="G253" s="74"/>
      <c r="H253" s="497">
        <v>24</v>
      </c>
      <c r="I253" s="497">
        <v>11</v>
      </c>
      <c r="J253" s="497">
        <v>1984</v>
      </c>
      <c r="K253" s="498">
        <f t="shared" si="3"/>
        <v>27</v>
      </c>
      <c r="L253" s="499" t="s">
        <v>1964</v>
      </c>
      <c r="M253" s="74"/>
      <c r="N253" s="74"/>
      <c r="O253" s="74"/>
      <c r="P253" s="74"/>
      <c r="Q253" s="497">
        <v>169</v>
      </c>
      <c r="R253" s="74"/>
      <c r="S253" s="496" t="s">
        <v>58</v>
      </c>
      <c r="T253" s="496" t="s">
        <v>2698</v>
      </c>
      <c r="U253" s="500" t="s">
        <v>4577</v>
      </c>
      <c r="V253" s="500"/>
      <c r="W253" s="500"/>
      <c r="X253" s="495"/>
      <c r="Y253" s="500"/>
      <c r="Z253" s="500"/>
      <c r="AA253" s="501"/>
      <c r="AB253" s="501"/>
      <c r="AC253" s="501"/>
      <c r="AD253" s="501"/>
      <c r="AE253" s="501"/>
      <c r="AF253" s="496" t="s">
        <v>3949</v>
      </c>
      <c r="AG253" s="496" t="s">
        <v>3950</v>
      </c>
      <c r="AH253" s="496" t="s">
        <v>3992</v>
      </c>
      <c r="AI253" s="496" t="s">
        <v>4578</v>
      </c>
      <c r="AJ253" s="501"/>
      <c r="AK253" s="501"/>
      <c r="AL253" s="497">
        <v>2012</v>
      </c>
      <c r="AM253" s="501"/>
      <c r="AN253" s="496" t="s">
        <v>2792</v>
      </c>
      <c r="AO253" s="496" t="s">
        <v>3946</v>
      </c>
      <c r="AP253" s="496" t="s">
        <v>3992</v>
      </c>
      <c r="AQ253" s="496"/>
      <c r="AR253" s="502">
        <v>25</v>
      </c>
      <c r="AS253" s="497" t="s">
        <v>71</v>
      </c>
      <c r="AT253" s="74">
        <v>387.75</v>
      </c>
      <c r="AU253" s="74">
        <v>264</v>
      </c>
      <c r="AV253" s="74">
        <v>46.82</v>
      </c>
      <c r="AW253" s="61">
        <v>86</v>
      </c>
      <c r="AX253" s="74"/>
      <c r="AY253" s="74">
        <v>41.25</v>
      </c>
      <c r="AZ253" s="74">
        <v>825.82</v>
      </c>
      <c r="BA253" s="74">
        <v>0</v>
      </c>
      <c r="BB253" s="74">
        <v>825</v>
      </c>
    </row>
    <row r="254" spans="1:54" s="62" customFormat="1" ht="15.75">
      <c r="A254" s="63" t="s">
        <v>46</v>
      </c>
      <c r="B254" s="50">
        <v>248</v>
      </c>
      <c r="C254" s="494" t="s">
        <v>2292</v>
      </c>
      <c r="D254" s="504" t="s">
        <v>422</v>
      </c>
      <c r="E254" s="495" t="s">
        <v>2293</v>
      </c>
      <c r="F254" s="496" t="s">
        <v>2294</v>
      </c>
      <c r="G254" s="74"/>
      <c r="H254" s="497">
        <v>28</v>
      </c>
      <c r="I254" s="497">
        <v>4</v>
      </c>
      <c r="J254" s="497">
        <v>1975</v>
      </c>
      <c r="K254" s="498">
        <f t="shared" si="3"/>
        <v>36</v>
      </c>
      <c r="L254" s="499" t="s">
        <v>100</v>
      </c>
      <c r="M254" s="74"/>
      <c r="N254" s="74"/>
      <c r="O254" s="74"/>
      <c r="P254" s="74"/>
      <c r="Q254" s="497">
        <v>175</v>
      </c>
      <c r="R254" s="74"/>
      <c r="S254" s="496" t="s">
        <v>58</v>
      </c>
      <c r="T254" s="496" t="s">
        <v>2698</v>
      </c>
      <c r="U254" s="500" t="s">
        <v>959</v>
      </c>
      <c r="V254" s="500"/>
      <c r="W254" s="500"/>
      <c r="X254" s="495"/>
      <c r="Y254" s="500"/>
      <c r="Z254" s="500"/>
      <c r="AA254" s="501"/>
      <c r="AB254" s="501"/>
      <c r="AC254" s="501"/>
      <c r="AD254" s="501"/>
      <c r="AE254" s="501"/>
      <c r="AF254" s="496" t="s">
        <v>2756</v>
      </c>
      <c r="AG254" s="496" t="s">
        <v>3950</v>
      </c>
      <c r="AH254" s="496" t="s">
        <v>3992</v>
      </c>
      <c r="AI254" s="496" t="s">
        <v>4358</v>
      </c>
      <c r="AJ254" s="501"/>
      <c r="AK254" s="501"/>
      <c r="AL254" s="497"/>
      <c r="AM254" s="501"/>
      <c r="AN254" s="496" t="s">
        <v>2803</v>
      </c>
      <c r="AO254" s="496" t="s">
        <v>3946</v>
      </c>
      <c r="AP254" s="496" t="s">
        <v>3992</v>
      </c>
      <c r="AQ254" s="496"/>
      <c r="AR254" s="502">
        <v>31</v>
      </c>
      <c r="AS254" s="497" t="s">
        <v>53</v>
      </c>
      <c r="AT254" s="74">
        <v>480.80999999999995</v>
      </c>
      <c r="AU254" s="74">
        <v>327.36</v>
      </c>
      <c r="AV254" s="74">
        <v>52.68</v>
      </c>
      <c r="AW254" s="61">
        <v>120</v>
      </c>
      <c r="AX254" s="74"/>
      <c r="AY254" s="74">
        <v>51.150000000000006</v>
      </c>
      <c r="AZ254" s="74">
        <v>1032</v>
      </c>
      <c r="BA254" s="74">
        <v>0</v>
      </c>
      <c r="BB254" s="74">
        <v>1023</v>
      </c>
    </row>
    <row r="255" spans="1:54" s="62" customFormat="1" ht="15.75">
      <c r="A255" s="63" t="s">
        <v>46</v>
      </c>
      <c r="B255" s="50">
        <v>249</v>
      </c>
      <c r="C255" s="494" t="s">
        <v>2997</v>
      </c>
      <c r="D255" s="504" t="s">
        <v>2998</v>
      </c>
      <c r="E255" s="495" t="s">
        <v>2999</v>
      </c>
      <c r="F255" s="496" t="s">
        <v>3000</v>
      </c>
      <c r="G255" s="74"/>
      <c r="H255" s="497">
        <v>7</v>
      </c>
      <c r="I255" s="497">
        <v>2</v>
      </c>
      <c r="J255" s="497">
        <v>1970</v>
      </c>
      <c r="K255" s="498">
        <f t="shared" si="3"/>
        <v>41</v>
      </c>
      <c r="L255" s="499" t="s">
        <v>1964</v>
      </c>
      <c r="M255" s="74"/>
      <c r="N255" s="74"/>
      <c r="O255" s="74"/>
      <c r="P255" s="74"/>
      <c r="Q255" s="496">
        <v>192</v>
      </c>
      <c r="R255" s="74"/>
      <c r="S255" s="496" t="s">
        <v>58</v>
      </c>
      <c r="T255" s="496" t="s">
        <v>2698</v>
      </c>
      <c r="U255" s="500" t="s">
        <v>4579</v>
      </c>
      <c r="V255" s="500" t="s">
        <v>493</v>
      </c>
      <c r="W255" s="500"/>
      <c r="X255" s="495"/>
      <c r="Y255" s="500"/>
      <c r="Z255" s="500"/>
      <c r="AA255" s="501"/>
      <c r="AB255" s="501"/>
      <c r="AC255" s="501"/>
      <c r="AD255" s="501"/>
      <c r="AE255" s="501"/>
      <c r="AF255" s="496" t="s">
        <v>3948</v>
      </c>
      <c r="AG255" s="496" t="s">
        <v>3950</v>
      </c>
      <c r="AH255" s="496" t="s">
        <v>3992</v>
      </c>
      <c r="AI255" s="496" t="s">
        <v>4070</v>
      </c>
      <c r="AJ255" s="501"/>
      <c r="AK255" s="501"/>
      <c r="AL255" s="497"/>
      <c r="AM255" s="501"/>
      <c r="AN255" s="496" t="s">
        <v>2752</v>
      </c>
      <c r="AO255" s="496" t="s">
        <v>3946</v>
      </c>
      <c r="AP255" s="496" t="s">
        <v>3992</v>
      </c>
      <c r="AQ255" s="496"/>
      <c r="AR255" s="502">
        <v>11</v>
      </c>
      <c r="AS255" s="496" t="s">
        <v>71</v>
      </c>
      <c r="AT255" s="74">
        <v>170.60999999999999</v>
      </c>
      <c r="AU255" s="74">
        <v>116.16</v>
      </c>
      <c r="AV255" s="74">
        <v>6.59</v>
      </c>
      <c r="AW255" s="61">
        <v>138</v>
      </c>
      <c r="AX255" s="74"/>
      <c r="AY255" s="74">
        <v>18.150000000000002</v>
      </c>
      <c r="AZ255" s="74">
        <v>449.50999999999993</v>
      </c>
      <c r="BA255" s="74">
        <v>0</v>
      </c>
      <c r="BB255" s="74">
        <v>363</v>
      </c>
    </row>
    <row r="256" spans="1:54" s="62" customFormat="1" ht="15.75">
      <c r="A256" s="63" t="s">
        <v>46</v>
      </c>
      <c r="B256" s="50">
        <v>250</v>
      </c>
      <c r="C256" s="494" t="s">
        <v>3006</v>
      </c>
      <c r="D256" s="504" t="s">
        <v>179</v>
      </c>
      <c r="E256" s="495" t="s">
        <v>1137</v>
      </c>
      <c r="F256" s="496" t="s">
        <v>3007</v>
      </c>
      <c r="G256" s="74"/>
      <c r="H256" s="497">
        <v>19</v>
      </c>
      <c r="I256" s="497">
        <v>6</v>
      </c>
      <c r="J256" s="497">
        <v>1960</v>
      </c>
      <c r="K256" s="498">
        <f t="shared" si="3"/>
        <v>51</v>
      </c>
      <c r="L256" s="499" t="s">
        <v>1964</v>
      </c>
      <c r="M256" s="74"/>
      <c r="N256" s="74"/>
      <c r="O256" s="74"/>
      <c r="P256" s="74"/>
      <c r="Q256" s="496">
        <v>202</v>
      </c>
      <c r="R256" s="74"/>
      <c r="S256" s="496" t="s">
        <v>58</v>
      </c>
      <c r="T256" s="496" t="s">
        <v>2698</v>
      </c>
      <c r="U256" s="500" t="s">
        <v>3540</v>
      </c>
      <c r="V256" s="500" t="s">
        <v>90</v>
      </c>
      <c r="W256" s="500"/>
      <c r="X256" s="495"/>
      <c r="Y256" s="500"/>
      <c r="Z256" s="500"/>
      <c r="AA256" s="501"/>
      <c r="AB256" s="501"/>
      <c r="AC256" s="501"/>
      <c r="AD256" s="501"/>
      <c r="AE256" s="501"/>
      <c r="AF256" s="496" t="s">
        <v>3948</v>
      </c>
      <c r="AG256" s="496" t="s">
        <v>3950</v>
      </c>
      <c r="AH256" s="496" t="s">
        <v>3992</v>
      </c>
      <c r="AI256" s="496" t="s">
        <v>4580</v>
      </c>
      <c r="AJ256" s="501"/>
      <c r="AK256" s="501"/>
      <c r="AL256" s="497"/>
      <c r="AM256" s="501"/>
      <c r="AN256" s="496" t="s">
        <v>2803</v>
      </c>
      <c r="AO256" s="496" t="s">
        <v>3946</v>
      </c>
      <c r="AP256" s="496" t="s">
        <v>3992</v>
      </c>
      <c r="AQ256" s="496"/>
      <c r="AR256" s="502">
        <v>31</v>
      </c>
      <c r="AS256" s="496" t="s">
        <v>53</v>
      </c>
      <c r="AT256" s="74">
        <v>480.80999999999995</v>
      </c>
      <c r="AU256" s="74">
        <v>327.36</v>
      </c>
      <c r="AV256" s="74">
        <v>44.38</v>
      </c>
      <c r="AW256" s="61">
        <v>120</v>
      </c>
      <c r="AX256" s="74"/>
      <c r="AY256" s="74">
        <v>51.150000000000006</v>
      </c>
      <c r="AZ256" s="74">
        <v>1023.6999999999999</v>
      </c>
      <c r="BA256" s="74">
        <v>0</v>
      </c>
      <c r="BB256" s="74">
        <v>1023</v>
      </c>
    </row>
    <row r="257" spans="1:54" s="62" customFormat="1" ht="15.75">
      <c r="A257" s="63" t="s">
        <v>46</v>
      </c>
      <c r="B257" s="50">
        <v>251</v>
      </c>
      <c r="C257" s="494" t="s">
        <v>3016</v>
      </c>
      <c r="D257" s="504" t="s">
        <v>1302</v>
      </c>
      <c r="E257" s="495" t="s">
        <v>3017</v>
      </c>
      <c r="F257" s="496" t="s">
        <v>3018</v>
      </c>
      <c r="G257" s="74"/>
      <c r="H257" s="497">
        <v>27</v>
      </c>
      <c r="I257" s="497">
        <v>10</v>
      </c>
      <c r="J257" s="497">
        <v>1982</v>
      </c>
      <c r="K257" s="498">
        <f t="shared" si="3"/>
        <v>29</v>
      </c>
      <c r="L257" s="499" t="s">
        <v>100</v>
      </c>
      <c r="M257" s="74"/>
      <c r="N257" s="74"/>
      <c r="O257" s="74"/>
      <c r="P257" s="74"/>
      <c r="Q257" s="497">
        <v>204</v>
      </c>
      <c r="R257" s="74"/>
      <c r="S257" s="496" t="s">
        <v>58</v>
      </c>
      <c r="T257" s="496" t="s">
        <v>2698</v>
      </c>
      <c r="U257" s="500" t="s">
        <v>4581</v>
      </c>
      <c r="V257" s="500"/>
      <c r="W257" s="500"/>
      <c r="X257" s="495"/>
      <c r="Y257" s="500"/>
      <c r="Z257" s="500"/>
      <c r="AA257" s="501"/>
      <c r="AB257" s="501"/>
      <c r="AC257" s="501"/>
      <c r="AD257" s="501"/>
      <c r="AE257" s="501"/>
      <c r="AF257" s="496" t="s">
        <v>3953</v>
      </c>
      <c r="AG257" s="496" t="s">
        <v>3950</v>
      </c>
      <c r="AH257" s="496" t="s">
        <v>3992</v>
      </c>
      <c r="AI257" s="496" t="s">
        <v>4042</v>
      </c>
      <c r="AJ257" s="501"/>
      <c r="AK257" s="501"/>
      <c r="AL257" s="497"/>
      <c r="AM257" s="501"/>
      <c r="AN257" s="496" t="s">
        <v>2025</v>
      </c>
      <c r="AO257" s="496" t="s">
        <v>3946</v>
      </c>
      <c r="AP257" s="496" t="s">
        <v>3992</v>
      </c>
      <c r="AQ257" s="496"/>
      <c r="AR257" s="502">
        <v>29</v>
      </c>
      <c r="AS257" s="496" t="s">
        <v>71</v>
      </c>
      <c r="AT257" s="74">
        <v>449.78999999999996</v>
      </c>
      <c r="AU257" s="74">
        <v>306.24</v>
      </c>
      <c r="AV257" s="74">
        <v>22.86</v>
      </c>
      <c r="AW257" s="61">
        <v>251</v>
      </c>
      <c r="AX257" s="74"/>
      <c r="AY257" s="74">
        <v>47.85</v>
      </c>
      <c r="AZ257" s="74">
        <v>1077.74</v>
      </c>
      <c r="BA257" s="74">
        <v>0</v>
      </c>
      <c r="BB257" s="74">
        <v>957</v>
      </c>
    </row>
    <row r="258" spans="1:54" s="62" customFormat="1" ht="15.75">
      <c r="A258" s="63" t="s">
        <v>46</v>
      </c>
      <c r="B258" s="50">
        <v>252</v>
      </c>
      <c r="C258" s="494" t="s">
        <v>3020</v>
      </c>
      <c r="D258" s="504" t="s">
        <v>1025</v>
      </c>
      <c r="E258" s="495" t="s">
        <v>3021</v>
      </c>
      <c r="F258" s="496" t="s">
        <v>3022</v>
      </c>
      <c r="G258" s="74"/>
      <c r="H258" s="497">
        <v>2</v>
      </c>
      <c r="I258" s="497">
        <v>7</v>
      </c>
      <c r="J258" s="497">
        <v>1969</v>
      </c>
      <c r="K258" s="498">
        <f t="shared" si="3"/>
        <v>42</v>
      </c>
      <c r="L258" s="499" t="s">
        <v>1964</v>
      </c>
      <c r="M258" s="74"/>
      <c r="N258" s="74"/>
      <c r="O258" s="74"/>
      <c r="P258" s="74"/>
      <c r="Q258" s="497">
        <v>205</v>
      </c>
      <c r="R258" s="74"/>
      <c r="S258" s="496" t="s">
        <v>58</v>
      </c>
      <c r="T258" s="496" t="s">
        <v>2698</v>
      </c>
      <c r="U258" s="500" t="s">
        <v>1422</v>
      </c>
      <c r="V258" s="500"/>
      <c r="W258" s="500"/>
      <c r="X258" s="495"/>
      <c r="Y258" s="500"/>
      <c r="Z258" s="500"/>
      <c r="AA258" s="501"/>
      <c r="AB258" s="501"/>
      <c r="AC258" s="501"/>
      <c r="AD258" s="501"/>
      <c r="AE258" s="501"/>
      <c r="AF258" s="496" t="s">
        <v>3953</v>
      </c>
      <c r="AG258" s="496" t="s">
        <v>3950</v>
      </c>
      <c r="AH258" s="496" t="s">
        <v>3992</v>
      </c>
      <c r="AI258" s="496" t="s">
        <v>4021</v>
      </c>
      <c r="AJ258" s="501"/>
      <c r="AK258" s="501"/>
      <c r="AL258" s="497"/>
      <c r="AM258" s="501"/>
      <c r="AN258" s="496" t="s">
        <v>3951</v>
      </c>
      <c r="AO258" s="496" t="s">
        <v>3946</v>
      </c>
      <c r="AP258" s="496" t="s">
        <v>3992</v>
      </c>
      <c r="AQ258" s="496"/>
      <c r="AR258" s="502">
        <v>9</v>
      </c>
      <c r="AS258" s="496" t="s">
        <v>71</v>
      </c>
      <c r="AT258" s="74">
        <v>139.59</v>
      </c>
      <c r="AU258" s="74">
        <v>95.04</v>
      </c>
      <c r="AV258" s="74">
        <v>3.44</v>
      </c>
      <c r="AW258" s="61">
        <v>90</v>
      </c>
      <c r="AX258" s="74"/>
      <c r="AY258" s="74">
        <v>14.850000000000001</v>
      </c>
      <c r="AZ258" s="74">
        <v>342.91999999999996</v>
      </c>
      <c r="BA258" s="74">
        <v>0</v>
      </c>
      <c r="BB258" s="74">
        <v>297</v>
      </c>
    </row>
    <row r="259" spans="1:54" s="62" customFormat="1" ht="15.75">
      <c r="A259" s="63" t="s">
        <v>46</v>
      </c>
      <c r="B259" s="50">
        <v>253</v>
      </c>
      <c r="C259" s="494" t="s">
        <v>3036</v>
      </c>
      <c r="D259" s="504" t="s">
        <v>227</v>
      </c>
      <c r="E259" s="495" t="s">
        <v>3037</v>
      </c>
      <c r="F259" s="496" t="s">
        <v>3038</v>
      </c>
      <c r="G259" s="74"/>
      <c r="H259" s="497">
        <v>9</v>
      </c>
      <c r="I259" s="497">
        <v>1</v>
      </c>
      <c r="J259" s="497">
        <v>1989</v>
      </c>
      <c r="K259" s="498">
        <f t="shared" si="3"/>
        <v>22</v>
      </c>
      <c r="L259" s="499" t="s">
        <v>100</v>
      </c>
      <c r="M259" s="74"/>
      <c r="N259" s="74"/>
      <c r="O259" s="74"/>
      <c r="P259" s="74"/>
      <c r="Q259" s="497">
        <v>215</v>
      </c>
      <c r="R259" s="74"/>
      <c r="S259" s="496" t="s">
        <v>58</v>
      </c>
      <c r="T259" s="496" t="s">
        <v>2698</v>
      </c>
      <c r="U259" s="500" t="s">
        <v>4582</v>
      </c>
      <c r="V259" s="500"/>
      <c r="W259" s="500"/>
      <c r="X259" s="495"/>
      <c r="Y259" s="500"/>
      <c r="Z259" s="500"/>
      <c r="AA259" s="501"/>
      <c r="AB259" s="501"/>
      <c r="AC259" s="501"/>
      <c r="AD259" s="501"/>
      <c r="AE259" s="501"/>
      <c r="AF259" s="496" t="s">
        <v>3951</v>
      </c>
      <c r="AG259" s="496" t="s">
        <v>3950</v>
      </c>
      <c r="AH259" s="496" t="s">
        <v>3992</v>
      </c>
      <c r="AI259" s="496" t="s">
        <v>4072</v>
      </c>
      <c r="AJ259" s="501"/>
      <c r="AK259" s="501"/>
      <c r="AL259" s="497"/>
      <c r="AM259" s="501"/>
      <c r="AN259" s="496" t="s">
        <v>2787</v>
      </c>
      <c r="AO259" s="496" t="s">
        <v>3946</v>
      </c>
      <c r="AP259" s="496" t="s">
        <v>3992</v>
      </c>
      <c r="AQ259" s="496"/>
      <c r="AR259" s="502">
        <v>23</v>
      </c>
      <c r="AS259" s="496" t="s">
        <v>71</v>
      </c>
      <c r="AT259" s="74">
        <v>356.72999999999996</v>
      </c>
      <c r="AU259" s="74">
        <v>242.88</v>
      </c>
      <c r="AV259" s="74">
        <v>11.92</v>
      </c>
      <c r="AW259" s="61">
        <v>110</v>
      </c>
      <c r="AX259" s="74"/>
      <c r="AY259" s="74">
        <v>37.950000000000003</v>
      </c>
      <c r="AZ259" s="74">
        <v>759.4799999999999</v>
      </c>
      <c r="BA259" s="74">
        <v>0</v>
      </c>
      <c r="BB259" s="74">
        <v>759</v>
      </c>
    </row>
    <row r="260" spans="1:54" s="62" customFormat="1" ht="15.75">
      <c r="A260" s="63" t="s">
        <v>46</v>
      </c>
      <c r="B260" s="50">
        <v>254</v>
      </c>
      <c r="C260" s="494" t="s">
        <v>2431</v>
      </c>
      <c r="D260" s="504" t="s">
        <v>624</v>
      </c>
      <c r="E260" s="495" t="s">
        <v>2432</v>
      </c>
      <c r="F260" s="496" t="s">
        <v>2433</v>
      </c>
      <c r="G260" s="74"/>
      <c r="H260" s="497">
        <v>16</v>
      </c>
      <c r="I260" s="497">
        <v>10</v>
      </c>
      <c r="J260" s="497">
        <v>1957</v>
      </c>
      <c r="K260" s="498">
        <f t="shared" si="3"/>
        <v>54</v>
      </c>
      <c r="L260" s="499" t="s">
        <v>1964</v>
      </c>
      <c r="M260" s="74"/>
      <c r="N260" s="74"/>
      <c r="O260" s="74"/>
      <c r="P260" s="74"/>
      <c r="Q260" s="497">
        <v>219</v>
      </c>
      <c r="R260" s="74"/>
      <c r="S260" s="496" t="s">
        <v>58</v>
      </c>
      <c r="T260" s="496" t="s">
        <v>2698</v>
      </c>
      <c r="U260" s="500" t="s">
        <v>4583</v>
      </c>
      <c r="V260" s="500" t="s">
        <v>2825</v>
      </c>
      <c r="W260" s="500"/>
      <c r="X260" s="495"/>
      <c r="Y260" s="500"/>
      <c r="Z260" s="500"/>
      <c r="AA260" s="501"/>
      <c r="AB260" s="501"/>
      <c r="AC260" s="501"/>
      <c r="AD260" s="501"/>
      <c r="AE260" s="501"/>
      <c r="AF260" s="496" t="s">
        <v>2756</v>
      </c>
      <c r="AG260" s="496" t="s">
        <v>3950</v>
      </c>
      <c r="AH260" s="496" t="s">
        <v>3992</v>
      </c>
      <c r="AI260" s="496" t="s">
        <v>4229</v>
      </c>
      <c r="AJ260" s="501"/>
      <c r="AK260" s="501"/>
      <c r="AL260" s="497"/>
      <c r="AM260" s="501"/>
      <c r="AN260" s="496" t="s">
        <v>2803</v>
      </c>
      <c r="AO260" s="496" t="s">
        <v>3946</v>
      </c>
      <c r="AP260" s="496" t="s">
        <v>3992</v>
      </c>
      <c r="AQ260" s="496"/>
      <c r="AR260" s="502">
        <v>31</v>
      </c>
      <c r="AS260" s="496" t="s">
        <v>53</v>
      </c>
      <c r="AT260" s="74">
        <v>480.80999999999995</v>
      </c>
      <c r="AU260" s="74">
        <v>327.36</v>
      </c>
      <c r="AV260" s="74">
        <v>6.59</v>
      </c>
      <c r="AW260" s="61">
        <v>268</v>
      </c>
      <c r="AX260" s="74"/>
      <c r="AY260" s="74">
        <v>51.150000000000006</v>
      </c>
      <c r="AZ260" s="74">
        <v>1133.9099999999999</v>
      </c>
      <c r="BA260" s="74">
        <v>0</v>
      </c>
      <c r="BB260" s="74">
        <v>1023</v>
      </c>
    </row>
    <row r="261" spans="1:54" s="62" customFormat="1" ht="15.75">
      <c r="A261" s="63" t="s">
        <v>46</v>
      </c>
      <c r="B261" s="50">
        <v>255</v>
      </c>
      <c r="C261" s="494" t="s">
        <v>3041</v>
      </c>
      <c r="D261" s="504" t="s">
        <v>985</v>
      </c>
      <c r="E261" s="495" t="s">
        <v>986</v>
      </c>
      <c r="F261" s="496" t="s">
        <v>987</v>
      </c>
      <c r="G261" s="74"/>
      <c r="H261" s="497">
        <v>5</v>
      </c>
      <c r="I261" s="497">
        <v>10</v>
      </c>
      <c r="J261" s="497">
        <v>1960</v>
      </c>
      <c r="K261" s="498">
        <f t="shared" si="3"/>
        <v>51</v>
      </c>
      <c r="L261" s="499" t="s">
        <v>1964</v>
      </c>
      <c r="M261" s="74"/>
      <c r="N261" s="74"/>
      <c r="O261" s="74"/>
      <c r="P261" s="74"/>
      <c r="Q261" s="497">
        <v>225</v>
      </c>
      <c r="R261" s="74"/>
      <c r="S261" s="496" t="s">
        <v>58</v>
      </c>
      <c r="T261" s="496" t="s">
        <v>2698</v>
      </c>
      <c r="U261" s="500" t="s">
        <v>225</v>
      </c>
      <c r="V261" s="500" t="s">
        <v>90</v>
      </c>
      <c r="W261" s="500"/>
      <c r="X261" s="495"/>
      <c r="Y261" s="500"/>
      <c r="Z261" s="500"/>
      <c r="AA261" s="501"/>
      <c r="AB261" s="501"/>
      <c r="AC261" s="501"/>
      <c r="AD261" s="501"/>
      <c r="AE261" s="501"/>
      <c r="AF261" s="496" t="s">
        <v>3812</v>
      </c>
      <c r="AG261" s="496" t="s">
        <v>3950</v>
      </c>
      <c r="AH261" s="496" t="s">
        <v>3992</v>
      </c>
      <c r="AI261" s="496" t="s">
        <v>4161</v>
      </c>
      <c r="AJ261" s="501"/>
      <c r="AK261" s="501"/>
      <c r="AL261" s="497"/>
      <c r="AM261" s="501"/>
      <c r="AN261" s="496" t="s">
        <v>3950</v>
      </c>
      <c r="AO261" s="496" t="s">
        <v>3946</v>
      </c>
      <c r="AP261" s="496" t="s">
        <v>3992</v>
      </c>
      <c r="AQ261" s="496"/>
      <c r="AR261" s="502">
        <v>1</v>
      </c>
      <c r="AS261" s="496" t="s">
        <v>71</v>
      </c>
      <c r="AT261" s="74">
        <v>15.51</v>
      </c>
      <c r="AU261" s="74">
        <v>10.56</v>
      </c>
      <c r="AV261" s="74">
        <v>0.06</v>
      </c>
      <c r="AW261" s="61">
        <v>25</v>
      </c>
      <c r="AX261" s="74"/>
      <c r="AY261" s="74">
        <v>1.6500000000000001</v>
      </c>
      <c r="AZ261" s="74">
        <v>52.78</v>
      </c>
      <c r="BA261" s="74">
        <v>0</v>
      </c>
      <c r="BB261" s="74">
        <v>33</v>
      </c>
    </row>
    <row r="262" spans="1:54" s="62" customFormat="1" ht="15.75">
      <c r="A262" s="63" t="s">
        <v>46</v>
      </c>
      <c r="B262" s="50">
        <v>256</v>
      </c>
      <c r="C262" s="494" t="s">
        <v>3043</v>
      </c>
      <c r="D262" s="504" t="s">
        <v>1265</v>
      </c>
      <c r="E262" s="495" t="s">
        <v>1266</v>
      </c>
      <c r="F262" s="496" t="s">
        <v>1267</v>
      </c>
      <c r="G262" s="74"/>
      <c r="H262" s="497">
        <v>17</v>
      </c>
      <c r="I262" s="497">
        <v>10</v>
      </c>
      <c r="J262" s="497">
        <v>1954</v>
      </c>
      <c r="K262" s="498">
        <f t="shared" si="3"/>
        <v>57</v>
      </c>
      <c r="L262" s="499" t="s">
        <v>100</v>
      </c>
      <c r="M262" s="74"/>
      <c r="N262" s="74"/>
      <c r="O262" s="74"/>
      <c r="P262" s="74"/>
      <c r="Q262" s="497">
        <v>228</v>
      </c>
      <c r="R262" s="74"/>
      <c r="S262" s="496" t="s">
        <v>159</v>
      </c>
      <c r="T262" s="496" t="s">
        <v>2698</v>
      </c>
      <c r="U262" s="500" t="s">
        <v>4584</v>
      </c>
      <c r="V262" s="500" t="s">
        <v>2825</v>
      </c>
      <c r="W262" s="500"/>
      <c r="X262" s="495"/>
      <c r="Y262" s="500"/>
      <c r="Z262" s="500"/>
      <c r="AA262" s="501"/>
      <c r="AB262" s="501"/>
      <c r="AC262" s="501"/>
      <c r="AD262" s="501"/>
      <c r="AE262" s="501"/>
      <c r="AF262" s="496" t="s">
        <v>3812</v>
      </c>
      <c r="AG262" s="496" t="s">
        <v>3950</v>
      </c>
      <c r="AH262" s="496" t="s">
        <v>3992</v>
      </c>
      <c r="AI262" s="496" t="s">
        <v>4315</v>
      </c>
      <c r="AJ262" s="501"/>
      <c r="AK262" s="501"/>
      <c r="AL262" s="497"/>
      <c r="AM262" s="501"/>
      <c r="AN262" s="496" t="s">
        <v>2803</v>
      </c>
      <c r="AO262" s="496" t="s">
        <v>3946</v>
      </c>
      <c r="AP262" s="496" t="s">
        <v>3992</v>
      </c>
      <c r="AQ262" s="496"/>
      <c r="AR262" s="502">
        <v>31</v>
      </c>
      <c r="AS262" s="496" t="s">
        <v>53</v>
      </c>
      <c r="AT262" s="74">
        <v>480.80999999999995</v>
      </c>
      <c r="AU262" s="74">
        <v>327.36</v>
      </c>
      <c r="AV262" s="74">
        <v>10.82</v>
      </c>
      <c r="AW262" s="61">
        <v>168</v>
      </c>
      <c r="AX262" s="74"/>
      <c r="AY262" s="74">
        <v>51.150000000000006</v>
      </c>
      <c r="AZ262" s="74">
        <v>1038.1399999999999</v>
      </c>
      <c r="BA262" s="74">
        <v>0</v>
      </c>
      <c r="BB262" s="74">
        <v>1023</v>
      </c>
    </row>
    <row r="263" spans="1:54" s="62" customFormat="1" ht="15.75">
      <c r="A263" s="63" t="s">
        <v>46</v>
      </c>
      <c r="B263" s="50">
        <v>257</v>
      </c>
      <c r="C263" s="494" t="s">
        <v>3044</v>
      </c>
      <c r="D263" s="504" t="s">
        <v>248</v>
      </c>
      <c r="E263" s="495" t="s">
        <v>3045</v>
      </c>
      <c r="F263" s="496" t="s">
        <v>3046</v>
      </c>
      <c r="G263" s="74"/>
      <c r="H263" s="497">
        <v>20</v>
      </c>
      <c r="I263" s="497">
        <v>5</v>
      </c>
      <c r="J263" s="497">
        <v>1996</v>
      </c>
      <c r="K263" s="498">
        <f t="shared" si="3"/>
        <v>15</v>
      </c>
      <c r="L263" s="499" t="s">
        <v>1964</v>
      </c>
      <c r="M263" s="74"/>
      <c r="N263" s="74"/>
      <c r="O263" s="74"/>
      <c r="P263" s="74"/>
      <c r="Q263" s="497">
        <v>236</v>
      </c>
      <c r="R263" s="74"/>
      <c r="S263" s="496" t="s">
        <v>169</v>
      </c>
      <c r="T263" s="496" t="s">
        <v>2698</v>
      </c>
      <c r="U263" s="500" t="s">
        <v>4585</v>
      </c>
      <c r="V263" s="500"/>
      <c r="W263" s="500"/>
      <c r="X263" s="495"/>
      <c r="Y263" s="500"/>
      <c r="Z263" s="500"/>
      <c r="AA263" s="501"/>
      <c r="AB263" s="501"/>
      <c r="AC263" s="501"/>
      <c r="AD263" s="501"/>
      <c r="AE263" s="501"/>
      <c r="AF263" s="496" t="s">
        <v>2756</v>
      </c>
      <c r="AG263" s="496" t="s">
        <v>3950</v>
      </c>
      <c r="AH263" s="496" t="s">
        <v>3992</v>
      </c>
      <c r="AI263" s="496" t="s">
        <v>4315</v>
      </c>
      <c r="AJ263" s="501"/>
      <c r="AK263" s="501"/>
      <c r="AL263" s="497"/>
      <c r="AM263" s="501"/>
      <c r="AN263" s="496" t="s">
        <v>2772</v>
      </c>
      <c r="AO263" s="496" t="s">
        <v>3946</v>
      </c>
      <c r="AP263" s="496" t="s">
        <v>3992</v>
      </c>
      <c r="AQ263" s="496"/>
      <c r="AR263" s="502">
        <v>16</v>
      </c>
      <c r="AS263" s="497" t="s">
        <v>71</v>
      </c>
      <c r="AT263" s="74">
        <v>248.16</v>
      </c>
      <c r="AU263" s="74">
        <v>168.96</v>
      </c>
      <c r="AV263" s="74">
        <v>4.91</v>
      </c>
      <c r="AW263" s="61">
        <v>125</v>
      </c>
      <c r="AX263" s="74"/>
      <c r="AY263" s="74">
        <v>26.400000000000002</v>
      </c>
      <c r="AZ263" s="74">
        <v>573.43000000000006</v>
      </c>
      <c r="BA263" s="74">
        <v>0</v>
      </c>
      <c r="BB263" s="74">
        <v>528</v>
      </c>
    </row>
    <row r="264" spans="1:54" s="62" customFormat="1" ht="15.75">
      <c r="A264" s="63" t="s">
        <v>46</v>
      </c>
      <c r="B264" s="50">
        <v>258</v>
      </c>
      <c r="C264" s="494" t="s">
        <v>3051</v>
      </c>
      <c r="D264" s="504" t="s">
        <v>1260</v>
      </c>
      <c r="E264" s="495" t="s">
        <v>1261</v>
      </c>
      <c r="F264" s="496" t="s">
        <v>1262</v>
      </c>
      <c r="G264" s="74"/>
      <c r="H264" s="497">
        <v>11</v>
      </c>
      <c r="I264" s="497">
        <v>4</v>
      </c>
      <c r="J264" s="497">
        <v>1936</v>
      </c>
      <c r="K264" s="498">
        <f t="shared" si="3"/>
        <v>75</v>
      </c>
      <c r="L264" s="499" t="s">
        <v>100</v>
      </c>
      <c r="M264" s="74"/>
      <c r="N264" s="74"/>
      <c r="O264" s="74"/>
      <c r="P264" s="74"/>
      <c r="Q264" s="497">
        <v>240</v>
      </c>
      <c r="R264" s="74"/>
      <c r="S264" s="496" t="s">
        <v>58</v>
      </c>
      <c r="T264" s="496" t="s">
        <v>2698</v>
      </c>
      <c r="U264" s="500" t="s">
        <v>4586</v>
      </c>
      <c r="V264" s="500" t="s">
        <v>2783</v>
      </c>
      <c r="W264" s="500"/>
      <c r="X264" s="495"/>
      <c r="Y264" s="500"/>
      <c r="Z264" s="500"/>
      <c r="AA264" s="501"/>
      <c r="AB264" s="501"/>
      <c r="AC264" s="501"/>
      <c r="AD264" s="501"/>
      <c r="AE264" s="501"/>
      <c r="AF264" s="496" t="s">
        <v>2756</v>
      </c>
      <c r="AG264" s="496" t="s">
        <v>3950</v>
      </c>
      <c r="AH264" s="496" t="s">
        <v>3992</v>
      </c>
      <c r="AI264" s="496" t="s">
        <v>4587</v>
      </c>
      <c r="AJ264" s="501"/>
      <c r="AK264" s="501"/>
      <c r="AL264" s="497"/>
      <c r="AM264" s="501"/>
      <c r="AN264" s="496" t="s">
        <v>3808</v>
      </c>
      <c r="AO264" s="496" t="s">
        <v>3946</v>
      </c>
      <c r="AP264" s="496" t="s">
        <v>3992</v>
      </c>
      <c r="AQ264" s="496"/>
      <c r="AR264" s="502">
        <v>17</v>
      </c>
      <c r="AS264" s="496" t="s">
        <v>71</v>
      </c>
      <c r="AT264" s="74">
        <v>263.66999999999996</v>
      </c>
      <c r="AU264" s="74">
        <v>179.52</v>
      </c>
      <c r="AV264" s="74">
        <v>6.11</v>
      </c>
      <c r="AW264" s="61">
        <v>185</v>
      </c>
      <c r="AX264" s="74"/>
      <c r="AY264" s="74">
        <v>28.05</v>
      </c>
      <c r="AZ264" s="74">
        <v>662.34999999999991</v>
      </c>
      <c r="BA264" s="74">
        <v>0</v>
      </c>
      <c r="BB264" s="74">
        <v>561</v>
      </c>
    </row>
    <row r="265" spans="1:54" s="62" customFormat="1" ht="15.75">
      <c r="A265" s="63" t="s">
        <v>46</v>
      </c>
      <c r="B265" s="50">
        <v>259</v>
      </c>
      <c r="C265" s="494" t="s">
        <v>3053</v>
      </c>
      <c r="D265" s="504" t="s">
        <v>3054</v>
      </c>
      <c r="E265" s="495" t="s">
        <v>1213</v>
      </c>
      <c r="F265" s="496" t="s">
        <v>3055</v>
      </c>
      <c r="G265" s="74"/>
      <c r="H265" s="497">
        <v>26</v>
      </c>
      <c r="I265" s="497">
        <v>10</v>
      </c>
      <c r="J265" s="497">
        <v>1975</v>
      </c>
      <c r="K265" s="498">
        <f t="shared" si="3"/>
        <v>36</v>
      </c>
      <c r="L265" s="499" t="s">
        <v>1964</v>
      </c>
      <c r="M265" s="74"/>
      <c r="N265" s="74"/>
      <c r="O265" s="74"/>
      <c r="P265" s="74"/>
      <c r="Q265" s="497">
        <v>244</v>
      </c>
      <c r="R265" s="74"/>
      <c r="S265" s="496" t="s">
        <v>1501</v>
      </c>
      <c r="T265" s="496" t="s">
        <v>2698</v>
      </c>
      <c r="U265" s="500" t="s">
        <v>1431</v>
      </c>
      <c r="V265" s="500" t="s">
        <v>2735</v>
      </c>
      <c r="W265" s="500"/>
      <c r="X265" s="495"/>
      <c r="Y265" s="500"/>
      <c r="Z265" s="500"/>
      <c r="AA265" s="501"/>
      <c r="AB265" s="501"/>
      <c r="AC265" s="501"/>
      <c r="AD265" s="501"/>
      <c r="AE265" s="501"/>
      <c r="AF265" s="496" t="s">
        <v>2761</v>
      </c>
      <c r="AG265" s="496" t="s">
        <v>3950</v>
      </c>
      <c r="AH265" s="496" t="s">
        <v>3992</v>
      </c>
      <c r="AI265" s="496" t="s">
        <v>4018</v>
      </c>
      <c r="AJ265" s="501"/>
      <c r="AK265" s="501"/>
      <c r="AL265" s="497"/>
      <c r="AM265" s="501"/>
      <c r="AN265" s="496" t="s">
        <v>3950</v>
      </c>
      <c r="AO265" s="496" t="s">
        <v>3946</v>
      </c>
      <c r="AP265" s="496" t="s">
        <v>3992</v>
      </c>
      <c r="AQ265" s="496"/>
      <c r="AR265" s="502">
        <v>1</v>
      </c>
      <c r="AS265" s="496" t="s">
        <v>71</v>
      </c>
      <c r="AT265" s="74">
        <v>15.51</v>
      </c>
      <c r="AU265" s="74">
        <v>10.56</v>
      </c>
      <c r="AV265" s="74">
        <v>0.04</v>
      </c>
      <c r="AW265" s="61">
        <v>71</v>
      </c>
      <c r="AX265" s="74"/>
      <c r="AY265" s="74">
        <v>1.6500000000000001</v>
      </c>
      <c r="AZ265" s="74">
        <v>98.759999999999991</v>
      </c>
      <c r="BA265" s="74">
        <v>0</v>
      </c>
      <c r="BB265" s="74">
        <v>33</v>
      </c>
    </row>
    <row r="266" spans="1:54" s="62" customFormat="1" ht="15.75">
      <c r="A266" s="63" t="s">
        <v>46</v>
      </c>
      <c r="B266" s="50">
        <v>260</v>
      </c>
      <c r="C266" s="494" t="s">
        <v>3057</v>
      </c>
      <c r="D266" s="504" t="s">
        <v>3058</v>
      </c>
      <c r="E266" s="495" t="s">
        <v>3059</v>
      </c>
      <c r="F266" s="496" t="s">
        <v>3060</v>
      </c>
      <c r="G266" s="74"/>
      <c r="H266" s="497">
        <v>15</v>
      </c>
      <c r="I266" s="497">
        <v>5</v>
      </c>
      <c r="J266" s="497">
        <v>1982</v>
      </c>
      <c r="K266" s="498">
        <f t="shared" si="3"/>
        <v>29</v>
      </c>
      <c r="L266" s="499" t="s">
        <v>1964</v>
      </c>
      <c r="M266" s="74"/>
      <c r="N266" s="74"/>
      <c r="O266" s="74"/>
      <c r="P266" s="74"/>
      <c r="Q266" s="497">
        <v>247</v>
      </c>
      <c r="R266" s="74"/>
      <c r="S266" s="496" t="s">
        <v>58</v>
      </c>
      <c r="T266" s="496" t="s">
        <v>2698</v>
      </c>
      <c r="U266" s="500" t="s">
        <v>4588</v>
      </c>
      <c r="V266" s="500" t="s">
        <v>3062</v>
      </c>
      <c r="W266" s="500"/>
      <c r="X266" s="495"/>
      <c r="Y266" s="500"/>
      <c r="Z266" s="500"/>
      <c r="AA266" s="501"/>
      <c r="AB266" s="501"/>
      <c r="AC266" s="501"/>
      <c r="AD266" s="501"/>
      <c r="AE266" s="501"/>
      <c r="AF266" s="496" t="s">
        <v>2761</v>
      </c>
      <c r="AG266" s="496" t="s">
        <v>3950</v>
      </c>
      <c r="AH266" s="496" t="s">
        <v>3992</v>
      </c>
      <c r="AI266" s="496" t="s">
        <v>3994</v>
      </c>
      <c r="AJ266" s="501"/>
      <c r="AK266" s="501"/>
      <c r="AL266" s="497">
        <v>2010</v>
      </c>
      <c r="AM266" s="501"/>
      <c r="AN266" s="496" t="s">
        <v>2803</v>
      </c>
      <c r="AO266" s="496" t="s">
        <v>3946</v>
      </c>
      <c r="AP266" s="496" t="s">
        <v>3992</v>
      </c>
      <c r="AQ266" s="496"/>
      <c r="AR266" s="502">
        <v>31</v>
      </c>
      <c r="AS266" s="496" t="s">
        <v>53</v>
      </c>
      <c r="AT266" s="74">
        <v>480.80999999999995</v>
      </c>
      <c r="AU266" s="74">
        <v>327.36</v>
      </c>
      <c r="AV266" s="74">
        <v>35.72</v>
      </c>
      <c r="AW266" s="61">
        <v>128</v>
      </c>
      <c r="AX266" s="74"/>
      <c r="AY266" s="74">
        <v>51.150000000000006</v>
      </c>
      <c r="AZ266" s="74">
        <v>1023.04</v>
      </c>
      <c r="BA266" s="74">
        <v>0</v>
      </c>
      <c r="BB266" s="74">
        <v>1023</v>
      </c>
    </row>
    <row r="267" spans="1:54" s="62" customFormat="1" ht="15.75">
      <c r="A267" s="63" t="s">
        <v>46</v>
      </c>
      <c r="B267" s="50">
        <v>261</v>
      </c>
      <c r="C267" s="494" t="s">
        <v>3063</v>
      </c>
      <c r="D267" s="504" t="s">
        <v>789</v>
      </c>
      <c r="E267" s="495" t="s">
        <v>1495</v>
      </c>
      <c r="F267" s="496" t="s">
        <v>1496</v>
      </c>
      <c r="G267" s="74"/>
      <c r="H267" s="497">
        <v>20</v>
      </c>
      <c r="I267" s="497">
        <v>10</v>
      </c>
      <c r="J267" s="497">
        <v>1957</v>
      </c>
      <c r="K267" s="498">
        <f t="shared" ref="K267:K330" si="4">2011-J267</f>
        <v>54</v>
      </c>
      <c r="L267" s="499" t="s">
        <v>1964</v>
      </c>
      <c r="M267" s="74"/>
      <c r="N267" s="74"/>
      <c r="O267" s="74"/>
      <c r="P267" s="74"/>
      <c r="Q267" s="497">
        <v>248</v>
      </c>
      <c r="R267" s="74"/>
      <c r="S267" s="496" t="s">
        <v>58</v>
      </c>
      <c r="T267" s="496" t="s">
        <v>2698</v>
      </c>
      <c r="U267" s="500" t="s">
        <v>4589</v>
      </c>
      <c r="V267" s="500" t="s">
        <v>90</v>
      </c>
      <c r="W267" s="500"/>
      <c r="X267" s="495"/>
      <c r="Y267" s="500"/>
      <c r="Z267" s="500"/>
      <c r="AA267" s="501"/>
      <c r="AB267" s="501"/>
      <c r="AC267" s="501"/>
      <c r="AD267" s="501"/>
      <c r="AE267" s="501"/>
      <c r="AF267" s="496" t="s">
        <v>2767</v>
      </c>
      <c r="AG267" s="496" t="s">
        <v>3950</v>
      </c>
      <c r="AH267" s="496" t="s">
        <v>3992</v>
      </c>
      <c r="AI267" s="496" t="s">
        <v>4042</v>
      </c>
      <c r="AJ267" s="501"/>
      <c r="AK267" s="501"/>
      <c r="AL267" s="497"/>
      <c r="AM267" s="501"/>
      <c r="AN267" s="496" t="s">
        <v>2803</v>
      </c>
      <c r="AO267" s="496" t="s">
        <v>3946</v>
      </c>
      <c r="AP267" s="496" t="s">
        <v>3992</v>
      </c>
      <c r="AQ267" s="496"/>
      <c r="AR267" s="502">
        <v>31</v>
      </c>
      <c r="AS267" s="496" t="s">
        <v>53</v>
      </c>
      <c r="AT267" s="74">
        <v>480.80999999999995</v>
      </c>
      <c r="AU267" s="74">
        <v>327.36</v>
      </c>
      <c r="AV267" s="74">
        <v>16.64</v>
      </c>
      <c r="AW267" s="61">
        <v>166</v>
      </c>
      <c r="AX267" s="74"/>
      <c r="AY267" s="74">
        <v>51.150000000000006</v>
      </c>
      <c r="AZ267" s="74">
        <v>1041.96</v>
      </c>
      <c r="BA267" s="74">
        <v>0</v>
      </c>
      <c r="BB267" s="74">
        <v>1023</v>
      </c>
    </row>
    <row r="268" spans="1:54" s="62" customFormat="1" ht="15.75">
      <c r="A268" s="63" t="s">
        <v>46</v>
      </c>
      <c r="B268" s="50">
        <v>262</v>
      </c>
      <c r="C268" s="494" t="s">
        <v>3065</v>
      </c>
      <c r="D268" s="504" t="s">
        <v>1599</v>
      </c>
      <c r="E268" s="495" t="s">
        <v>3066</v>
      </c>
      <c r="F268" s="496" t="s">
        <v>3067</v>
      </c>
      <c r="G268" s="74"/>
      <c r="H268" s="497">
        <v>14</v>
      </c>
      <c r="I268" s="497">
        <v>11</v>
      </c>
      <c r="J268" s="497">
        <v>1990</v>
      </c>
      <c r="K268" s="498">
        <f t="shared" si="4"/>
        <v>21</v>
      </c>
      <c r="L268" s="499" t="s">
        <v>1964</v>
      </c>
      <c r="M268" s="74"/>
      <c r="N268" s="74"/>
      <c r="O268" s="74"/>
      <c r="P268" s="74"/>
      <c r="Q268" s="497">
        <v>253</v>
      </c>
      <c r="R268" s="74"/>
      <c r="S268" s="496" t="s">
        <v>58</v>
      </c>
      <c r="T268" s="496" t="s">
        <v>2698</v>
      </c>
      <c r="U268" s="500" t="s">
        <v>4590</v>
      </c>
      <c r="V268" s="500"/>
      <c r="W268" s="500"/>
      <c r="X268" s="495"/>
      <c r="Y268" s="500"/>
      <c r="Z268" s="500"/>
      <c r="AA268" s="501"/>
      <c r="AB268" s="501"/>
      <c r="AC268" s="501"/>
      <c r="AD268" s="501"/>
      <c r="AE268" s="501"/>
      <c r="AF268" s="496" t="s">
        <v>2772</v>
      </c>
      <c r="AG268" s="496" t="s">
        <v>3950</v>
      </c>
      <c r="AH268" s="496" t="s">
        <v>3992</v>
      </c>
      <c r="AI268" s="496" t="s">
        <v>4387</v>
      </c>
      <c r="AJ268" s="501"/>
      <c r="AK268" s="501"/>
      <c r="AL268" s="497"/>
      <c r="AM268" s="501"/>
      <c r="AN268" s="496" t="s">
        <v>3505</v>
      </c>
      <c r="AO268" s="496" t="s">
        <v>3946</v>
      </c>
      <c r="AP268" s="496" t="s">
        <v>3992</v>
      </c>
      <c r="AQ268" s="496" t="s">
        <v>4591</v>
      </c>
      <c r="AR268" s="502">
        <v>24</v>
      </c>
      <c r="AS268" s="496" t="s">
        <v>956</v>
      </c>
      <c r="AT268" s="74">
        <v>372.23999999999995</v>
      </c>
      <c r="AU268" s="74">
        <v>253.44</v>
      </c>
      <c r="AV268" s="74">
        <v>106.44</v>
      </c>
      <c r="AW268" s="61">
        <v>103</v>
      </c>
      <c r="AX268" s="74"/>
      <c r="AY268" s="74">
        <v>39.6</v>
      </c>
      <c r="AZ268" s="74">
        <v>874.72</v>
      </c>
      <c r="BA268" s="74">
        <v>0</v>
      </c>
      <c r="BB268" s="74">
        <v>792</v>
      </c>
    </row>
    <row r="269" spans="1:54" s="62" customFormat="1" ht="15.75">
      <c r="A269" s="63" t="s">
        <v>46</v>
      </c>
      <c r="B269" s="50">
        <v>263</v>
      </c>
      <c r="C269" s="494" t="s">
        <v>3068</v>
      </c>
      <c r="D269" s="504" t="s">
        <v>55</v>
      </c>
      <c r="E269" s="495" t="s">
        <v>989</v>
      </c>
      <c r="F269" s="496" t="s">
        <v>990</v>
      </c>
      <c r="G269" s="74"/>
      <c r="H269" s="497">
        <v>13</v>
      </c>
      <c r="I269" s="497">
        <v>7</v>
      </c>
      <c r="J269" s="497">
        <v>1972</v>
      </c>
      <c r="K269" s="498">
        <f t="shared" si="4"/>
        <v>39</v>
      </c>
      <c r="L269" s="499" t="s">
        <v>1964</v>
      </c>
      <c r="M269" s="74"/>
      <c r="N269" s="74"/>
      <c r="O269" s="74"/>
      <c r="P269" s="74"/>
      <c r="Q269" s="497">
        <v>254</v>
      </c>
      <c r="R269" s="74"/>
      <c r="S269" s="496" t="s">
        <v>58</v>
      </c>
      <c r="T269" s="496" t="s">
        <v>2698</v>
      </c>
      <c r="U269" s="500" t="s">
        <v>4592</v>
      </c>
      <c r="V269" s="500" t="s">
        <v>938</v>
      </c>
      <c r="W269" s="500"/>
      <c r="X269" s="495"/>
      <c r="Y269" s="500" t="s">
        <v>368</v>
      </c>
      <c r="Z269" s="500"/>
      <c r="AA269" s="501"/>
      <c r="AB269" s="501"/>
      <c r="AC269" s="501"/>
      <c r="AD269" s="501"/>
      <c r="AE269" s="501"/>
      <c r="AF269" s="496" t="s">
        <v>2772</v>
      </c>
      <c r="AG269" s="496" t="s">
        <v>3950</v>
      </c>
      <c r="AH269" s="496" t="s">
        <v>3992</v>
      </c>
      <c r="AI269" s="496" t="s">
        <v>4572</v>
      </c>
      <c r="AJ269" s="501"/>
      <c r="AK269" s="501"/>
      <c r="AL269" s="497"/>
      <c r="AM269" s="501"/>
      <c r="AN269" s="496" t="s">
        <v>2021</v>
      </c>
      <c r="AO269" s="496" t="s">
        <v>3946</v>
      </c>
      <c r="AP269" s="496" t="s">
        <v>3992</v>
      </c>
      <c r="AQ269" s="496"/>
      <c r="AR269" s="502">
        <v>10</v>
      </c>
      <c r="AS269" s="496" t="s">
        <v>53</v>
      </c>
      <c r="AT269" s="74">
        <v>155.1</v>
      </c>
      <c r="AU269" s="74">
        <v>105.60000000000001</v>
      </c>
      <c r="AV269" s="74">
        <v>10.92</v>
      </c>
      <c r="AW269" s="61">
        <v>96</v>
      </c>
      <c r="AX269" s="74"/>
      <c r="AY269" s="74">
        <v>16.5</v>
      </c>
      <c r="AZ269" s="74">
        <v>384.12</v>
      </c>
      <c r="BA269" s="74">
        <v>0</v>
      </c>
      <c r="BB269" s="74">
        <v>330</v>
      </c>
    </row>
    <row r="270" spans="1:54" s="62" customFormat="1" ht="15.75">
      <c r="A270" s="63" t="s">
        <v>46</v>
      </c>
      <c r="B270" s="50">
        <v>264</v>
      </c>
      <c r="C270" s="494" t="s">
        <v>3070</v>
      </c>
      <c r="D270" s="504" t="s">
        <v>702</v>
      </c>
      <c r="E270" s="495" t="s">
        <v>3071</v>
      </c>
      <c r="F270" s="496" t="s">
        <v>3072</v>
      </c>
      <c r="G270" s="74"/>
      <c r="H270" s="497">
        <v>13</v>
      </c>
      <c r="I270" s="497">
        <v>5</v>
      </c>
      <c r="J270" s="497">
        <v>1992</v>
      </c>
      <c r="K270" s="498">
        <f t="shared" si="4"/>
        <v>19</v>
      </c>
      <c r="L270" s="499" t="s">
        <v>100</v>
      </c>
      <c r="M270" s="74"/>
      <c r="N270" s="74"/>
      <c r="O270" s="74"/>
      <c r="P270" s="74"/>
      <c r="Q270" s="497">
        <v>260</v>
      </c>
      <c r="R270" s="74"/>
      <c r="S270" s="496" t="s">
        <v>58</v>
      </c>
      <c r="T270" s="496" t="s">
        <v>2698</v>
      </c>
      <c r="U270" s="500" t="s">
        <v>4593</v>
      </c>
      <c r="V270" s="500"/>
      <c r="W270" s="500"/>
      <c r="X270" s="495"/>
      <c r="Y270" s="500"/>
      <c r="Z270" s="500"/>
      <c r="AA270" s="501"/>
      <c r="AB270" s="501"/>
      <c r="AC270" s="501"/>
      <c r="AD270" s="501"/>
      <c r="AE270" s="501"/>
      <c r="AF270" s="496" t="s">
        <v>3804</v>
      </c>
      <c r="AG270" s="496" t="s">
        <v>3950</v>
      </c>
      <c r="AH270" s="496" t="s">
        <v>3992</v>
      </c>
      <c r="AI270" s="496" t="s">
        <v>4129</v>
      </c>
      <c r="AJ270" s="501"/>
      <c r="AK270" s="501"/>
      <c r="AL270" s="497"/>
      <c r="AM270" s="501"/>
      <c r="AN270" s="496" t="s">
        <v>3812</v>
      </c>
      <c r="AO270" s="496" t="s">
        <v>3946</v>
      </c>
      <c r="AP270" s="496" t="s">
        <v>3992</v>
      </c>
      <c r="AQ270" s="496"/>
      <c r="AR270" s="502">
        <v>12</v>
      </c>
      <c r="AS270" s="496" t="s">
        <v>71</v>
      </c>
      <c r="AT270" s="74">
        <v>186.11999999999998</v>
      </c>
      <c r="AU270" s="74">
        <v>126.72</v>
      </c>
      <c r="AV270" s="74">
        <v>11.65</v>
      </c>
      <c r="AW270" s="61">
        <v>71</v>
      </c>
      <c r="AX270" s="74"/>
      <c r="AY270" s="74">
        <v>19.8</v>
      </c>
      <c r="AZ270" s="74">
        <v>415.28999999999996</v>
      </c>
      <c r="BA270" s="74">
        <v>0</v>
      </c>
      <c r="BB270" s="74">
        <v>396</v>
      </c>
    </row>
    <row r="271" spans="1:54" s="62" customFormat="1" ht="15.75">
      <c r="A271" s="63" t="s">
        <v>46</v>
      </c>
      <c r="B271" s="50">
        <v>265</v>
      </c>
      <c r="C271" s="494" t="s">
        <v>3074</v>
      </c>
      <c r="D271" s="503" t="s">
        <v>2764</v>
      </c>
      <c r="E271" s="500" t="s">
        <v>2765</v>
      </c>
      <c r="F271" s="496" t="s">
        <v>2766</v>
      </c>
      <c r="G271" s="74"/>
      <c r="H271" s="497">
        <v>7</v>
      </c>
      <c r="I271" s="497">
        <v>5</v>
      </c>
      <c r="J271" s="497">
        <v>2007</v>
      </c>
      <c r="K271" s="498">
        <f t="shared" si="4"/>
        <v>4</v>
      </c>
      <c r="L271" s="499" t="s">
        <v>100</v>
      </c>
      <c r="M271" s="74"/>
      <c r="N271" s="74"/>
      <c r="O271" s="74"/>
      <c r="P271" s="74"/>
      <c r="Q271" s="497">
        <v>266</v>
      </c>
      <c r="R271" s="74"/>
      <c r="S271" s="496" t="s">
        <v>117</v>
      </c>
      <c r="T271" s="496" t="s">
        <v>2698</v>
      </c>
      <c r="U271" s="500" t="s">
        <v>4594</v>
      </c>
      <c r="V271" s="500"/>
      <c r="W271" s="500"/>
      <c r="X271" s="495"/>
      <c r="Y271" s="500"/>
      <c r="Z271" s="500"/>
      <c r="AA271" s="501"/>
      <c r="AB271" s="501"/>
      <c r="AC271" s="501"/>
      <c r="AD271" s="501"/>
      <c r="AE271" s="501"/>
      <c r="AF271" s="496" t="s">
        <v>3804</v>
      </c>
      <c r="AG271" s="496" t="s">
        <v>3950</v>
      </c>
      <c r="AH271" s="496" t="s">
        <v>3992</v>
      </c>
      <c r="AI271" s="496" t="s">
        <v>4078</v>
      </c>
      <c r="AJ271" s="501"/>
      <c r="AK271" s="501"/>
      <c r="AL271" s="497"/>
      <c r="AM271" s="501"/>
      <c r="AN271" s="496" t="s">
        <v>2803</v>
      </c>
      <c r="AO271" s="496" t="s">
        <v>3946</v>
      </c>
      <c r="AP271" s="496" t="s">
        <v>3992</v>
      </c>
      <c r="AQ271" s="496"/>
      <c r="AR271" s="502">
        <v>31</v>
      </c>
      <c r="AS271" s="497" t="s">
        <v>53</v>
      </c>
      <c r="AT271" s="74">
        <v>480.80999999999995</v>
      </c>
      <c r="AU271" s="74">
        <v>327.36</v>
      </c>
      <c r="AV271" s="74">
        <v>21.11</v>
      </c>
      <c r="AW271" s="61">
        <v>166</v>
      </c>
      <c r="AX271" s="74"/>
      <c r="AY271" s="74">
        <v>51.150000000000006</v>
      </c>
      <c r="AZ271" s="74">
        <v>1046.4299999999998</v>
      </c>
      <c r="BA271" s="74">
        <v>0</v>
      </c>
      <c r="BB271" s="74">
        <v>1023</v>
      </c>
    </row>
    <row r="272" spans="1:54" s="62" customFormat="1" ht="15.75">
      <c r="A272" s="63" t="s">
        <v>46</v>
      </c>
      <c r="B272" s="50">
        <v>266</v>
      </c>
      <c r="C272" s="494" t="s">
        <v>3076</v>
      </c>
      <c r="D272" s="504" t="s">
        <v>733</v>
      </c>
      <c r="E272" s="495" t="s">
        <v>3077</v>
      </c>
      <c r="F272" s="496" t="s">
        <v>3078</v>
      </c>
      <c r="G272" s="74"/>
      <c r="H272" s="497">
        <v>18</v>
      </c>
      <c r="I272" s="497">
        <v>4</v>
      </c>
      <c r="J272" s="497">
        <v>1994</v>
      </c>
      <c r="K272" s="498">
        <f t="shared" si="4"/>
        <v>17</v>
      </c>
      <c r="L272" s="499" t="s">
        <v>1964</v>
      </c>
      <c r="M272" s="74"/>
      <c r="N272" s="74"/>
      <c r="O272" s="74"/>
      <c r="P272" s="74"/>
      <c r="Q272" s="497">
        <v>270</v>
      </c>
      <c r="R272" s="74"/>
      <c r="S272" s="496" t="s">
        <v>58</v>
      </c>
      <c r="T272" s="496" t="s">
        <v>2698</v>
      </c>
      <c r="U272" s="500" t="s">
        <v>4595</v>
      </c>
      <c r="V272" s="500"/>
      <c r="W272" s="500"/>
      <c r="X272" s="495"/>
      <c r="Y272" s="500"/>
      <c r="Z272" s="500"/>
      <c r="AA272" s="501"/>
      <c r="AB272" s="501"/>
      <c r="AC272" s="501"/>
      <c r="AD272" s="501"/>
      <c r="AE272" s="501"/>
      <c r="AF272" s="496" t="s">
        <v>2781</v>
      </c>
      <c r="AG272" s="496" t="s">
        <v>3950</v>
      </c>
      <c r="AH272" s="496" t="s">
        <v>3992</v>
      </c>
      <c r="AI272" s="496" t="s">
        <v>4062</v>
      </c>
      <c r="AJ272" s="501"/>
      <c r="AK272" s="501"/>
      <c r="AL272" s="497"/>
      <c r="AM272" s="501"/>
      <c r="AN272" s="496" t="s">
        <v>2803</v>
      </c>
      <c r="AO272" s="496" t="s">
        <v>3946</v>
      </c>
      <c r="AP272" s="496" t="s">
        <v>3992</v>
      </c>
      <c r="AQ272" s="496"/>
      <c r="AR272" s="502">
        <v>31</v>
      </c>
      <c r="AS272" s="497" t="s">
        <v>53</v>
      </c>
      <c r="AT272" s="74">
        <v>480.80999999999995</v>
      </c>
      <c r="AU272" s="74">
        <v>327.36</v>
      </c>
      <c r="AV272" s="74">
        <v>1.25</v>
      </c>
      <c r="AW272" s="61">
        <v>284</v>
      </c>
      <c r="AX272" s="74"/>
      <c r="AY272" s="74">
        <v>51.150000000000006</v>
      </c>
      <c r="AZ272" s="74">
        <v>1144.57</v>
      </c>
      <c r="BA272" s="74">
        <v>0</v>
      </c>
      <c r="BB272" s="74">
        <v>1023</v>
      </c>
    </row>
    <row r="273" spans="1:54" s="62" customFormat="1" ht="15.75">
      <c r="A273" s="63" t="s">
        <v>46</v>
      </c>
      <c r="B273" s="50">
        <v>267</v>
      </c>
      <c r="C273" s="494" t="s">
        <v>3080</v>
      </c>
      <c r="D273" s="504" t="s">
        <v>61</v>
      </c>
      <c r="E273" s="495" t="s">
        <v>3081</v>
      </c>
      <c r="F273" s="496" t="s">
        <v>3082</v>
      </c>
      <c r="G273" s="74"/>
      <c r="H273" s="497">
        <v>28</v>
      </c>
      <c r="I273" s="497">
        <v>4</v>
      </c>
      <c r="J273" s="497">
        <v>1958</v>
      </c>
      <c r="K273" s="498">
        <f t="shared" si="4"/>
        <v>53</v>
      </c>
      <c r="L273" s="499" t="s">
        <v>1964</v>
      </c>
      <c r="M273" s="74"/>
      <c r="N273" s="74"/>
      <c r="O273" s="74"/>
      <c r="P273" s="74"/>
      <c r="Q273" s="497">
        <v>274</v>
      </c>
      <c r="R273" s="74"/>
      <c r="S273" s="496" t="s">
        <v>58</v>
      </c>
      <c r="T273" s="496" t="s">
        <v>2698</v>
      </c>
      <c r="U273" s="500" t="s">
        <v>4596</v>
      </c>
      <c r="V273" s="500" t="s">
        <v>2825</v>
      </c>
      <c r="W273" s="500"/>
      <c r="X273" s="495"/>
      <c r="Y273" s="500"/>
      <c r="Z273" s="500"/>
      <c r="AA273" s="501"/>
      <c r="AB273" s="501"/>
      <c r="AC273" s="501"/>
      <c r="AD273" s="501"/>
      <c r="AE273" s="501"/>
      <c r="AF273" s="496" t="s">
        <v>3458</v>
      </c>
      <c r="AG273" s="496" t="s">
        <v>3950</v>
      </c>
      <c r="AH273" s="496" t="s">
        <v>3992</v>
      </c>
      <c r="AI273" s="496" t="s">
        <v>4068</v>
      </c>
      <c r="AJ273" s="501"/>
      <c r="AK273" s="501"/>
      <c r="AL273" s="497"/>
      <c r="AM273" s="501"/>
      <c r="AN273" s="496" t="s">
        <v>2803</v>
      </c>
      <c r="AO273" s="496" t="s">
        <v>3946</v>
      </c>
      <c r="AP273" s="496" t="s">
        <v>3992</v>
      </c>
      <c r="AQ273" s="496"/>
      <c r="AR273" s="502">
        <v>31</v>
      </c>
      <c r="AS273" s="496" t="s">
        <v>53</v>
      </c>
      <c r="AT273" s="74">
        <v>480.80999999999995</v>
      </c>
      <c r="AU273" s="74">
        <v>327.36</v>
      </c>
      <c r="AV273" s="74">
        <v>3.42</v>
      </c>
      <c r="AW273" s="61">
        <v>182</v>
      </c>
      <c r="AX273" s="74"/>
      <c r="AY273" s="74">
        <v>51.150000000000006</v>
      </c>
      <c r="AZ273" s="74">
        <v>1044.7399999999998</v>
      </c>
      <c r="BA273" s="74">
        <v>0</v>
      </c>
      <c r="BB273" s="74">
        <v>1023</v>
      </c>
    </row>
    <row r="274" spans="1:54" s="62" customFormat="1" ht="15.75">
      <c r="A274" s="63" t="s">
        <v>46</v>
      </c>
      <c r="B274" s="50">
        <v>268</v>
      </c>
      <c r="C274" s="494" t="s">
        <v>3084</v>
      </c>
      <c r="D274" s="504" t="s">
        <v>422</v>
      </c>
      <c r="E274" s="495" t="s">
        <v>1576</v>
      </c>
      <c r="F274" s="496" t="s">
        <v>3085</v>
      </c>
      <c r="G274" s="74"/>
      <c r="H274" s="497">
        <v>23</v>
      </c>
      <c r="I274" s="497">
        <v>8</v>
      </c>
      <c r="J274" s="497">
        <v>1983</v>
      </c>
      <c r="K274" s="498">
        <f t="shared" si="4"/>
        <v>28</v>
      </c>
      <c r="L274" s="499" t="s">
        <v>100</v>
      </c>
      <c r="M274" s="74"/>
      <c r="N274" s="74"/>
      <c r="O274" s="74"/>
      <c r="P274" s="74"/>
      <c r="Q274" s="497">
        <v>280</v>
      </c>
      <c r="R274" s="74"/>
      <c r="S274" s="496" t="s">
        <v>58</v>
      </c>
      <c r="T274" s="496" t="s">
        <v>2698</v>
      </c>
      <c r="U274" s="500" t="s">
        <v>4590</v>
      </c>
      <c r="V274" s="500"/>
      <c r="W274" s="500"/>
      <c r="X274" s="495"/>
      <c r="Y274" s="500"/>
      <c r="Z274" s="500"/>
      <c r="AA274" s="501"/>
      <c r="AB274" s="501"/>
      <c r="AC274" s="501"/>
      <c r="AD274" s="501"/>
      <c r="AE274" s="501"/>
      <c r="AF274" s="496" t="s">
        <v>3458</v>
      </c>
      <c r="AG274" s="496" t="s">
        <v>3950</v>
      </c>
      <c r="AH274" s="496" t="s">
        <v>3992</v>
      </c>
      <c r="AI274" s="496" t="s">
        <v>4161</v>
      </c>
      <c r="AJ274" s="501"/>
      <c r="AK274" s="501"/>
      <c r="AL274" s="497"/>
      <c r="AM274" s="501"/>
      <c r="AN274" s="496" t="s">
        <v>3951</v>
      </c>
      <c r="AO274" s="496" t="s">
        <v>3946</v>
      </c>
      <c r="AP274" s="496" t="s">
        <v>3992</v>
      </c>
      <c r="AQ274" s="496"/>
      <c r="AR274" s="502">
        <v>9</v>
      </c>
      <c r="AS274" s="496" t="s">
        <v>71</v>
      </c>
      <c r="AT274" s="74">
        <v>139.59</v>
      </c>
      <c r="AU274" s="74">
        <v>95.04</v>
      </c>
      <c r="AV274" s="74">
        <v>6.2</v>
      </c>
      <c r="AW274" s="61">
        <v>103</v>
      </c>
      <c r="AX274" s="74"/>
      <c r="AY274" s="74">
        <v>14.850000000000001</v>
      </c>
      <c r="AZ274" s="74">
        <v>358.67999999999995</v>
      </c>
      <c r="BA274" s="74">
        <v>0</v>
      </c>
      <c r="BB274" s="74">
        <v>297</v>
      </c>
    </row>
    <row r="275" spans="1:54" s="62" customFormat="1" ht="15.75">
      <c r="A275" s="63" t="s">
        <v>46</v>
      </c>
      <c r="B275" s="50">
        <v>269</v>
      </c>
      <c r="C275" s="494" t="s">
        <v>3087</v>
      </c>
      <c r="D275" s="504" t="s">
        <v>2663</v>
      </c>
      <c r="E275" s="495" t="s">
        <v>1768</v>
      </c>
      <c r="F275" s="496" t="s">
        <v>3088</v>
      </c>
      <c r="G275" s="74"/>
      <c r="H275" s="497">
        <v>31</v>
      </c>
      <c r="I275" s="497">
        <v>8</v>
      </c>
      <c r="J275" s="497">
        <v>1989</v>
      </c>
      <c r="K275" s="498">
        <f t="shared" si="4"/>
        <v>22</v>
      </c>
      <c r="L275" s="499" t="s">
        <v>100</v>
      </c>
      <c r="M275" s="74"/>
      <c r="N275" s="74"/>
      <c r="O275" s="74"/>
      <c r="P275" s="74"/>
      <c r="Q275" s="497">
        <v>277</v>
      </c>
      <c r="R275" s="74"/>
      <c r="S275" s="496" t="s">
        <v>58</v>
      </c>
      <c r="T275" s="496" t="s">
        <v>2698</v>
      </c>
      <c r="U275" s="500" t="s">
        <v>4597</v>
      </c>
      <c r="V275" s="500"/>
      <c r="W275" s="500"/>
      <c r="X275" s="495"/>
      <c r="Y275" s="500"/>
      <c r="Z275" s="500"/>
      <c r="AA275" s="501"/>
      <c r="AB275" s="501"/>
      <c r="AC275" s="501"/>
      <c r="AD275" s="501"/>
      <c r="AE275" s="501"/>
      <c r="AF275" s="496" t="s">
        <v>3458</v>
      </c>
      <c r="AG275" s="496" t="s">
        <v>3950</v>
      </c>
      <c r="AH275" s="496" t="s">
        <v>3992</v>
      </c>
      <c r="AI275" s="496" t="s">
        <v>4059</v>
      </c>
      <c r="AJ275" s="501"/>
      <c r="AK275" s="501"/>
      <c r="AL275" s="497"/>
      <c r="AM275" s="501"/>
      <c r="AN275" s="496" t="s">
        <v>2803</v>
      </c>
      <c r="AO275" s="496" t="s">
        <v>3946</v>
      </c>
      <c r="AP275" s="496" t="s">
        <v>3992</v>
      </c>
      <c r="AQ275" s="496"/>
      <c r="AR275" s="502">
        <v>31</v>
      </c>
      <c r="AS275" s="497" t="s">
        <v>53</v>
      </c>
      <c r="AT275" s="74">
        <v>480.80999999999995</v>
      </c>
      <c r="AU275" s="74">
        <v>327.36</v>
      </c>
      <c r="AV275" s="74">
        <v>31.83</v>
      </c>
      <c r="AW275" s="61">
        <v>120</v>
      </c>
      <c r="AX275" s="74"/>
      <c r="AY275" s="74">
        <v>51.150000000000006</v>
      </c>
      <c r="AZ275" s="74">
        <v>1011.15</v>
      </c>
      <c r="BA275" s="74">
        <v>0</v>
      </c>
      <c r="BB275" s="74">
        <v>1011.15</v>
      </c>
    </row>
    <row r="276" spans="1:54" s="62" customFormat="1" ht="15.75">
      <c r="A276" s="63" t="s">
        <v>46</v>
      </c>
      <c r="B276" s="50">
        <v>270</v>
      </c>
      <c r="C276" s="494" t="s">
        <v>3089</v>
      </c>
      <c r="D276" s="504" t="s">
        <v>161</v>
      </c>
      <c r="E276" s="495" t="s">
        <v>3090</v>
      </c>
      <c r="F276" s="496" t="s">
        <v>3091</v>
      </c>
      <c r="G276" s="74"/>
      <c r="H276" s="497">
        <v>1</v>
      </c>
      <c r="I276" s="497">
        <v>8</v>
      </c>
      <c r="J276" s="497">
        <v>1954</v>
      </c>
      <c r="K276" s="498">
        <f t="shared" si="4"/>
        <v>57</v>
      </c>
      <c r="L276" s="499" t="s">
        <v>1964</v>
      </c>
      <c r="M276" s="74"/>
      <c r="N276" s="74"/>
      <c r="O276" s="74"/>
      <c r="P276" s="74"/>
      <c r="Q276" s="497">
        <v>278</v>
      </c>
      <c r="R276" s="74"/>
      <c r="S276" s="496" t="s">
        <v>58</v>
      </c>
      <c r="T276" s="496" t="s">
        <v>2698</v>
      </c>
      <c r="U276" s="500" t="s">
        <v>4598</v>
      </c>
      <c r="V276" s="500"/>
      <c r="W276" s="500"/>
      <c r="X276" s="495"/>
      <c r="Y276" s="500"/>
      <c r="Z276" s="500"/>
      <c r="AA276" s="501"/>
      <c r="AB276" s="501"/>
      <c r="AC276" s="501"/>
      <c r="AD276" s="501"/>
      <c r="AE276" s="501"/>
      <c r="AF276" s="496" t="s">
        <v>3458</v>
      </c>
      <c r="AG276" s="496" t="s">
        <v>3950</v>
      </c>
      <c r="AH276" s="496" t="s">
        <v>3992</v>
      </c>
      <c r="AI276" s="496" t="s">
        <v>4027</v>
      </c>
      <c r="AJ276" s="501"/>
      <c r="AK276" s="501"/>
      <c r="AL276" s="497"/>
      <c r="AM276" s="501"/>
      <c r="AN276" s="496" t="s">
        <v>2803</v>
      </c>
      <c r="AO276" s="496" t="s">
        <v>3946</v>
      </c>
      <c r="AP276" s="496" t="s">
        <v>3992</v>
      </c>
      <c r="AQ276" s="496"/>
      <c r="AR276" s="502">
        <v>31</v>
      </c>
      <c r="AS276" s="496" t="s">
        <v>53</v>
      </c>
      <c r="AT276" s="74">
        <v>480.80999999999995</v>
      </c>
      <c r="AU276" s="74">
        <v>327.36</v>
      </c>
      <c r="AV276" s="74">
        <v>30.82</v>
      </c>
      <c r="AW276" s="61">
        <v>125</v>
      </c>
      <c r="AX276" s="74"/>
      <c r="AY276" s="74">
        <v>51.150000000000006</v>
      </c>
      <c r="AZ276" s="74">
        <v>1015.14</v>
      </c>
      <c r="BA276" s="74">
        <v>0</v>
      </c>
      <c r="BB276" s="74">
        <v>1015.14</v>
      </c>
    </row>
    <row r="277" spans="1:54" s="62" customFormat="1" ht="15.75">
      <c r="A277" s="63" t="s">
        <v>46</v>
      </c>
      <c r="B277" s="50">
        <v>271</v>
      </c>
      <c r="C277" s="494" t="s">
        <v>3092</v>
      </c>
      <c r="D277" s="504" t="s">
        <v>82</v>
      </c>
      <c r="E277" s="495" t="s">
        <v>3093</v>
      </c>
      <c r="F277" s="496" t="s">
        <v>3094</v>
      </c>
      <c r="G277" s="74"/>
      <c r="H277" s="497">
        <v>3</v>
      </c>
      <c r="I277" s="497">
        <v>3</v>
      </c>
      <c r="J277" s="497">
        <v>1993</v>
      </c>
      <c r="K277" s="498">
        <f t="shared" si="4"/>
        <v>18</v>
      </c>
      <c r="L277" s="499" t="s">
        <v>1964</v>
      </c>
      <c r="M277" s="74"/>
      <c r="N277" s="74"/>
      <c r="O277" s="74"/>
      <c r="P277" s="74"/>
      <c r="Q277" s="497">
        <v>290</v>
      </c>
      <c r="R277" s="74"/>
      <c r="S277" s="496" t="s">
        <v>58</v>
      </c>
      <c r="T277" s="496" t="s">
        <v>2698</v>
      </c>
      <c r="U277" s="500" t="s">
        <v>4599</v>
      </c>
      <c r="V277" s="500"/>
      <c r="W277" s="500"/>
      <c r="X277" s="495"/>
      <c r="Y277" s="500"/>
      <c r="Z277" s="500"/>
      <c r="AA277" s="501"/>
      <c r="AB277" s="501"/>
      <c r="AC277" s="501"/>
      <c r="AD277" s="501"/>
      <c r="AE277" s="501"/>
      <c r="AF277" s="496" t="s">
        <v>2787</v>
      </c>
      <c r="AG277" s="496" t="s">
        <v>3950</v>
      </c>
      <c r="AH277" s="496" t="s">
        <v>3992</v>
      </c>
      <c r="AI277" s="496" t="s">
        <v>4044</v>
      </c>
      <c r="AJ277" s="501"/>
      <c r="AK277" s="501"/>
      <c r="AL277" s="497"/>
      <c r="AM277" s="501"/>
      <c r="AN277" s="496" t="s">
        <v>2803</v>
      </c>
      <c r="AO277" s="496" t="s">
        <v>3946</v>
      </c>
      <c r="AP277" s="496" t="s">
        <v>3992</v>
      </c>
      <c r="AQ277" s="496"/>
      <c r="AR277" s="502">
        <v>31</v>
      </c>
      <c r="AS277" s="497" t="s">
        <v>53</v>
      </c>
      <c r="AT277" s="74">
        <v>480.80999999999995</v>
      </c>
      <c r="AU277" s="74">
        <v>327.36</v>
      </c>
      <c r="AV277" s="74">
        <v>7.58</v>
      </c>
      <c r="AW277" s="61">
        <v>161</v>
      </c>
      <c r="AX277" s="74"/>
      <c r="AY277" s="74">
        <v>51.150000000000006</v>
      </c>
      <c r="AZ277" s="74">
        <v>1027.9000000000001</v>
      </c>
      <c r="BA277" s="74">
        <v>0</v>
      </c>
      <c r="BB277" s="74">
        <v>1023</v>
      </c>
    </row>
    <row r="278" spans="1:54" s="62" customFormat="1" ht="15.75">
      <c r="A278" s="63" t="s">
        <v>46</v>
      </c>
      <c r="B278" s="50">
        <v>272</v>
      </c>
      <c r="C278" s="494" t="s">
        <v>3096</v>
      </c>
      <c r="D278" s="504" t="s">
        <v>3097</v>
      </c>
      <c r="E278" s="495" t="s">
        <v>1127</v>
      </c>
      <c r="F278" s="496" t="s">
        <v>3098</v>
      </c>
      <c r="G278" s="74"/>
      <c r="H278" s="497">
        <v>9</v>
      </c>
      <c r="I278" s="497">
        <v>6</v>
      </c>
      <c r="J278" s="497">
        <v>1981</v>
      </c>
      <c r="K278" s="498">
        <f t="shared" si="4"/>
        <v>30</v>
      </c>
      <c r="L278" s="499" t="s">
        <v>100</v>
      </c>
      <c r="M278" s="74"/>
      <c r="N278" s="74"/>
      <c r="O278" s="74"/>
      <c r="P278" s="74"/>
      <c r="Q278" s="497">
        <v>296</v>
      </c>
      <c r="R278" s="74"/>
      <c r="S278" s="496" t="s">
        <v>94</v>
      </c>
      <c r="T278" s="496" t="s">
        <v>2698</v>
      </c>
      <c r="U278" s="500" t="s">
        <v>4600</v>
      </c>
      <c r="V278" s="500" t="s">
        <v>4601</v>
      </c>
      <c r="W278" s="500"/>
      <c r="X278" s="495"/>
      <c r="Y278" s="500"/>
      <c r="Z278" s="500"/>
      <c r="AA278" s="501"/>
      <c r="AB278" s="501"/>
      <c r="AC278" s="501"/>
      <c r="AD278" s="501"/>
      <c r="AE278" s="501"/>
      <c r="AF278" s="496" t="s">
        <v>3799</v>
      </c>
      <c r="AG278" s="496" t="s">
        <v>3950</v>
      </c>
      <c r="AH278" s="496" t="s">
        <v>3992</v>
      </c>
      <c r="AI278" s="496" t="s">
        <v>4008</v>
      </c>
      <c r="AJ278" s="501"/>
      <c r="AK278" s="501"/>
      <c r="AL278" s="497"/>
      <c r="AM278" s="501"/>
      <c r="AN278" s="496" t="s">
        <v>2803</v>
      </c>
      <c r="AO278" s="496" t="s">
        <v>3946</v>
      </c>
      <c r="AP278" s="496" t="s">
        <v>3992</v>
      </c>
      <c r="AQ278" s="496"/>
      <c r="AR278" s="502">
        <v>31</v>
      </c>
      <c r="AS278" s="496" t="s">
        <v>53</v>
      </c>
      <c r="AT278" s="74">
        <v>480.80999999999995</v>
      </c>
      <c r="AU278" s="74">
        <v>327.36</v>
      </c>
      <c r="AV278" s="74">
        <v>18.559999999999999</v>
      </c>
      <c r="AW278" s="61">
        <v>146</v>
      </c>
      <c r="AX278" s="74"/>
      <c r="AY278" s="74">
        <v>51.150000000000006</v>
      </c>
      <c r="AZ278" s="74">
        <v>1023.8799999999999</v>
      </c>
      <c r="BA278" s="74">
        <v>0</v>
      </c>
      <c r="BB278" s="74">
        <v>1023</v>
      </c>
    </row>
    <row r="279" spans="1:54" s="62" customFormat="1" ht="15.75">
      <c r="A279" s="63" t="s">
        <v>46</v>
      </c>
      <c r="B279" s="50">
        <v>273</v>
      </c>
      <c r="C279" s="494" t="s">
        <v>3100</v>
      </c>
      <c r="D279" s="504" t="s">
        <v>436</v>
      </c>
      <c r="E279" s="495" t="s">
        <v>2932</v>
      </c>
      <c r="F279" s="496" t="s">
        <v>3101</v>
      </c>
      <c r="G279" s="74"/>
      <c r="H279" s="497">
        <v>6</v>
      </c>
      <c r="I279" s="497">
        <v>1</v>
      </c>
      <c r="J279" s="497">
        <v>1968</v>
      </c>
      <c r="K279" s="498">
        <f t="shared" si="4"/>
        <v>43</v>
      </c>
      <c r="L279" s="499" t="s">
        <v>1964</v>
      </c>
      <c r="M279" s="74"/>
      <c r="N279" s="74"/>
      <c r="O279" s="74"/>
      <c r="P279" s="74"/>
      <c r="Q279" s="497">
        <v>299</v>
      </c>
      <c r="R279" s="74"/>
      <c r="S279" s="496" t="s">
        <v>58</v>
      </c>
      <c r="T279" s="496" t="s">
        <v>2698</v>
      </c>
      <c r="U279" s="500" t="s">
        <v>4602</v>
      </c>
      <c r="V279" s="500" t="s">
        <v>493</v>
      </c>
      <c r="W279" s="500"/>
      <c r="X279" s="495"/>
      <c r="Y279" s="500"/>
      <c r="Z279" s="500"/>
      <c r="AA279" s="501"/>
      <c r="AB279" s="501"/>
      <c r="AC279" s="501"/>
      <c r="AD279" s="501"/>
      <c r="AE279" s="501"/>
      <c r="AF279" s="496" t="s">
        <v>3799</v>
      </c>
      <c r="AG279" s="496" t="s">
        <v>3950</v>
      </c>
      <c r="AH279" s="496" t="s">
        <v>3992</v>
      </c>
      <c r="AI279" s="496" t="s">
        <v>4572</v>
      </c>
      <c r="AJ279" s="501"/>
      <c r="AK279" s="501"/>
      <c r="AL279" s="497"/>
      <c r="AM279" s="501"/>
      <c r="AN279" s="496" t="s">
        <v>2803</v>
      </c>
      <c r="AO279" s="496" t="s">
        <v>3946</v>
      </c>
      <c r="AP279" s="496" t="s">
        <v>3992</v>
      </c>
      <c r="AQ279" s="496"/>
      <c r="AR279" s="502">
        <v>31</v>
      </c>
      <c r="AS279" s="497" t="s">
        <v>53</v>
      </c>
      <c r="AT279" s="74">
        <v>480.80999999999995</v>
      </c>
      <c r="AU279" s="74">
        <v>327.36</v>
      </c>
      <c r="AV279" s="74">
        <v>7.86</v>
      </c>
      <c r="AW279" s="61">
        <v>191</v>
      </c>
      <c r="AX279" s="74"/>
      <c r="AY279" s="74">
        <v>51.150000000000006</v>
      </c>
      <c r="AZ279" s="74">
        <v>1058.1799999999998</v>
      </c>
      <c r="BA279" s="74">
        <v>0</v>
      </c>
      <c r="BB279" s="74">
        <v>1023</v>
      </c>
    </row>
    <row r="280" spans="1:54" s="62" customFormat="1" ht="15.75">
      <c r="A280" s="63" t="s">
        <v>46</v>
      </c>
      <c r="B280" s="50">
        <v>274</v>
      </c>
      <c r="C280" s="494" t="s">
        <v>3103</v>
      </c>
      <c r="D280" s="504" t="s">
        <v>2863</v>
      </c>
      <c r="E280" s="495" t="s">
        <v>2864</v>
      </c>
      <c r="F280" s="496" t="s">
        <v>2865</v>
      </c>
      <c r="G280" s="74"/>
      <c r="H280" s="497">
        <v>7</v>
      </c>
      <c r="I280" s="497">
        <v>1</v>
      </c>
      <c r="J280" s="497">
        <v>1964</v>
      </c>
      <c r="K280" s="498">
        <f t="shared" si="4"/>
        <v>47</v>
      </c>
      <c r="L280" s="499" t="s">
        <v>1964</v>
      </c>
      <c r="M280" s="74"/>
      <c r="N280" s="74"/>
      <c r="O280" s="74"/>
      <c r="P280" s="74"/>
      <c r="Q280" s="497">
        <v>301</v>
      </c>
      <c r="R280" s="74"/>
      <c r="S280" s="496" t="s">
        <v>58</v>
      </c>
      <c r="T280" s="496" t="s">
        <v>2698</v>
      </c>
      <c r="U280" s="500" t="s">
        <v>4603</v>
      </c>
      <c r="V280" s="500" t="s">
        <v>1094</v>
      </c>
      <c r="W280" s="500"/>
      <c r="X280" s="495"/>
      <c r="Y280" s="500"/>
      <c r="Z280" s="500"/>
      <c r="AA280" s="501"/>
      <c r="AB280" s="501"/>
      <c r="AC280" s="501"/>
      <c r="AD280" s="501"/>
      <c r="AE280" s="501"/>
      <c r="AF280" s="496" t="s">
        <v>3799</v>
      </c>
      <c r="AG280" s="496" t="s">
        <v>3950</v>
      </c>
      <c r="AH280" s="496" t="s">
        <v>3992</v>
      </c>
      <c r="AI280" s="496" t="s">
        <v>4035</v>
      </c>
      <c r="AJ280" s="501"/>
      <c r="AK280" s="501"/>
      <c r="AL280" s="497"/>
      <c r="AM280" s="501"/>
      <c r="AN280" s="496" t="s">
        <v>2803</v>
      </c>
      <c r="AO280" s="496" t="s">
        <v>3946</v>
      </c>
      <c r="AP280" s="496" t="s">
        <v>3992</v>
      </c>
      <c r="AQ280" s="496"/>
      <c r="AR280" s="502">
        <v>31</v>
      </c>
      <c r="AS280" s="497" t="s">
        <v>53</v>
      </c>
      <c r="AT280" s="74">
        <v>480.80999999999995</v>
      </c>
      <c r="AU280" s="74">
        <v>327.36</v>
      </c>
      <c r="AV280" s="74">
        <v>35.99</v>
      </c>
      <c r="AW280" s="61">
        <v>128</v>
      </c>
      <c r="AX280" s="74"/>
      <c r="AY280" s="74">
        <v>51.150000000000006</v>
      </c>
      <c r="AZ280" s="74">
        <v>1023.31</v>
      </c>
      <c r="BA280" s="74">
        <v>0</v>
      </c>
      <c r="BB280" s="74">
        <v>1023</v>
      </c>
    </row>
    <row r="281" spans="1:54" s="62" customFormat="1" ht="15.75">
      <c r="A281" s="63" t="s">
        <v>46</v>
      </c>
      <c r="B281" s="50">
        <v>275</v>
      </c>
      <c r="C281" s="494" t="s">
        <v>3105</v>
      </c>
      <c r="D281" s="504" t="s">
        <v>1789</v>
      </c>
      <c r="E281" s="495" t="s">
        <v>3106</v>
      </c>
      <c r="F281" s="496" t="s">
        <v>3107</v>
      </c>
      <c r="G281" s="74"/>
      <c r="H281" s="497">
        <v>6</v>
      </c>
      <c r="I281" s="497">
        <v>8</v>
      </c>
      <c r="J281" s="497">
        <v>1952</v>
      </c>
      <c r="K281" s="498">
        <f t="shared" si="4"/>
        <v>59</v>
      </c>
      <c r="L281" s="499" t="s">
        <v>1964</v>
      </c>
      <c r="M281" s="74"/>
      <c r="N281" s="74"/>
      <c r="O281" s="74"/>
      <c r="P281" s="74"/>
      <c r="Q281" s="497">
        <v>303</v>
      </c>
      <c r="R281" s="74"/>
      <c r="S281" s="496" t="s">
        <v>58</v>
      </c>
      <c r="T281" s="496" t="s">
        <v>2698</v>
      </c>
      <c r="U281" s="500" t="s">
        <v>4604</v>
      </c>
      <c r="V281" s="500" t="s">
        <v>4605</v>
      </c>
      <c r="W281" s="500"/>
      <c r="X281" s="495"/>
      <c r="Y281" s="500"/>
      <c r="Z281" s="500"/>
      <c r="AA281" s="501"/>
      <c r="AB281" s="501"/>
      <c r="AC281" s="501"/>
      <c r="AD281" s="501"/>
      <c r="AE281" s="501"/>
      <c r="AF281" s="496" t="s">
        <v>3793</v>
      </c>
      <c r="AG281" s="496" t="s">
        <v>3950</v>
      </c>
      <c r="AH281" s="496" t="s">
        <v>3992</v>
      </c>
      <c r="AI281" s="496" t="s">
        <v>4606</v>
      </c>
      <c r="AJ281" s="501"/>
      <c r="AK281" s="501"/>
      <c r="AL281" s="497"/>
      <c r="AM281" s="501"/>
      <c r="AN281" s="496" t="s">
        <v>3812</v>
      </c>
      <c r="AO281" s="496" t="s">
        <v>3946</v>
      </c>
      <c r="AP281" s="496" t="s">
        <v>3992</v>
      </c>
      <c r="AQ281" s="496"/>
      <c r="AR281" s="502">
        <v>12</v>
      </c>
      <c r="AS281" s="497" t="s">
        <v>71</v>
      </c>
      <c r="AT281" s="74">
        <v>186.11999999999998</v>
      </c>
      <c r="AU281" s="74">
        <v>126.72</v>
      </c>
      <c r="AV281" s="74">
        <v>3.74</v>
      </c>
      <c r="AW281" s="61">
        <v>168</v>
      </c>
      <c r="AX281" s="74"/>
      <c r="AY281" s="74">
        <v>19.8</v>
      </c>
      <c r="AZ281" s="74">
        <v>504.38</v>
      </c>
      <c r="BA281" s="74">
        <v>0</v>
      </c>
      <c r="BB281" s="74">
        <v>396</v>
      </c>
    </row>
    <row r="282" spans="1:54" s="62" customFormat="1" ht="15.75">
      <c r="A282" s="63" t="s">
        <v>46</v>
      </c>
      <c r="B282" s="50">
        <v>276</v>
      </c>
      <c r="C282" s="494" t="s">
        <v>3109</v>
      </c>
      <c r="D282" s="504" t="s">
        <v>3110</v>
      </c>
      <c r="E282" s="495" t="s">
        <v>3111</v>
      </c>
      <c r="F282" s="496" t="s">
        <v>3112</v>
      </c>
      <c r="G282" s="74"/>
      <c r="H282" s="497">
        <v>5</v>
      </c>
      <c r="I282" s="497">
        <v>5</v>
      </c>
      <c r="J282" s="497">
        <v>1969</v>
      </c>
      <c r="K282" s="498">
        <f t="shared" si="4"/>
        <v>42</v>
      </c>
      <c r="L282" s="499" t="s">
        <v>100</v>
      </c>
      <c r="M282" s="74"/>
      <c r="N282" s="74"/>
      <c r="O282" s="74"/>
      <c r="P282" s="74"/>
      <c r="Q282" s="497">
        <v>304</v>
      </c>
      <c r="R282" s="74"/>
      <c r="S282" s="496" t="s">
        <v>58</v>
      </c>
      <c r="T282" s="496" t="s">
        <v>2698</v>
      </c>
      <c r="U282" s="500" t="s">
        <v>4607</v>
      </c>
      <c r="V282" s="500"/>
      <c r="W282" s="500"/>
      <c r="X282" s="495"/>
      <c r="Y282" s="500"/>
      <c r="Z282" s="500"/>
      <c r="AA282" s="501"/>
      <c r="AB282" s="501"/>
      <c r="AC282" s="501"/>
      <c r="AD282" s="501"/>
      <c r="AE282" s="501"/>
      <c r="AF282" s="496" t="s">
        <v>3793</v>
      </c>
      <c r="AG282" s="496" t="s">
        <v>3950</v>
      </c>
      <c r="AH282" s="496" t="s">
        <v>3992</v>
      </c>
      <c r="AI282" s="496" t="s">
        <v>4027</v>
      </c>
      <c r="AJ282" s="501"/>
      <c r="AK282" s="501"/>
      <c r="AL282" s="497"/>
      <c r="AM282" s="501"/>
      <c r="AN282" s="496" t="s">
        <v>2803</v>
      </c>
      <c r="AO282" s="496" t="s">
        <v>3946</v>
      </c>
      <c r="AP282" s="496" t="s">
        <v>3992</v>
      </c>
      <c r="AQ282" s="496"/>
      <c r="AR282" s="502">
        <v>31</v>
      </c>
      <c r="AS282" s="496" t="s">
        <v>53</v>
      </c>
      <c r="AT282" s="74">
        <v>480.80999999999995</v>
      </c>
      <c r="AU282" s="74">
        <v>327.36</v>
      </c>
      <c r="AV282" s="74">
        <v>18.86</v>
      </c>
      <c r="AW282" s="61">
        <v>145</v>
      </c>
      <c r="AX282" s="74"/>
      <c r="AY282" s="74">
        <v>51.150000000000006</v>
      </c>
      <c r="AZ282" s="74">
        <v>1023.18</v>
      </c>
      <c r="BA282" s="74">
        <v>0</v>
      </c>
      <c r="BB282" s="74">
        <v>1023</v>
      </c>
    </row>
    <row r="283" spans="1:54" s="62" customFormat="1" ht="15.75">
      <c r="A283" s="63" t="s">
        <v>46</v>
      </c>
      <c r="B283" s="50">
        <v>277</v>
      </c>
      <c r="C283" s="494" t="s">
        <v>3114</v>
      </c>
      <c r="D283" s="504" t="s">
        <v>55</v>
      </c>
      <c r="E283" s="495" t="s">
        <v>3115</v>
      </c>
      <c r="F283" s="496" t="s">
        <v>3116</v>
      </c>
      <c r="G283" s="74"/>
      <c r="H283" s="497">
        <v>20</v>
      </c>
      <c r="I283" s="497">
        <v>5</v>
      </c>
      <c r="J283" s="497">
        <v>1984</v>
      </c>
      <c r="K283" s="498">
        <f t="shared" si="4"/>
        <v>27</v>
      </c>
      <c r="L283" s="499" t="s">
        <v>1964</v>
      </c>
      <c r="M283" s="74"/>
      <c r="N283" s="74"/>
      <c r="O283" s="74"/>
      <c r="P283" s="74"/>
      <c r="Q283" s="497">
        <v>305</v>
      </c>
      <c r="R283" s="74"/>
      <c r="S283" s="496" t="s">
        <v>58</v>
      </c>
      <c r="T283" s="496" t="s">
        <v>2698</v>
      </c>
      <c r="U283" s="500" t="s">
        <v>333</v>
      </c>
      <c r="V283" s="500"/>
      <c r="W283" s="500"/>
      <c r="X283" s="495"/>
      <c r="Y283" s="500"/>
      <c r="Z283" s="500"/>
      <c r="AA283" s="501"/>
      <c r="AB283" s="501"/>
      <c r="AC283" s="501"/>
      <c r="AD283" s="501"/>
      <c r="AE283" s="501"/>
      <c r="AF283" s="496" t="s">
        <v>3793</v>
      </c>
      <c r="AG283" s="496" t="s">
        <v>3950</v>
      </c>
      <c r="AH283" s="496" t="s">
        <v>3992</v>
      </c>
      <c r="AI283" s="496" t="s">
        <v>4021</v>
      </c>
      <c r="AJ283" s="501"/>
      <c r="AK283" s="501"/>
      <c r="AL283" s="497"/>
      <c r="AM283" s="501"/>
      <c r="AN283" s="496" t="s">
        <v>3955</v>
      </c>
      <c r="AO283" s="496" t="s">
        <v>3946</v>
      </c>
      <c r="AP283" s="496" t="s">
        <v>3992</v>
      </c>
      <c r="AQ283" s="496" t="s">
        <v>4058</v>
      </c>
      <c r="AR283" s="502">
        <v>3</v>
      </c>
      <c r="AS283" s="496" t="s">
        <v>956</v>
      </c>
      <c r="AT283" s="74">
        <v>46.529999999999994</v>
      </c>
      <c r="AU283" s="74">
        <v>31.68</v>
      </c>
      <c r="AV283" s="74">
        <v>9.67</v>
      </c>
      <c r="AW283" s="61">
        <v>15</v>
      </c>
      <c r="AX283" s="74"/>
      <c r="AY283" s="74">
        <v>4.95</v>
      </c>
      <c r="AZ283" s="74">
        <v>107.83</v>
      </c>
      <c r="BA283" s="74">
        <v>0</v>
      </c>
      <c r="BB283" s="74">
        <v>99</v>
      </c>
    </row>
    <row r="284" spans="1:54" s="62" customFormat="1" ht="15.75">
      <c r="A284" s="63" t="s">
        <v>46</v>
      </c>
      <c r="B284" s="50">
        <v>278</v>
      </c>
      <c r="C284" s="494" t="s">
        <v>3118</v>
      </c>
      <c r="D284" s="504" t="s">
        <v>142</v>
      </c>
      <c r="E284" s="495" t="s">
        <v>3119</v>
      </c>
      <c r="F284" s="496" t="s">
        <v>3120</v>
      </c>
      <c r="G284" s="74"/>
      <c r="H284" s="497">
        <v>21</v>
      </c>
      <c r="I284" s="497">
        <v>5</v>
      </c>
      <c r="J284" s="497">
        <v>1987</v>
      </c>
      <c r="K284" s="498">
        <f t="shared" si="4"/>
        <v>24</v>
      </c>
      <c r="L284" s="499" t="s">
        <v>100</v>
      </c>
      <c r="M284" s="74"/>
      <c r="N284" s="74"/>
      <c r="O284" s="74"/>
      <c r="P284" s="74"/>
      <c r="Q284" s="497">
        <v>308</v>
      </c>
      <c r="R284" s="74"/>
      <c r="S284" s="496" t="s">
        <v>2885</v>
      </c>
      <c r="T284" s="496" t="s">
        <v>2698</v>
      </c>
      <c r="U284" s="500" t="s">
        <v>4608</v>
      </c>
      <c r="V284" s="500" t="s">
        <v>2825</v>
      </c>
      <c r="W284" s="500"/>
      <c r="X284" s="495"/>
      <c r="Y284" s="500"/>
      <c r="Z284" s="500"/>
      <c r="AA284" s="501"/>
      <c r="AB284" s="501"/>
      <c r="AC284" s="501"/>
      <c r="AD284" s="501"/>
      <c r="AE284" s="501"/>
      <c r="AF284" s="496" t="s">
        <v>3793</v>
      </c>
      <c r="AG284" s="496" t="s">
        <v>3950</v>
      </c>
      <c r="AH284" s="496" t="s">
        <v>3992</v>
      </c>
      <c r="AI284" s="496" t="s">
        <v>4050</v>
      </c>
      <c r="AJ284" s="501"/>
      <c r="AK284" s="501"/>
      <c r="AL284" s="497"/>
      <c r="AM284" s="501"/>
      <c r="AN284" s="496" t="s">
        <v>2803</v>
      </c>
      <c r="AO284" s="496" t="s">
        <v>3946</v>
      </c>
      <c r="AP284" s="496" t="s">
        <v>3992</v>
      </c>
      <c r="AQ284" s="496"/>
      <c r="AR284" s="502">
        <v>31</v>
      </c>
      <c r="AS284" s="496" t="s">
        <v>53</v>
      </c>
      <c r="AT284" s="74">
        <v>480.80999999999995</v>
      </c>
      <c r="AU284" s="74">
        <v>327.36</v>
      </c>
      <c r="AV284" s="74">
        <v>2.5299999999999998</v>
      </c>
      <c r="AW284" s="61">
        <v>211</v>
      </c>
      <c r="AX284" s="74"/>
      <c r="AY284" s="74">
        <v>51.150000000000006</v>
      </c>
      <c r="AZ284" s="74">
        <v>1072.8499999999999</v>
      </c>
      <c r="BA284" s="74">
        <v>0</v>
      </c>
      <c r="BB284" s="74">
        <v>1023</v>
      </c>
    </row>
    <row r="285" spans="1:54" s="62" customFormat="1" ht="15.75">
      <c r="A285" s="63" t="s">
        <v>46</v>
      </c>
      <c r="B285" s="50">
        <v>279</v>
      </c>
      <c r="C285" s="494" t="s">
        <v>3122</v>
      </c>
      <c r="D285" s="504" t="s">
        <v>1586</v>
      </c>
      <c r="E285" s="495" t="s">
        <v>3123</v>
      </c>
      <c r="F285" s="496" t="s">
        <v>3124</v>
      </c>
      <c r="G285" s="74"/>
      <c r="H285" s="497">
        <v>24</v>
      </c>
      <c r="I285" s="497">
        <v>9</v>
      </c>
      <c r="J285" s="497">
        <v>1981</v>
      </c>
      <c r="K285" s="498">
        <f t="shared" si="4"/>
        <v>30</v>
      </c>
      <c r="L285" s="499" t="s">
        <v>1964</v>
      </c>
      <c r="M285" s="74"/>
      <c r="N285" s="74"/>
      <c r="O285" s="74"/>
      <c r="P285" s="74"/>
      <c r="Q285" s="497">
        <v>310</v>
      </c>
      <c r="R285" s="74"/>
      <c r="S285" s="496" t="s">
        <v>58</v>
      </c>
      <c r="T285" s="496" t="s">
        <v>2698</v>
      </c>
      <c r="U285" s="500" t="s">
        <v>4609</v>
      </c>
      <c r="V285" s="500"/>
      <c r="W285" s="500"/>
      <c r="X285" s="495"/>
      <c r="Y285" s="500"/>
      <c r="Z285" s="500"/>
      <c r="AA285" s="501"/>
      <c r="AB285" s="501"/>
      <c r="AC285" s="501"/>
      <c r="AD285" s="501"/>
      <c r="AE285" s="501"/>
      <c r="AF285" s="496" t="s">
        <v>3793</v>
      </c>
      <c r="AG285" s="496" t="s">
        <v>3950</v>
      </c>
      <c r="AH285" s="496" t="s">
        <v>3992</v>
      </c>
      <c r="AI285" s="496" t="s">
        <v>4025</v>
      </c>
      <c r="AJ285" s="501"/>
      <c r="AK285" s="501"/>
      <c r="AL285" s="497">
        <v>2010</v>
      </c>
      <c r="AM285" s="501"/>
      <c r="AN285" s="496" t="s">
        <v>2803</v>
      </c>
      <c r="AO285" s="496" t="s">
        <v>3946</v>
      </c>
      <c r="AP285" s="496" t="s">
        <v>3992</v>
      </c>
      <c r="AQ285" s="496"/>
      <c r="AR285" s="502">
        <v>31</v>
      </c>
      <c r="AS285" s="496" t="s">
        <v>53</v>
      </c>
      <c r="AT285" s="74">
        <v>480.80999999999995</v>
      </c>
      <c r="AU285" s="74">
        <v>327.36</v>
      </c>
      <c r="AV285" s="74">
        <v>3.54</v>
      </c>
      <c r="AW285" s="61">
        <v>183</v>
      </c>
      <c r="AX285" s="74"/>
      <c r="AY285" s="74">
        <v>51.150000000000006</v>
      </c>
      <c r="AZ285" s="74">
        <v>1045.8599999999999</v>
      </c>
      <c r="BA285" s="74">
        <v>0</v>
      </c>
      <c r="BB285" s="74">
        <v>1023</v>
      </c>
    </row>
    <row r="286" spans="1:54" s="62" customFormat="1" ht="15.75">
      <c r="A286" s="63" t="s">
        <v>46</v>
      </c>
      <c r="B286" s="50">
        <v>280</v>
      </c>
      <c r="C286" s="494" t="s">
        <v>3125</v>
      </c>
      <c r="D286" s="504" t="s">
        <v>2524</v>
      </c>
      <c r="E286" s="495" t="s">
        <v>2242</v>
      </c>
      <c r="F286" s="496" t="s">
        <v>3126</v>
      </c>
      <c r="G286" s="74"/>
      <c r="H286" s="497">
        <v>7</v>
      </c>
      <c r="I286" s="497">
        <v>12</v>
      </c>
      <c r="J286" s="497">
        <v>1978</v>
      </c>
      <c r="K286" s="498">
        <f t="shared" si="4"/>
        <v>33</v>
      </c>
      <c r="L286" s="499" t="s">
        <v>1964</v>
      </c>
      <c r="M286" s="74"/>
      <c r="N286" s="74"/>
      <c r="O286" s="74"/>
      <c r="P286" s="74"/>
      <c r="Q286" s="497">
        <v>311</v>
      </c>
      <c r="R286" s="74"/>
      <c r="S286" s="496" t="s">
        <v>58</v>
      </c>
      <c r="T286" s="496" t="s">
        <v>2698</v>
      </c>
      <c r="U286" s="500" t="s">
        <v>4610</v>
      </c>
      <c r="V286" s="500"/>
      <c r="W286" s="500"/>
      <c r="X286" s="495"/>
      <c r="Y286" s="500"/>
      <c r="Z286" s="500"/>
      <c r="AA286" s="501"/>
      <c r="AB286" s="501"/>
      <c r="AC286" s="501"/>
      <c r="AD286" s="501"/>
      <c r="AE286" s="501"/>
      <c r="AF286" s="496" t="s">
        <v>3793</v>
      </c>
      <c r="AG286" s="496" t="s">
        <v>3950</v>
      </c>
      <c r="AH286" s="496" t="s">
        <v>3992</v>
      </c>
      <c r="AI286" s="496" t="s">
        <v>4051</v>
      </c>
      <c r="AJ286" s="501"/>
      <c r="AK286" s="501"/>
      <c r="AL286" s="497"/>
      <c r="AM286" s="501"/>
      <c r="AN286" s="496" t="s">
        <v>2803</v>
      </c>
      <c r="AO286" s="496" t="s">
        <v>3946</v>
      </c>
      <c r="AP286" s="496" t="s">
        <v>3992</v>
      </c>
      <c r="AQ286" s="496"/>
      <c r="AR286" s="502">
        <v>31</v>
      </c>
      <c r="AS286" s="496" t="s">
        <v>53</v>
      </c>
      <c r="AT286" s="74">
        <v>480.80999999999995</v>
      </c>
      <c r="AU286" s="74">
        <v>327.36</v>
      </c>
      <c r="AV286" s="74">
        <v>47.82</v>
      </c>
      <c r="AW286" s="61">
        <v>119</v>
      </c>
      <c r="AX286" s="74"/>
      <c r="AY286" s="74">
        <v>51.150000000000006</v>
      </c>
      <c r="AZ286" s="74">
        <v>1026.1399999999999</v>
      </c>
      <c r="BA286" s="74">
        <v>0</v>
      </c>
      <c r="BB286" s="74">
        <v>1023</v>
      </c>
    </row>
    <row r="287" spans="1:54" s="62" customFormat="1" ht="15.75">
      <c r="A287" s="63" t="s">
        <v>46</v>
      </c>
      <c r="B287" s="50">
        <v>281</v>
      </c>
      <c r="C287" s="494" t="s">
        <v>3128</v>
      </c>
      <c r="D287" s="495" t="s">
        <v>3129</v>
      </c>
      <c r="E287" s="495" t="s">
        <v>3130</v>
      </c>
      <c r="F287" s="496" t="s">
        <v>3131</v>
      </c>
      <c r="G287" s="74"/>
      <c r="H287" s="497">
        <v>30</v>
      </c>
      <c r="I287" s="497">
        <v>3</v>
      </c>
      <c r="J287" s="497">
        <v>1953</v>
      </c>
      <c r="K287" s="498">
        <f t="shared" si="4"/>
        <v>58</v>
      </c>
      <c r="L287" s="499" t="s">
        <v>1964</v>
      </c>
      <c r="M287" s="74"/>
      <c r="N287" s="74"/>
      <c r="O287" s="74"/>
      <c r="P287" s="74"/>
      <c r="Q287" s="497">
        <v>315</v>
      </c>
      <c r="R287" s="74"/>
      <c r="S287" s="496" t="s">
        <v>58</v>
      </c>
      <c r="T287" s="496" t="s">
        <v>2698</v>
      </c>
      <c r="U287" s="500" t="s">
        <v>4611</v>
      </c>
      <c r="V287" s="500" t="s">
        <v>4612</v>
      </c>
      <c r="W287" s="500"/>
      <c r="X287" s="495"/>
      <c r="Y287" s="500" t="s">
        <v>4613</v>
      </c>
      <c r="Z287" s="500"/>
      <c r="AA287" s="501"/>
      <c r="AB287" s="501"/>
      <c r="AC287" s="501"/>
      <c r="AD287" s="501"/>
      <c r="AE287" s="501"/>
      <c r="AF287" s="496" t="s">
        <v>2797</v>
      </c>
      <c r="AG287" s="496" t="s">
        <v>3950</v>
      </c>
      <c r="AH287" s="496" t="s">
        <v>3992</v>
      </c>
      <c r="AI287" s="496" t="s">
        <v>4039</v>
      </c>
      <c r="AJ287" s="501"/>
      <c r="AK287" s="501"/>
      <c r="AL287" s="497"/>
      <c r="AM287" s="501"/>
      <c r="AN287" s="496" t="s">
        <v>2787</v>
      </c>
      <c r="AO287" s="496" t="s">
        <v>3946</v>
      </c>
      <c r="AP287" s="496" t="s">
        <v>3992</v>
      </c>
      <c r="AQ287" s="496"/>
      <c r="AR287" s="502">
        <v>23</v>
      </c>
      <c r="AS287" s="496" t="s">
        <v>71</v>
      </c>
      <c r="AT287" s="74">
        <v>356.72999999999996</v>
      </c>
      <c r="AU287" s="74">
        <v>242.88</v>
      </c>
      <c r="AV287" s="74">
        <v>2.2599999999999998</v>
      </c>
      <c r="AW287" s="61">
        <v>144</v>
      </c>
      <c r="AX287" s="74"/>
      <c r="AY287" s="74">
        <v>37.950000000000003</v>
      </c>
      <c r="AZ287" s="74">
        <v>783.81999999999994</v>
      </c>
      <c r="BA287" s="74">
        <v>0</v>
      </c>
      <c r="BB287" s="74">
        <v>759</v>
      </c>
    </row>
    <row r="288" spans="1:54" s="62" customFormat="1" ht="15.75">
      <c r="A288" s="63" t="s">
        <v>46</v>
      </c>
      <c r="B288" s="50">
        <v>282</v>
      </c>
      <c r="C288" s="494" t="s">
        <v>3132</v>
      </c>
      <c r="D288" s="504" t="s">
        <v>3133</v>
      </c>
      <c r="E288" s="495" t="s">
        <v>3134</v>
      </c>
      <c r="F288" s="496" t="s">
        <v>3135</v>
      </c>
      <c r="G288" s="74"/>
      <c r="H288" s="497">
        <v>1</v>
      </c>
      <c r="I288" s="497">
        <v>7</v>
      </c>
      <c r="J288" s="497">
        <v>1934</v>
      </c>
      <c r="K288" s="498">
        <f t="shared" si="4"/>
        <v>77</v>
      </c>
      <c r="L288" s="499" t="s">
        <v>1964</v>
      </c>
      <c r="M288" s="74"/>
      <c r="N288" s="74"/>
      <c r="O288" s="74"/>
      <c r="P288" s="74"/>
      <c r="Q288" s="497">
        <v>316</v>
      </c>
      <c r="R288" s="74"/>
      <c r="S288" s="496" t="s">
        <v>58</v>
      </c>
      <c r="T288" s="496" t="s">
        <v>2698</v>
      </c>
      <c r="U288" s="500" t="s">
        <v>4614</v>
      </c>
      <c r="V288" s="500" t="s">
        <v>346</v>
      </c>
      <c r="W288" s="500"/>
      <c r="X288" s="495"/>
      <c r="Y288" s="500"/>
      <c r="Z288" s="500"/>
      <c r="AA288" s="501"/>
      <c r="AB288" s="501"/>
      <c r="AC288" s="501"/>
      <c r="AD288" s="501"/>
      <c r="AE288" s="501"/>
      <c r="AF288" s="496" t="s">
        <v>2797</v>
      </c>
      <c r="AG288" s="496" t="s">
        <v>3950</v>
      </c>
      <c r="AH288" s="496" t="s">
        <v>3992</v>
      </c>
      <c r="AI288" s="496" t="s">
        <v>4615</v>
      </c>
      <c r="AJ288" s="501"/>
      <c r="AK288" s="501"/>
      <c r="AL288" s="497"/>
      <c r="AM288" s="501"/>
      <c r="AN288" s="496" t="s">
        <v>2787</v>
      </c>
      <c r="AO288" s="496" t="s">
        <v>3946</v>
      </c>
      <c r="AP288" s="496" t="s">
        <v>3992</v>
      </c>
      <c r="AQ288" s="496"/>
      <c r="AR288" s="502">
        <v>23</v>
      </c>
      <c r="AS288" s="496" t="s">
        <v>71</v>
      </c>
      <c r="AT288" s="74">
        <v>356.72999999999996</v>
      </c>
      <c r="AU288" s="74">
        <v>242.88</v>
      </c>
      <c r="AV288" s="74">
        <v>3.62</v>
      </c>
      <c r="AW288" s="61">
        <v>229</v>
      </c>
      <c r="AX288" s="74"/>
      <c r="AY288" s="74">
        <v>37.950000000000003</v>
      </c>
      <c r="AZ288" s="74">
        <v>870.18</v>
      </c>
      <c r="BA288" s="74">
        <v>0</v>
      </c>
      <c r="BB288" s="74">
        <v>759</v>
      </c>
    </row>
    <row r="289" spans="1:54" s="62" customFormat="1" ht="15.75">
      <c r="A289" s="63" t="s">
        <v>46</v>
      </c>
      <c r="B289" s="50">
        <v>283</v>
      </c>
      <c r="C289" s="494" t="s">
        <v>4616</v>
      </c>
      <c r="D289" s="504" t="s">
        <v>485</v>
      </c>
      <c r="E289" s="495" t="s">
        <v>120</v>
      </c>
      <c r="F289" s="496" t="s">
        <v>4617</v>
      </c>
      <c r="G289" s="74"/>
      <c r="H289" s="497">
        <v>30</v>
      </c>
      <c r="I289" s="497">
        <v>9</v>
      </c>
      <c r="J289" s="497">
        <v>1963</v>
      </c>
      <c r="K289" s="498">
        <f t="shared" si="4"/>
        <v>48</v>
      </c>
      <c r="L289" s="499" t="s">
        <v>1964</v>
      </c>
      <c r="M289" s="74"/>
      <c r="N289" s="74"/>
      <c r="O289" s="74"/>
      <c r="P289" s="74"/>
      <c r="Q289" s="497">
        <v>322</v>
      </c>
      <c r="R289" s="74"/>
      <c r="S289" s="496" t="s">
        <v>1501</v>
      </c>
      <c r="T289" s="496" t="s">
        <v>2698</v>
      </c>
      <c r="U289" s="500" t="s">
        <v>4618</v>
      </c>
      <c r="V289" s="500"/>
      <c r="W289" s="500"/>
      <c r="X289" s="495"/>
      <c r="Y289" s="500"/>
      <c r="Z289" s="500"/>
      <c r="AA289" s="501"/>
      <c r="AB289" s="501"/>
      <c r="AC289" s="501"/>
      <c r="AD289" s="501"/>
      <c r="AE289" s="501"/>
      <c r="AF289" s="496" t="s">
        <v>3949</v>
      </c>
      <c r="AG289" s="496" t="s">
        <v>3946</v>
      </c>
      <c r="AH289" s="496" t="s">
        <v>3992</v>
      </c>
      <c r="AI289" s="496" t="s">
        <v>4129</v>
      </c>
      <c r="AJ289" s="501"/>
      <c r="AK289" s="501"/>
      <c r="AL289" s="497"/>
      <c r="AM289" s="501"/>
      <c r="AN289" s="496" t="s">
        <v>2803</v>
      </c>
      <c r="AO289" s="496" t="s">
        <v>3946</v>
      </c>
      <c r="AP289" s="496" t="s">
        <v>3992</v>
      </c>
      <c r="AQ289" s="496"/>
      <c r="AR289" s="502">
        <v>31</v>
      </c>
      <c r="AS289" s="496" t="s">
        <v>53</v>
      </c>
      <c r="AT289" s="74">
        <v>480.80999999999995</v>
      </c>
      <c r="AU289" s="74">
        <v>327.36</v>
      </c>
      <c r="AV289" s="74">
        <v>9.86</v>
      </c>
      <c r="AW289" s="61">
        <v>155</v>
      </c>
      <c r="AX289" s="74"/>
      <c r="AY289" s="74">
        <v>51.150000000000006</v>
      </c>
      <c r="AZ289" s="74">
        <v>1024.1799999999998</v>
      </c>
      <c r="BA289" s="74">
        <v>0</v>
      </c>
      <c r="BB289" s="74">
        <v>1023</v>
      </c>
    </row>
    <row r="290" spans="1:54" s="62" customFormat="1" ht="15.75">
      <c r="A290" s="63" t="s">
        <v>46</v>
      </c>
      <c r="B290" s="50">
        <v>284</v>
      </c>
      <c r="C290" s="494" t="s">
        <v>4619</v>
      </c>
      <c r="D290" s="504" t="s">
        <v>161</v>
      </c>
      <c r="E290" s="495" t="s">
        <v>2843</v>
      </c>
      <c r="F290" s="496" t="s">
        <v>2844</v>
      </c>
      <c r="G290" s="74"/>
      <c r="H290" s="497">
        <v>3</v>
      </c>
      <c r="I290" s="497">
        <v>12</v>
      </c>
      <c r="J290" s="497">
        <v>1979</v>
      </c>
      <c r="K290" s="498">
        <f t="shared" si="4"/>
        <v>32</v>
      </c>
      <c r="L290" s="499" t="s">
        <v>1964</v>
      </c>
      <c r="M290" s="74"/>
      <c r="N290" s="74"/>
      <c r="O290" s="74"/>
      <c r="P290" s="74"/>
      <c r="Q290" s="497">
        <v>326</v>
      </c>
      <c r="R290" s="74"/>
      <c r="S290" s="496" t="s">
        <v>58</v>
      </c>
      <c r="T290" s="496" t="s">
        <v>2698</v>
      </c>
      <c r="U290" s="500" t="s">
        <v>959</v>
      </c>
      <c r="V290" s="500"/>
      <c r="W290" s="500"/>
      <c r="X290" s="495"/>
      <c r="Y290" s="500"/>
      <c r="Z290" s="500"/>
      <c r="AA290" s="501"/>
      <c r="AB290" s="501"/>
      <c r="AC290" s="501"/>
      <c r="AD290" s="501"/>
      <c r="AE290" s="501"/>
      <c r="AF290" s="496" t="s">
        <v>3950</v>
      </c>
      <c r="AG290" s="496" t="s">
        <v>3946</v>
      </c>
      <c r="AH290" s="496" t="s">
        <v>3992</v>
      </c>
      <c r="AI290" s="496" t="s">
        <v>4620</v>
      </c>
      <c r="AJ290" s="501"/>
      <c r="AK290" s="501"/>
      <c r="AL290" s="497"/>
      <c r="AM290" s="501"/>
      <c r="AN290" s="496" t="s">
        <v>2803</v>
      </c>
      <c r="AO290" s="496" t="s">
        <v>3946</v>
      </c>
      <c r="AP290" s="496" t="s">
        <v>3992</v>
      </c>
      <c r="AQ290" s="496"/>
      <c r="AR290" s="502">
        <v>30</v>
      </c>
      <c r="AS290" s="496" t="s">
        <v>53</v>
      </c>
      <c r="AT290" s="74">
        <v>465.29999999999995</v>
      </c>
      <c r="AU290" s="74">
        <v>316.8</v>
      </c>
      <c r="AV290" s="74">
        <v>69.010000000000005</v>
      </c>
      <c r="AW290" s="61">
        <v>90</v>
      </c>
      <c r="AX290" s="74"/>
      <c r="AY290" s="74">
        <v>49.5</v>
      </c>
      <c r="AZ290" s="74">
        <v>990.6099999999999</v>
      </c>
      <c r="BA290" s="74">
        <v>0</v>
      </c>
      <c r="BB290" s="74">
        <v>990</v>
      </c>
    </row>
    <row r="291" spans="1:54" s="62" customFormat="1" ht="15.75">
      <c r="A291" s="63" t="s">
        <v>46</v>
      </c>
      <c r="B291" s="50">
        <v>285</v>
      </c>
      <c r="C291" s="494" t="s">
        <v>4621</v>
      </c>
      <c r="D291" s="504" t="s">
        <v>4622</v>
      </c>
      <c r="E291" s="495" t="s">
        <v>1765</v>
      </c>
      <c r="F291" s="496" t="s">
        <v>4623</v>
      </c>
      <c r="G291" s="74"/>
      <c r="H291" s="497">
        <v>31</v>
      </c>
      <c r="I291" s="497">
        <v>3</v>
      </c>
      <c r="J291" s="497">
        <v>1964</v>
      </c>
      <c r="K291" s="498">
        <f t="shared" si="4"/>
        <v>47</v>
      </c>
      <c r="L291" s="499" t="s">
        <v>1964</v>
      </c>
      <c r="M291" s="74"/>
      <c r="N291" s="74"/>
      <c r="O291" s="74"/>
      <c r="P291" s="74"/>
      <c r="Q291" s="497">
        <v>329</v>
      </c>
      <c r="R291" s="74"/>
      <c r="S291" s="496" t="s">
        <v>58</v>
      </c>
      <c r="T291" s="496" t="s">
        <v>2698</v>
      </c>
      <c r="U291" s="500" t="s">
        <v>4624</v>
      </c>
      <c r="V291" s="500"/>
      <c r="W291" s="500"/>
      <c r="X291" s="495"/>
      <c r="Y291" s="500"/>
      <c r="Z291" s="500"/>
      <c r="AA291" s="501"/>
      <c r="AB291" s="501"/>
      <c r="AC291" s="501"/>
      <c r="AD291" s="501"/>
      <c r="AE291" s="501"/>
      <c r="AF291" s="496" t="s">
        <v>3952</v>
      </c>
      <c r="AG291" s="496" t="s">
        <v>3946</v>
      </c>
      <c r="AH291" s="496" t="s">
        <v>3992</v>
      </c>
      <c r="AI291" s="496" t="s">
        <v>4062</v>
      </c>
      <c r="AJ291" s="501"/>
      <c r="AK291" s="501"/>
      <c r="AL291" s="497"/>
      <c r="AM291" s="501"/>
      <c r="AN291" s="496" t="s">
        <v>2803</v>
      </c>
      <c r="AO291" s="496" t="s">
        <v>3946</v>
      </c>
      <c r="AP291" s="496" t="s">
        <v>3992</v>
      </c>
      <c r="AQ291" s="496"/>
      <c r="AR291" s="502">
        <v>27</v>
      </c>
      <c r="AS291" s="497" t="s">
        <v>53</v>
      </c>
      <c r="AT291" s="74">
        <v>418.77</v>
      </c>
      <c r="AU291" s="74">
        <v>285.12</v>
      </c>
      <c r="AV291" s="74">
        <v>18.62</v>
      </c>
      <c r="AW291" s="61">
        <v>124</v>
      </c>
      <c r="AX291" s="74"/>
      <c r="AY291" s="74">
        <v>44.550000000000004</v>
      </c>
      <c r="AZ291" s="74">
        <v>891.06</v>
      </c>
      <c r="BA291" s="74">
        <v>0</v>
      </c>
      <c r="BB291" s="74">
        <v>891</v>
      </c>
    </row>
    <row r="292" spans="1:54" s="62" customFormat="1" ht="15.75">
      <c r="A292" s="63" t="s">
        <v>46</v>
      </c>
      <c r="B292" s="50">
        <v>286</v>
      </c>
      <c r="C292" s="494" t="s">
        <v>4625</v>
      </c>
      <c r="D292" s="504" t="s">
        <v>375</v>
      </c>
      <c r="E292" s="495" t="s">
        <v>4626</v>
      </c>
      <c r="F292" s="496" t="s">
        <v>4627</v>
      </c>
      <c r="G292" s="74"/>
      <c r="H292" s="497">
        <v>10</v>
      </c>
      <c r="I292" s="497">
        <v>11</v>
      </c>
      <c r="J292" s="497">
        <v>1975</v>
      </c>
      <c r="K292" s="498">
        <f t="shared" si="4"/>
        <v>36</v>
      </c>
      <c r="L292" s="499" t="s">
        <v>100</v>
      </c>
      <c r="M292" s="74"/>
      <c r="N292" s="74"/>
      <c r="O292" s="74"/>
      <c r="P292" s="74"/>
      <c r="Q292" s="497">
        <v>331</v>
      </c>
      <c r="R292" s="74"/>
      <c r="S292" s="496" t="s">
        <v>58</v>
      </c>
      <c r="T292" s="496" t="s">
        <v>2698</v>
      </c>
      <c r="U292" s="500" t="s">
        <v>4628</v>
      </c>
      <c r="V292" s="500"/>
      <c r="W292" s="500"/>
      <c r="X292" s="495"/>
      <c r="Y292" s="500"/>
      <c r="Z292" s="500"/>
      <c r="AA292" s="501"/>
      <c r="AB292" s="501"/>
      <c r="AC292" s="501"/>
      <c r="AD292" s="501"/>
      <c r="AE292" s="501"/>
      <c r="AF292" s="496" t="s">
        <v>3952</v>
      </c>
      <c r="AG292" s="496" t="s">
        <v>3946</v>
      </c>
      <c r="AH292" s="496" t="s">
        <v>3992</v>
      </c>
      <c r="AI292" s="496" t="s">
        <v>4074</v>
      </c>
      <c r="AJ292" s="501"/>
      <c r="AK292" s="501"/>
      <c r="AL292" s="497"/>
      <c r="AM292" s="501"/>
      <c r="AN292" s="496" t="s">
        <v>2803</v>
      </c>
      <c r="AO292" s="496" t="s">
        <v>3946</v>
      </c>
      <c r="AP292" s="496" t="s">
        <v>3992</v>
      </c>
      <c r="AQ292" s="496"/>
      <c r="AR292" s="502">
        <v>27</v>
      </c>
      <c r="AS292" s="496" t="s">
        <v>53</v>
      </c>
      <c r="AT292" s="74">
        <v>418.77</v>
      </c>
      <c r="AU292" s="74">
        <v>285.12</v>
      </c>
      <c r="AV292" s="74">
        <v>10</v>
      </c>
      <c r="AW292" s="61">
        <v>133</v>
      </c>
      <c r="AX292" s="74"/>
      <c r="AY292" s="74">
        <v>44.550000000000004</v>
      </c>
      <c r="AZ292" s="74">
        <v>891.43999999999994</v>
      </c>
      <c r="BA292" s="74">
        <v>0</v>
      </c>
      <c r="BB292" s="74">
        <v>891</v>
      </c>
    </row>
    <row r="293" spans="1:54" s="62" customFormat="1" ht="15.75">
      <c r="A293" s="63" t="s">
        <v>46</v>
      </c>
      <c r="B293" s="50">
        <v>287</v>
      </c>
      <c r="C293" s="494" t="s">
        <v>4629</v>
      </c>
      <c r="D293" s="504" t="s">
        <v>161</v>
      </c>
      <c r="E293" s="495" t="s">
        <v>1161</v>
      </c>
      <c r="F293" s="496" t="s">
        <v>4630</v>
      </c>
      <c r="G293" s="74"/>
      <c r="H293" s="497">
        <v>10</v>
      </c>
      <c r="I293" s="497">
        <v>10</v>
      </c>
      <c r="J293" s="497">
        <v>1990</v>
      </c>
      <c r="K293" s="498">
        <f t="shared" si="4"/>
        <v>21</v>
      </c>
      <c r="L293" s="499" t="s">
        <v>1964</v>
      </c>
      <c r="M293" s="74"/>
      <c r="N293" s="74"/>
      <c r="O293" s="74"/>
      <c r="P293" s="74"/>
      <c r="Q293" s="497">
        <v>334</v>
      </c>
      <c r="R293" s="74"/>
      <c r="S293" s="496" t="s">
        <v>388</v>
      </c>
      <c r="T293" s="496" t="s">
        <v>2698</v>
      </c>
      <c r="U293" s="500" t="s">
        <v>4631</v>
      </c>
      <c r="V293" s="500"/>
      <c r="W293" s="500"/>
      <c r="X293" s="495"/>
      <c r="Y293" s="500"/>
      <c r="Z293" s="500"/>
      <c r="AA293" s="501"/>
      <c r="AB293" s="501"/>
      <c r="AC293" s="501"/>
      <c r="AD293" s="501"/>
      <c r="AE293" s="501"/>
      <c r="AF293" s="496" t="s">
        <v>3952</v>
      </c>
      <c r="AG293" s="496" t="s">
        <v>3946</v>
      </c>
      <c r="AH293" s="496" t="s">
        <v>3992</v>
      </c>
      <c r="AI293" s="496" t="s">
        <v>4032</v>
      </c>
      <c r="AJ293" s="501"/>
      <c r="AK293" s="501"/>
      <c r="AL293" s="497"/>
      <c r="AM293" s="501"/>
      <c r="AN293" s="496" t="s">
        <v>2803</v>
      </c>
      <c r="AO293" s="496" t="s">
        <v>3946</v>
      </c>
      <c r="AP293" s="496" t="s">
        <v>3992</v>
      </c>
      <c r="AQ293" s="496"/>
      <c r="AR293" s="502">
        <v>27</v>
      </c>
      <c r="AS293" s="497" t="s">
        <v>53</v>
      </c>
      <c r="AT293" s="74">
        <v>418.77</v>
      </c>
      <c r="AU293" s="74">
        <v>285.12</v>
      </c>
      <c r="AV293" s="74">
        <v>3.52</v>
      </c>
      <c r="AW293" s="61">
        <v>284</v>
      </c>
      <c r="AX293" s="74"/>
      <c r="AY293" s="74">
        <v>44.550000000000004</v>
      </c>
      <c r="AZ293" s="74">
        <v>1035.96</v>
      </c>
      <c r="BA293" s="74">
        <v>0</v>
      </c>
      <c r="BB293" s="74">
        <v>891</v>
      </c>
    </row>
    <row r="294" spans="1:54" s="62" customFormat="1" ht="15.75">
      <c r="A294" s="63" t="s">
        <v>46</v>
      </c>
      <c r="B294" s="50">
        <v>288</v>
      </c>
      <c r="C294" s="494" t="s">
        <v>4632</v>
      </c>
      <c r="D294" s="504" t="s">
        <v>204</v>
      </c>
      <c r="E294" s="495" t="s">
        <v>1029</v>
      </c>
      <c r="F294" s="496" t="s">
        <v>1865</v>
      </c>
      <c r="G294" s="74"/>
      <c r="H294" s="497">
        <v>3</v>
      </c>
      <c r="I294" s="497">
        <v>8</v>
      </c>
      <c r="J294" s="497">
        <v>1962</v>
      </c>
      <c r="K294" s="498">
        <f t="shared" si="4"/>
        <v>49</v>
      </c>
      <c r="L294" s="499" t="s">
        <v>1964</v>
      </c>
      <c r="M294" s="74"/>
      <c r="N294" s="74"/>
      <c r="O294" s="74"/>
      <c r="P294" s="74"/>
      <c r="Q294" s="497">
        <v>335</v>
      </c>
      <c r="R294" s="74"/>
      <c r="S294" s="496" t="s">
        <v>58</v>
      </c>
      <c r="T294" s="496" t="s">
        <v>2698</v>
      </c>
      <c r="U294" s="500" t="s">
        <v>4633</v>
      </c>
      <c r="V294" s="500"/>
      <c r="W294" s="500"/>
      <c r="X294" s="495"/>
      <c r="Y294" s="500"/>
      <c r="Z294" s="500"/>
      <c r="AA294" s="501"/>
      <c r="AB294" s="501"/>
      <c r="AC294" s="501"/>
      <c r="AD294" s="501"/>
      <c r="AE294" s="501"/>
      <c r="AF294" s="496" t="s">
        <v>3952</v>
      </c>
      <c r="AG294" s="496" t="s">
        <v>3946</v>
      </c>
      <c r="AH294" s="496" t="s">
        <v>3992</v>
      </c>
      <c r="AI294" s="496" t="s">
        <v>4056</v>
      </c>
      <c r="AJ294" s="501"/>
      <c r="AK294" s="501"/>
      <c r="AL294" s="497"/>
      <c r="AM294" s="501"/>
      <c r="AN294" s="496" t="s">
        <v>2772</v>
      </c>
      <c r="AO294" s="496" t="s">
        <v>3946</v>
      </c>
      <c r="AP294" s="496" t="s">
        <v>3992</v>
      </c>
      <c r="AQ294" s="496"/>
      <c r="AR294" s="502">
        <v>12</v>
      </c>
      <c r="AS294" s="497" t="s">
        <v>71</v>
      </c>
      <c r="AT294" s="74">
        <v>186.11999999999998</v>
      </c>
      <c r="AU294" s="74">
        <v>126.72</v>
      </c>
      <c r="AV294" s="74">
        <v>2.69</v>
      </c>
      <c r="AW294" s="61">
        <v>90</v>
      </c>
      <c r="AX294" s="74"/>
      <c r="AY294" s="74">
        <v>19.8</v>
      </c>
      <c r="AZ294" s="74">
        <v>425.33</v>
      </c>
      <c r="BA294" s="74">
        <v>0</v>
      </c>
      <c r="BB294" s="74">
        <v>396</v>
      </c>
    </row>
    <row r="295" spans="1:54" s="62" customFormat="1" ht="15.75">
      <c r="A295" s="63" t="s">
        <v>46</v>
      </c>
      <c r="B295" s="50">
        <v>289</v>
      </c>
      <c r="C295" s="494" t="s">
        <v>4634</v>
      </c>
      <c r="D295" s="504" t="s">
        <v>944</v>
      </c>
      <c r="E295" s="495" t="s">
        <v>4635</v>
      </c>
      <c r="F295" s="496" t="s">
        <v>4636</v>
      </c>
      <c r="G295" s="74"/>
      <c r="H295" s="497">
        <v>4</v>
      </c>
      <c r="I295" s="497">
        <v>11</v>
      </c>
      <c r="J295" s="497">
        <v>1963</v>
      </c>
      <c r="K295" s="498">
        <f t="shared" si="4"/>
        <v>48</v>
      </c>
      <c r="L295" s="499" t="s">
        <v>1964</v>
      </c>
      <c r="M295" s="74"/>
      <c r="N295" s="74"/>
      <c r="O295" s="74"/>
      <c r="P295" s="74"/>
      <c r="Q295" s="497">
        <v>343</v>
      </c>
      <c r="R295" s="74"/>
      <c r="S295" s="496" t="s">
        <v>58</v>
      </c>
      <c r="T295" s="496" t="s">
        <v>2698</v>
      </c>
      <c r="U295" s="500" t="s">
        <v>4637</v>
      </c>
      <c r="V295" s="500"/>
      <c r="W295" s="500"/>
      <c r="X295" s="495"/>
      <c r="Y295" s="500"/>
      <c r="Z295" s="500"/>
      <c r="AA295" s="501"/>
      <c r="AB295" s="501"/>
      <c r="AC295" s="501"/>
      <c r="AD295" s="501"/>
      <c r="AE295" s="501"/>
      <c r="AF295" s="496" t="s">
        <v>3948</v>
      </c>
      <c r="AG295" s="496" t="s">
        <v>3946</v>
      </c>
      <c r="AH295" s="496" t="s">
        <v>3992</v>
      </c>
      <c r="AI295" s="496" t="s">
        <v>4229</v>
      </c>
      <c r="AJ295" s="501"/>
      <c r="AK295" s="501"/>
      <c r="AL295" s="497"/>
      <c r="AM295" s="501"/>
      <c r="AN295" s="496" t="s">
        <v>2803</v>
      </c>
      <c r="AO295" s="496" t="s">
        <v>3946</v>
      </c>
      <c r="AP295" s="496" t="s">
        <v>3992</v>
      </c>
      <c r="AQ295" s="496"/>
      <c r="AR295" s="502">
        <v>26</v>
      </c>
      <c r="AS295" s="496" t="s">
        <v>53</v>
      </c>
      <c r="AT295" s="74">
        <v>403.26</v>
      </c>
      <c r="AU295" s="74">
        <v>274.56</v>
      </c>
      <c r="AV295" s="74">
        <v>3.79</v>
      </c>
      <c r="AW295" s="61">
        <v>139</v>
      </c>
      <c r="AX295" s="74"/>
      <c r="AY295" s="74">
        <v>42.900000000000006</v>
      </c>
      <c r="AZ295" s="74">
        <v>863.50999999999988</v>
      </c>
      <c r="BA295" s="74">
        <v>0</v>
      </c>
      <c r="BB295" s="74">
        <v>858</v>
      </c>
    </row>
    <row r="296" spans="1:54" s="62" customFormat="1" ht="15.75">
      <c r="A296" s="63" t="s">
        <v>46</v>
      </c>
      <c r="B296" s="50">
        <v>290</v>
      </c>
      <c r="C296" s="494" t="s">
        <v>4638</v>
      </c>
      <c r="D296" s="504" t="s">
        <v>789</v>
      </c>
      <c r="E296" s="495" t="s">
        <v>4639</v>
      </c>
      <c r="F296" s="496" t="s">
        <v>4640</v>
      </c>
      <c r="G296" s="74"/>
      <c r="H296" s="497">
        <v>3</v>
      </c>
      <c r="I296" s="497">
        <v>7</v>
      </c>
      <c r="J296" s="497">
        <v>1998</v>
      </c>
      <c r="K296" s="498">
        <f t="shared" si="4"/>
        <v>13</v>
      </c>
      <c r="L296" s="499" t="s">
        <v>1964</v>
      </c>
      <c r="M296" s="74"/>
      <c r="N296" s="74"/>
      <c r="O296" s="74"/>
      <c r="P296" s="74"/>
      <c r="Q296" s="497">
        <v>346</v>
      </c>
      <c r="R296" s="74"/>
      <c r="S296" s="496" t="s">
        <v>117</v>
      </c>
      <c r="T296" s="496" t="s">
        <v>2698</v>
      </c>
      <c r="U296" s="500" t="s">
        <v>4641</v>
      </c>
      <c r="V296" s="500"/>
      <c r="W296" s="500"/>
      <c r="X296" s="495"/>
      <c r="Y296" s="500"/>
      <c r="Z296" s="500"/>
      <c r="AA296" s="501"/>
      <c r="AB296" s="501"/>
      <c r="AC296" s="501"/>
      <c r="AD296" s="501"/>
      <c r="AE296" s="501"/>
      <c r="AF296" s="496" t="s">
        <v>3953</v>
      </c>
      <c r="AG296" s="496" t="s">
        <v>3946</v>
      </c>
      <c r="AH296" s="496" t="s">
        <v>3992</v>
      </c>
      <c r="AI296" s="496" t="s">
        <v>4642</v>
      </c>
      <c r="AJ296" s="501"/>
      <c r="AK296" s="501"/>
      <c r="AL296" s="497"/>
      <c r="AM296" s="501"/>
      <c r="AN296" s="496" t="s">
        <v>2803</v>
      </c>
      <c r="AO296" s="496" t="s">
        <v>3946</v>
      </c>
      <c r="AP296" s="496" t="s">
        <v>3992</v>
      </c>
      <c r="AQ296" s="496"/>
      <c r="AR296" s="502">
        <v>25</v>
      </c>
      <c r="AS296" s="496" t="s">
        <v>53</v>
      </c>
      <c r="AT296" s="74">
        <v>387.75</v>
      </c>
      <c r="AU296" s="74">
        <v>264</v>
      </c>
      <c r="AV296" s="74">
        <v>4.5599999999999996</v>
      </c>
      <c r="AW296" s="61">
        <v>140</v>
      </c>
      <c r="AX296" s="74"/>
      <c r="AY296" s="74">
        <v>41.25</v>
      </c>
      <c r="AZ296" s="74">
        <v>837.56</v>
      </c>
      <c r="BA296" s="74">
        <v>0</v>
      </c>
      <c r="BB296" s="74">
        <v>825</v>
      </c>
    </row>
    <row r="297" spans="1:54" s="62" customFormat="1" ht="15.75">
      <c r="A297" s="63" t="s">
        <v>46</v>
      </c>
      <c r="B297" s="50">
        <v>291</v>
      </c>
      <c r="C297" s="494" t="s">
        <v>4643</v>
      </c>
      <c r="D297" s="504" t="s">
        <v>1415</v>
      </c>
      <c r="E297" s="495" t="s">
        <v>1561</v>
      </c>
      <c r="F297" s="496" t="s">
        <v>4644</v>
      </c>
      <c r="G297" s="74"/>
      <c r="H297" s="497">
        <v>10</v>
      </c>
      <c r="I297" s="497">
        <v>5</v>
      </c>
      <c r="J297" s="497">
        <v>1979</v>
      </c>
      <c r="K297" s="498">
        <f t="shared" si="4"/>
        <v>32</v>
      </c>
      <c r="L297" s="499" t="s">
        <v>100</v>
      </c>
      <c r="M297" s="74"/>
      <c r="N297" s="74"/>
      <c r="O297" s="74"/>
      <c r="P297" s="74"/>
      <c r="Q297" s="497">
        <v>351</v>
      </c>
      <c r="R297" s="74"/>
      <c r="S297" s="496" t="s">
        <v>58</v>
      </c>
      <c r="T297" s="496" t="s">
        <v>2698</v>
      </c>
      <c r="U297" s="500" t="s">
        <v>333</v>
      </c>
      <c r="V297" s="500"/>
      <c r="W297" s="500"/>
      <c r="X297" s="495"/>
      <c r="Y297" s="500"/>
      <c r="Z297" s="500"/>
      <c r="AA297" s="501"/>
      <c r="AB297" s="501"/>
      <c r="AC297" s="501"/>
      <c r="AD297" s="501"/>
      <c r="AE297" s="501"/>
      <c r="AF297" s="496" t="s">
        <v>3954</v>
      </c>
      <c r="AG297" s="496" t="s">
        <v>3946</v>
      </c>
      <c r="AH297" s="496" t="s">
        <v>3992</v>
      </c>
      <c r="AI297" s="496" t="s">
        <v>4027</v>
      </c>
      <c r="AJ297" s="501"/>
      <c r="AK297" s="501"/>
      <c r="AL297" s="497"/>
      <c r="AM297" s="501"/>
      <c r="AN297" s="496" t="s">
        <v>2803</v>
      </c>
      <c r="AO297" s="496" t="s">
        <v>3946</v>
      </c>
      <c r="AP297" s="496" t="s">
        <v>3992</v>
      </c>
      <c r="AQ297" s="496"/>
      <c r="AR297" s="502">
        <v>23</v>
      </c>
      <c r="AS297" s="496" t="s">
        <v>53</v>
      </c>
      <c r="AT297" s="74">
        <v>356.72999999999996</v>
      </c>
      <c r="AU297" s="74">
        <v>242.88</v>
      </c>
      <c r="AV297" s="74">
        <v>106.92</v>
      </c>
      <c r="AW297" s="61">
        <v>15</v>
      </c>
      <c r="AX297" s="74"/>
      <c r="AY297" s="74">
        <v>37.950000000000003</v>
      </c>
      <c r="AZ297" s="74">
        <v>759.4799999999999</v>
      </c>
      <c r="BA297" s="74">
        <v>0</v>
      </c>
      <c r="BB297" s="74">
        <v>759</v>
      </c>
    </row>
    <row r="298" spans="1:54" s="62" customFormat="1" ht="15.75">
      <c r="A298" s="63" t="s">
        <v>46</v>
      </c>
      <c r="B298" s="50">
        <v>292</v>
      </c>
      <c r="C298" s="494" t="s">
        <v>4645</v>
      </c>
      <c r="D298" s="504" t="s">
        <v>55</v>
      </c>
      <c r="E298" s="495" t="s">
        <v>1870</v>
      </c>
      <c r="F298" s="496" t="s">
        <v>1871</v>
      </c>
      <c r="G298" s="74"/>
      <c r="H298" s="497">
        <v>26</v>
      </c>
      <c r="I298" s="497">
        <v>8</v>
      </c>
      <c r="J298" s="497">
        <v>1973</v>
      </c>
      <c r="K298" s="498">
        <f t="shared" si="4"/>
        <v>38</v>
      </c>
      <c r="L298" s="499" t="s">
        <v>1964</v>
      </c>
      <c r="M298" s="74"/>
      <c r="N298" s="74"/>
      <c r="O298" s="74"/>
      <c r="P298" s="74"/>
      <c r="Q298" s="497">
        <v>355</v>
      </c>
      <c r="R298" s="74"/>
      <c r="S298" s="496" t="s">
        <v>58</v>
      </c>
      <c r="T298" s="496" t="s">
        <v>2698</v>
      </c>
      <c r="U298" s="500" t="s">
        <v>4646</v>
      </c>
      <c r="V298" s="500"/>
      <c r="W298" s="500"/>
      <c r="X298" s="495"/>
      <c r="Y298" s="500"/>
      <c r="Z298" s="500"/>
      <c r="AA298" s="501"/>
      <c r="AB298" s="501"/>
      <c r="AC298" s="501"/>
      <c r="AD298" s="501"/>
      <c r="AE298" s="501"/>
      <c r="AF298" s="496" t="s">
        <v>3954</v>
      </c>
      <c r="AG298" s="496" t="s">
        <v>3946</v>
      </c>
      <c r="AH298" s="496" t="s">
        <v>3992</v>
      </c>
      <c r="AI298" s="496" t="s">
        <v>4647</v>
      </c>
      <c r="AJ298" s="501"/>
      <c r="AK298" s="501"/>
      <c r="AL298" s="497"/>
      <c r="AM298" s="501"/>
      <c r="AN298" s="496" t="s">
        <v>2803</v>
      </c>
      <c r="AO298" s="496" t="s">
        <v>3946</v>
      </c>
      <c r="AP298" s="496" t="s">
        <v>3992</v>
      </c>
      <c r="AQ298" s="496"/>
      <c r="AR298" s="502">
        <v>23</v>
      </c>
      <c r="AS298" s="496" t="s">
        <v>53</v>
      </c>
      <c r="AT298" s="74">
        <v>356.72999999999996</v>
      </c>
      <c r="AU298" s="74">
        <v>242.88</v>
      </c>
      <c r="AV298" s="74">
        <v>59.48</v>
      </c>
      <c r="AW298" s="61">
        <v>64</v>
      </c>
      <c r="AX298" s="74"/>
      <c r="AY298" s="74">
        <v>37.950000000000003</v>
      </c>
      <c r="AZ298" s="74">
        <v>761.04</v>
      </c>
      <c r="BA298" s="74">
        <v>0</v>
      </c>
      <c r="BB298" s="74">
        <v>759</v>
      </c>
    </row>
    <row r="299" spans="1:54" s="62" customFormat="1" ht="15.75">
      <c r="A299" s="63" t="s">
        <v>46</v>
      </c>
      <c r="B299" s="50">
        <v>293</v>
      </c>
      <c r="C299" s="494" t="s">
        <v>4648</v>
      </c>
      <c r="D299" s="504" t="s">
        <v>4649</v>
      </c>
      <c r="E299" s="495" t="s">
        <v>4650</v>
      </c>
      <c r="F299" s="496" t="s">
        <v>4651</v>
      </c>
      <c r="G299" s="74"/>
      <c r="H299" s="497">
        <v>4</v>
      </c>
      <c r="I299" s="497">
        <v>2</v>
      </c>
      <c r="J299" s="497">
        <v>1962</v>
      </c>
      <c r="K299" s="498">
        <f t="shared" si="4"/>
        <v>49</v>
      </c>
      <c r="L299" s="499" t="s">
        <v>100</v>
      </c>
      <c r="M299" s="74"/>
      <c r="N299" s="74"/>
      <c r="O299" s="74"/>
      <c r="P299" s="74"/>
      <c r="Q299" s="497">
        <v>357</v>
      </c>
      <c r="R299" s="74"/>
      <c r="S299" s="497" t="s">
        <v>58</v>
      </c>
      <c r="T299" s="496" t="s">
        <v>2698</v>
      </c>
      <c r="U299" s="500" t="s">
        <v>4652</v>
      </c>
      <c r="V299" s="500"/>
      <c r="W299" s="500"/>
      <c r="X299" s="495"/>
      <c r="Y299" s="500"/>
      <c r="Z299" s="500"/>
      <c r="AA299" s="501"/>
      <c r="AB299" s="501"/>
      <c r="AC299" s="501"/>
      <c r="AD299" s="501"/>
      <c r="AE299" s="501"/>
      <c r="AF299" s="496" t="s">
        <v>3951</v>
      </c>
      <c r="AG299" s="496" t="s">
        <v>3946</v>
      </c>
      <c r="AH299" s="496" t="s">
        <v>3992</v>
      </c>
      <c r="AI299" s="496" t="s">
        <v>4466</v>
      </c>
      <c r="AJ299" s="501"/>
      <c r="AK299" s="501"/>
      <c r="AL299" s="497"/>
      <c r="AM299" s="501"/>
      <c r="AN299" s="496" t="s">
        <v>2767</v>
      </c>
      <c r="AO299" s="496" t="s">
        <v>3946</v>
      </c>
      <c r="AP299" s="496" t="s">
        <v>3992</v>
      </c>
      <c r="AQ299" s="496"/>
      <c r="AR299" s="502">
        <v>6</v>
      </c>
      <c r="AS299" s="497" t="s">
        <v>71</v>
      </c>
      <c r="AT299" s="74">
        <v>93.059999999999988</v>
      </c>
      <c r="AU299" s="74">
        <v>63.36</v>
      </c>
      <c r="AV299" s="74">
        <v>5.69</v>
      </c>
      <c r="AW299" s="61">
        <v>108</v>
      </c>
      <c r="AX299" s="74"/>
      <c r="AY299" s="74">
        <v>9.9</v>
      </c>
      <c r="AZ299" s="74">
        <v>280.01</v>
      </c>
      <c r="BA299" s="74">
        <v>0</v>
      </c>
      <c r="BB299" s="74">
        <v>198</v>
      </c>
    </row>
    <row r="300" spans="1:54" s="62" customFormat="1" ht="15.75">
      <c r="A300" s="63" t="s">
        <v>46</v>
      </c>
      <c r="B300" s="50">
        <v>294</v>
      </c>
      <c r="C300" s="494" t="s">
        <v>4653</v>
      </c>
      <c r="D300" s="504" t="s">
        <v>3621</v>
      </c>
      <c r="E300" s="495" t="s">
        <v>4654</v>
      </c>
      <c r="F300" s="496" t="s">
        <v>4655</v>
      </c>
      <c r="G300" s="74"/>
      <c r="H300" s="497">
        <v>8</v>
      </c>
      <c r="I300" s="497">
        <v>4</v>
      </c>
      <c r="J300" s="497">
        <v>1990</v>
      </c>
      <c r="K300" s="498">
        <f t="shared" si="4"/>
        <v>21</v>
      </c>
      <c r="L300" s="499" t="s">
        <v>100</v>
      </c>
      <c r="M300" s="74"/>
      <c r="N300" s="74"/>
      <c r="O300" s="74"/>
      <c r="P300" s="74"/>
      <c r="Q300" s="497">
        <v>358</v>
      </c>
      <c r="R300" s="74"/>
      <c r="S300" s="496" t="s">
        <v>1501</v>
      </c>
      <c r="T300" s="496" t="s">
        <v>2698</v>
      </c>
      <c r="U300" s="500" t="s">
        <v>4656</v>
      </c>
      <c r="V300" s="500"/>
      <c r="W300" s="500"/>
      <c r="X300" s="495"/>
      <c r="Y300" s="500"/>
      <c r="Z300" s="500"/>
      <c r="AA300" s="501"/>
      <c r="AB300" s="501"/>
      <c r="AC300" s="501"/>
      <c r="AD300" s="501"/>
      <c r="AE300" s="501"/>
      <c r="AF300" s="496" t="s">
        <v>2752</v>
      </c>
      <c r="AG300" s="496" t="s">
        <v>3946</v>
      </c>
      <c r="AH300" s="496" t="s">
        <v>3992</v>
      </c>
      <c r="AI300" s="496" t="s">
        <v>4006</v>
      </c>
      <c r="AJ300" s="501"/>
      <c r="AK300" s="501"/>
      <c r="AL300" s="497"/>
      <c r="AM300" s="501"/>
      <c r="AN300" s="496" t="s">
        <v>2787</v>
      </c>
      <c r="AO300" s="496" t="s">
        <v>3946</v>
      </c>
      <c r="AP300" s="496" t="s">
        <v>3992</v>
      </c>
      <c r="AQ300" s="496"/>
      <c r="AR300" s="502">
        <v>10</v>
      </c>
      <c r="AS300" s="497" t="s">
        <v>71</v>
      </c>
      <c r="AT300" s="74">
        <v>155.1</v>
      </c>
      <c r="AU300" s="74">
        <v>105.60000000000001</v>
      </c>
      <c r="AV300" s="74">
        <v>7.84</v>
      </c>
      <c r="AW300" s="61">
        <v>181</v>
      </c>
      <c r="AX300" s="74"/>
      <c r="AY300" s="74">
        <v>16.5</v>
      </c>
      <c r="AZ300" s="74">
        <v>466.03999999999996</v>
      </c>
      <c r="BA300" s="74">
        <v>0</v>
      </c>
      <c r="BB300" s="74">
        <v>330</v>
      </c>
    </row>
    <row r="301" spans="1:54" s="62" customFormat="1" ht="15.75">
      <c r="A301" s="63" t="s">
        <v>46</v>
      </c>
      <c r="B301" s="50">
        <v>295</v>
      </c>
      <c r="C301" s="494" t="s">
        <v>4657</v>
      </c>
      <c r="D301" s="504" t="s">
        <v>828</v>
      </c>
      <c r="E301" s="495" t="s">
        <v>4658</v>
      </c>
      <c r="F301" s="496" t="s">
        <v>4659</v>
      </c>
      <c r="G301" s="74"/>
      <c r="H301" s="497">
        <v>1</v>
      </c>
      <c r="I301" s="497">
        <v>8</v>
      </c>
      <c r="J301" s="497">
        <v>1956</v>
      </c>
      <c r="K301" s="498">
        <f t="shared" si="4"/>
        <v>55</v>
      </c>
      <c r="L301" s="499" t="s">
        <v>1964</v>
      </c>
      <c r="M301" s="74"/>
      <c r="N301" s="74"/>
      <c r="O301" s="74"/>
      <c r="P301" s="74"/>
      <c r="Q301" s="497">
        <v>363</v>
      </c>
      <c r="R301" s="74"/>
      <c r="S301" s="496" t="s">
        <v>58</v>
      </c>
      <c r="T301" s="496" t="s">
        <v>2698</v>
      </c>
      <c r="U301" s="500" t="s">
        <v>4660</v>
      </c>
      <c r="V301" s="500"/>
      <c r="W301" s="500"/>
      <c r="X301" s="495"/>
      <c r="Y301" s="500"/>
      <c r="Z301" s="500"/>
      <c r="AA301" s="501"/>
      <c r="AB301" s="501"/>
      <c r="AC301" s="501"/>
      <c r="AD301" s="501"/>
      <c r="AE301" s="501"/>
      <c r="AF301" s="496" t="s">
        <v>2752</v>
      </c>
      <c r="AG301" s="496" t="s">
        <v>3946</v>
      </c>
      <c r="AH301" s="496" t="s">
        <v>3992</v>
      </c>
      <c r="AI301" s="496" t="s">
        <v>4137</v>
      </c>
      <c r="AJ301" s="501"/>
      <c r="AK301" s="501"/>
      <c r="AL301" s="497"/>
      <c r="AM301" s="501"/>
      <c r="AN301" s="496" t="s">
        <v>2803</v>
      </c>
      <c r="AO301" s="496" t="s">
        <v>3946</v>
      </c>
      <c r="AP301" s="496" t="s">
        <v>3992</v>
      </c>
      <c r="AQ301" s="496"/>
      <c r="AR301" s="502">
        <v>20</v>
      </c>
      <c r="AS301" s="496" t="s">
        <v>53</v>
      </c>
      <c r="AT301" s="74">
        <v>310.2</v>
      </c>
      <c r="AU301" s="74">
        <v>211.20000000000002</v>
      </c>
      <c r="AV301" s="74">
        <v>6.82</v>
      </c>
      <c r="AW301" s="61">
        <v>144</v>
      </c>
      <c r="AX301" s="74"/>
      <c r="AY301" s="74">
        <v>33</v>
      </c>
      <c r="AZ301" s="74">
        <v>705.22</v>
      </c>
      <c r="BA301" s="74">
        <v>0</v>
      </c>
      <c r="BB301" s="74">
        <v>660</v>
      </c>
    </row>
    <row r="302" spans="1:54" s="62" customFormat="1" ht="15.75">
      <c r="A302" s="63" t="s">
        <v>46</v>
      </c>
      <c r="B302" s="50">
        <v>296</v>
      </c>
      <c r="C302" s="494" t="s">
        <v>4661</v>
      </c>
      <c r="D302" s="504" t="s">
        <v>1117</v>
      </c>
      <c r="E302" s="495" t="s">
        <v>4662</v>
      </c>
      <c r="F302" s="496" t="s">
        <v>4663</v>
      </c>
      <c r="G302" s="74"/>
      <c r="H302" s="497">
        <v>7</v>
      </c>
      <c r="I302" s="497">
        <v>1</v>
      </c>
      <c r="J302" s="497">
        <v>2000</v>
      </c>
      <c r="K302" s="498">
        <f t="shared" si="4"/>
        <v>11</v>
      </c>
      <c r="L302" s="499" t="s">
        <v>100</v>
      </c>
      <c r="M302" s="74"/>
      <c r="N302" s="74"/>
      <c r="O302" s="74"/>
      <c r="P302" s="74"/>
      <c r="Q302" s="497">
        <v>364</v>
      </c>
      <c r="R302" s="74"/>
      <c r="S302" s="496" t="s">
        <v>117</v>
      </c>
      <c r="T302" s="496" t="s">
        <v>2698</v>
      </c>
      <c r="U302" s="500" t="s">
        <v>4664</v>
      </c>
      <c r="V302" s="500"/>
      <c r="W302" s="500"/>
      <c r="X302" s="495"/>
      <c r="Y302" s="500"/>
      <c r="Z302" s="500"/>
      <c r="AA302" s="501"/>
      <c r="AB302" s="501"/>
      <c r="AC302" s="501"/>
      <c r="AD302" s="501"/>
      <c r="AE302" s="501"/>
      <c r="AF302" s="496" t="s">
        <v>2752</v>
      </c>
      <c r="AG302" s="496" t="s">
        <v>3946</v>
      </c>
      <c r="AH302" s="496" t="s">
        <v>3992</v>
      </c>
      <c r="AI302" s="496" t="s">
        <v>4032</v>
      </c>
      <c r="AJ302" s="501"/>
      <c r="AK302" s="501"/>
      <c r="AL302" s="497"/>
      <c r="AM302" s="501"/>
      <c r="AN302" s="496" t="s">
        <v>2803</v>
      </c>
      <c r="AO302" s="496" t="s">
        <v>3946</v>
      </c>
      <c r="AP302" s="496" t="s">
        <v>3992</v>
      </c>
      <c r="AQ302" s="496"/>
      <c r="AR302" s="502">
        <v>20</v>
      </c>
      <c r="AS302" s="496" t="s">
        <v>53</v>
      </c>
      <c r="AT302" s="74">
        <v>310.2</v>
      </c>
      <c r="AU302" s="74">
        <v>211.20000000000002</v>
      </c>
      <c r="AV302" s="74">
        <v>6.75</v>
      </c>
      <c r="AW302" s="61">
        <v>146</v>
      </c>
      <c r="AX302" s="74"/>
      <c r="AY302" s="74">
        <v>33</v>
      </c>
      <c r="AZ302" s="74">
        <v>707.15</v>
      </c>
      <c r="BA302" s="74">
        <v>0</v>
      </c>
      <c r="BB302" s="74">
        <v>660</v>
      </c>
    </row>
    <row r="303" spans="1:54" s="62" customFormat="1" ht="15.75">
      <c r="A303" s="63" t="s">
        <v>46</v>
      </c>
      <c r="B303" s="50">
        <v>297</v>
      </c>
      <c r="C303" s="494" t="s">
        <v>4665</v>
      </c>
      <c r="D303" s="504" t="s">
        <v>1274</v>
      </c>
      <c r="E303" s="495" t="s">
        <v>4666</v>
      </c>
      <c r="F303" s="496" t="s">
        <v>4667</v>
      </c>
      <c r="G303" s="74"/>
      <c r="H303" s="497">
        <v>31</v>
      </c>
      <c r="I303" s="497">
        <v>3</v>
      </c>
      <c r="J303" s="497">
        <v>1957</v>
      </c>
      <c r="K303" s="498">
        <f t="shared" si="4"/>
        <v>54</v>
      </c>
      <c r="L303" s="499" t="s">
        <v>1964</v>
      </c>
      <c r="M303" s="74"/>
      <c r="N303" s="74"/>
      <c r="O303" s="74"/>
      <c r="P303" s="74"/>
      <c r="Q303" s="497">
        <v>369</v>
      </c>
      <c r="R303" s="74"/>
      <c r="S303" s="496" t="s">
        <v>58</v>
      </c>
      <c r="T303" s="496" t="s">
        <v>2698</v>
      </c>
      <c r="U303" s="500" t="s">
        <v>1034</v>
      </c>
      <c r="V303" s="500"/>
      <c r="W303" s="500"/>
      <c r="X303" s="495"/>
      <c r="Y303" s="500"/>
      <c r="Z303" s="500"/>
      <c r="AA303" s="501"/>
      <c r="AB303" s="501"/>
      <c r="AC303" s="501"/>
      <c r="AD303" s="501"/>
      <c r="AE303" s="501"/>
      <c r="AF303" s="496" t="s">
        <v>2752</v>
      </c>
      <c r="AG303" s="496" t="s">
        <v>3946</v>
      </c>
      <c r="AH303" s="496" t="s">
        <v>3992</v>
      </c>
      <c r="AI303" s="496" t="s">
        <v>4005</v>
      </c>
      <c r="AJ303" s="501"/>
      <c r="AK303" s="501"/>
      <c r="AL303" s="497"/>
      <c r="AM303" s="501"/>
      <c r="AN303" s="496" t="s">
        <v>2803</v>
      </c>
      <c r="AO303" s="496" t="s">
        <v>3946</v>
      </c>
      <c r="AP303" s="496" t="s">
        <v>3992</v>
      </c>
      <c r="AQ303" s="496"/>
      <c r="AR303" s="502">
        <v>20</v>
      </c>
      <c r="AS303" s="496" t="s">
        <v>53</v>
      </c>
      <c r="AT303" s="74">
        <v>310.2</v>
      </c>
      <c r="AU303" s="74">
        <v>211.20000000000002</v>
      </c>
      <c r="AV303" s="74">
        <v>34.619999999999997</v>
      </c>
      <c r="AW303" s="61">
        <v>71</v>
      </c>
      <c r="AX303" s="74"/>
      <c r="AY303" s="74">
        <v>33</v>
      </c>
      <c r="AZ303" s="74">
        <v>660.02</v>
      </c>
      <c r="BA303" s="74">
        <v>0</v>
      </c>
      <c r="BB303" s="74">
        <v>660</v>
      </c>
    </row>
    <row r="304" spans="1:54" s="62" customFormat="1" ht="15.75">
      <c r="A304" s="63" t="s">
        <v>46</v>
      </c>
      <c r="B304" s="50">
        <v>298</v>
      </c>
      <c r="C304" s="494" t="s">
        <v>4668</v>
      </c>
      <c r="D304" s="504" t="s">
        <v>55</v>
      </c>
      <c r="E304" s="495" t="s">
        <v>2994</v>
      </c>
      <c r="F304" s="496" t="s">
        <v>2995</v>
      </c>
      <c r="G304" s="74"/>
      <c r="H304" s="497">
        <v>30</v>
      </c>
      <c r="I304" s="497">
        <v>11</v>
      </c>
      <c r="J304" s="497">
        <v>1986</v>
      </c>
      <c r="K304" s="498">
        <f t="shared" si="4"/>
        <v>25</v>
      </c>
      <c r="L304" s="499" t="s">
        <v>1964</v>
      </c>
      <c r="M304" s="74"/>
      <c r="N304" s="74"/>
      <c r="O304" s="74"/>
      <c r="P304" s="74"/>
      <c r="Q304" s="497">
        <v>373</v>
      </c>
      <c r="R304" s="74"/>
      <c r="S304" s="496" t="s">
        <v>528</v>
      </c>
      <c r="T304" s="496" t="s">
        <v>2698</v>
      </c>
      <c r="U304" s="500" t="s">
        <v>289</v>
      </c>
      <c r="V304" s="500"/>
      <c r="W304" s="500"/>
      <c r="X304" s="495"/>
      <c r="Y304" s="500"/>
      <c r="Z304" s="500"/>
      <c r="AA304" s="501"/>
      <c r="AB304" s="501"/>
      <c r="AC304" s="501"/>
      <c r="AD304" s="501"/>
      <c r="AE304" s="501"/>
      <c r="AF304" s="496" t="s">
        <v>3812</v>
      </c>
      <c r="AG304" s="496" t="s">
        <v>3946</v>
      </c>
      <c r="AH304" s="496" t="s">
        <v>3992</v>
      </c>
      <c r="AI304" s="496" t="s">
        <v>4457</v>
      </c>
      <c r="AJ304" s="501"/>
      <c r="AK304" s="501"/>
      <c r="AL304" s="497"/>
      <c r="AM304" s="501"/>
      <c r="AN304" s="496" t="s">
        <v>2767</v>
      </c>
      <c r="AO304" s="496" t="s">
        <v>3946</v>
      </c>
      <c r="AP304" s="496" t="s">
        <v>3992</v>
      </c>
      <c r="AQ304" s="496"/>
      <c r="AR304" s="502">
        <v>2</v>
      </c>
      <c r="AS304" s="497" t="s">
        <v>71</v>
      </c>
      <c r="AT304" s="74">
        <v>31.02</v>
      </c>
      <c r="AU304" s="74">
        <v>21.12</v>
      </c>
      <c r="AV304" s="74">
        <v>0.79</v>
      </c>
      <c r="AW304" s="61">
        <v>10</v>
      </c>
      <c r="AX304" s="74"/>
      <c r="AY304" s="74">
        <v>3.3000000000000003</v>
      </c>
      <c r="AZ304" s="74">
        <v>66.22999999999999</v>
      </c>
      <c r="BA304" s="74">
        <v>0</v>
      </c>
      <c r="BB304" s="74">
        <v>66</v>
      </c>
    </row>
    <row r="305" spans="1:54" s="62" customFormat="1" ht="15.75">
      <c r="A305" s="63" t="s">
        <v>46</v>
      </c>
      <c r="B305" s="50">
        <v>299</v>
      </c>
      <c r="C305" s="494" t="s">
        <v>4669</v>
      </c>
      <c r="D305" s="504" t="s">
        <v>4670</v>
      </c>
      <c r="E305" s="495" t="s">
        <v>4671</v>
      </c>
      <c r="F305" s="496" t="s">
        <v>4672</v>
      </c>
      <c r="G305" s="74"/>
      <c r="H305" s="497">
        <v>13</v>
      </c>
      <c r="I305" s="497">
        <v>12</v>
      </c>
      <c r="J305" s="497">
        <v>1970</v>
      </c>
      <c r="K305" s="498">
        <f t="shared" si="4"/>
        <v>41</v>
      </c>
      <c r="L305" s="499" t="s">
        <v>1964</v>
      </c>
      <c r="M305" s="74"/>
      <c r="N305" s="74"/>
      <c r="O305" s="74"/>
      <c r="P305" s="74"/>
      <c r="Q305" s="497">
        <v>375</v>
      </c>
      <c r="R305" s="74"/>
      <c r="S305" s="496" t="s">
        <v>58</v>
      </c>
      <c r="T305" s="496" t="s">
        <v>2698</v>
      </c>
      <c r="U305" s="500" t="s">
        <v>4673</v>
      </c>
      <c r="V305" s="500"/>
      <c r="W305" s="500"/>
      <c r="X305" s="495"/>
      <c r="Y305" s="500"/>
      <c r="Z305" s="500"/>
      <c r="AA305" s="501"/>
      <c r="AB305" s="501"/>
      <c r="AC305" s="501"/>
      <c r="AD305" s="501"/>
      <c r="AE305" s="501"/>
      <c r="AF305" s="496" t="s">
        <v>3812</v>
      </c>
      <c r="AG305" s="496" t="s">
        <v>3946</v>
      </c>
      <c r="AH305" s="496" t="s">
        <v>3992</v>
      </c>
      <c r="AI305" s="496" t="s">
        <v>4072</v>
      </c>
      <c r="AJ305" s="501"/>
      <c r="AK305" s="501"/>
      <c r="AL305" s="497"/>
      <c r="AM305" s="501"/>
      <c r="AN305" s="496" t="s">
        <v>2803</v>
      </c>
      <c r="AO305" s="496" t="s">
        <v>3946</v>
      </c>
      <c r="AP305" s="496" t="s">
        <v>3992</v>
      </c>
      <c r="AQ305" s="496"/>
      <c r="AR305" s="502">
        <v>19</v>
      </c>
      <c r="AS305" s="496" t="s">
        <v>53</v>
      </c>
      <c r="AT305" s="74">
        <v>294.69</v>
      </c>
      <c r="AU305" s="74">
        <v>200.64000000000001</v>
      </c>
      <c r="AV305" s="74">
        <v>5.42</v>
      </c>
      <c r="AW305" s="61">
        <v>300</v>
      </c>
      <c r="AX305" s="74"/>
      <c r="AY305" s="74">
        <v>31.35</v>
      </c>
      <c r="AZ305" s="74">
        <v>832.1</v>
      </c>
      <c r="BA305" s="74">
        <v>0</v>
      </c>
      <c r="BB305" s="74">
        <v>627</v>
      </c>
    </row>
    <row r="306" spans="1:54" s="62" customFormat="1">
      <c r="A306" s="63" t="s">
        <v>46</v>
      </c>
      <c r="B306" s="50">
        <v>300</v>
      </c>
      <c r="C306" s="494" t="s">
        <v>4674</v>
      </c>
      <c r="D306" s="504" t="s">
        <v>1356</v>
      </c>
      <c r="E306" s="495" t="s">
        <v>1357</v>
      </c>
      <c r="F306" s="496" t="s">
        <v>1358</v>
      </c>
      <c r="G306" s="74"/>
      <c r="H306" s="497">
        <v>25</v>
      </c>
      <c r="I306" s="497">
        <v>2</v>
      </c>
      <c r="J306" s="497">
        <v>1951</v>
      </c>
      <c r="K306" s="498">
        <f t="shared" si="4"/>
        <v>60</v>
      </c>
      <c r="L306" s="499" t="s">
        <v>1964</v>
      </c>
      <c r="M306" s="74"/>
      <c r="N306" s="74"/>
      <c r="O306" s="74"/>
      <c r="P306" s="74"/>
      <c r="Q306" s="497">
        <v>383</v>
      </c>
      <c r="R306" s="74"/>
      <c r="S306" s="496" t="s">
        <v>58</v>
      </c>
      <c r="T306" s="496" t="s">
        <v>2698</v>
      </c>
      <c r="U306" s="500" t="s">
        <v>4675</v>
      </c>
      <c r="V306" s="500" t="s">
        <v>346</v>
      </c>
      <c r="W306" s="500"/>
      <c r="X306" s="495"/>
      <c r="Y306" s="500"/>
      <c r="Z306" s="500"/>
      <c r="AA306" s="501"/>
      <c r="AB306" s="501"/>
      <c r="AC306" s="501"/>
      <c r="AD306" s="501"/>
      <c r="AE306" s="501"/>
      <c r="AF306" s="496" t="s">
        <v>2761</v>
      </c>
      <c r="AG306" s="496" t="s">
        <v>3946</v>
      </c>
      <c r="AH306" s="496" t="s">
        <v>3992</v>
      </c>
      <c r="AI306" s="496" t="s">
        <v>4676</v>
      </c>
      <c r="AJ306" s="501"/>
      <c r="AK306" s="501"/>
      <c r="AL306" s="497"/>
      <c r="AM306" s="501"/>
      <c r="AN306" s="496" t="s">
        <v>2803</v>
      </c>
      <c r="AO306" s="496" t="s">
        <v>3946</v>
      </c>
      <c r="AP306" s="496" t="s">
        <v>3992</v>
      </c>
      <c r="AQ306" s="496"/>
      <c r="AR306" s="502">
        <v>17</v>
      </c>
      <c r="AS306" s="496" t="s">
        <v>53</v>
      </c>
      <c r="AT306" s="74">
        <v>263.66999999999996</v>
      </c>
      <c r="AU306" s="74">
        <v>179.52</v>
      </c>
      <c r="AV306" s="74">
        <v>3.78</v>
      </c>
      <c r="AW306" s="61">
        <v>143</v>
      </c>
      <c r="AX306" s="74"/>
      <c r="AY306" s="74">
        <v>28.05</v>
      </c>
      <c r="AZ306" s="74">
        <v>618.02</v>
      </c>
      <c r="BA306" s="74">
        <v>0</v>
      </c>
      <c r="BB306" s="74">
        <v>561</v>
      </c>
    </row>
    <row r="307" spans="1:54" s="62" customFormat="1">
      <c r="A307" s="63" t="s">
        <v>46</v>
      </c>
      <c r="B307" s="50">
        <v>301</v>
      </c>
      <c r="C307" s="494" t="s">
        <v>4677</v>
      </c>
      <c r="D307" s="504" t="s">
        <v>55</v>
      </c>
      <c r="E307" s="495" t="s">
        <v>4678</v>
      </c>
      <c r="F307" s="496" t="s">
        <v>4679</v>
      </c>
      <c r="G307" s="74"/>
      <c r="H307" s="497">
        <v>16</v>
      </c>
      <c r="I307" s="497">
        <v>4</v>
      </c>
      <c r="J307" s="497">
        <v>1983</v>
      </c>
      <c r="K307" s="498">
        <f t="shared" si="4"/>
        <v>28</v>
      </c>
      <c r="L307" s="499" t="s">
        <v>1964</v>
      </c>
      <c r="M307" s="74"/>
      <c r="N307" s="74"/>
      <c r="O307" s="74"/>
      <c r="P307" s="74"/>
      <c r="Q307" s="497">
        <v>384</v>
      </c>
      <c r="R307" s="74"/>
      <c r="S307" s="496" t="s">
        <v>58</v>
      </c>
      <c r="T307" s="496" t="s">
        <v>2698</v>
      </c>
      <c r="U307" s="500" t="s">
        <v>4680</v>
      </c>
      <c r="V307" s="500"/>
      <c r="W307" s="500"/>
      <c r="X307" s="495"/>
      <c r="Y307" s="500"/>
      <c r="Z307" s="500"/>
      <c r="AA307" s="501"/>
      <c r="AB307" s="501"/>
      <c r="AC307" s="501"/>
      <c r="AD307" s="501"/>
      <c r="AE307" s="501"/>
      <c r="AF307" s="496" t="s">
        <v>2761</v>
      </c>
      <c r="AG307" s="496" t="s">
        <v>3946</v>
      </c>
      <c r="AH307" s="496" t="s">
        <v>3992</v>
      </c>
      <c r="AI307" s="496" t="s">
        <v>4681</v>
      </c>
      <c r="AJ307" s="501"/>
      <c r="AK307" s="501"/>
      <c r="AL307" s="497"/>
      <c r="AM307" s="501"/>
      <c r="AN307" s="496" t="s">
        <v>3458</v>
      </c>
      <c r="AO307" s="496" t="s">
        <v>3946</v>
      </c>
      <c r="AP307" s="496" t="s">
        <v>3992</v>
      </c>
      <c r="AQ307" s="496"/>
      <c r="AR307" s="502">
        <v>7</v>
      </c>
      <c r="AS307" s="497" t="s">
        <v>71</v>
      </c>
      <c r="AT307" s="74">
        <v>108.57</v>
      </c>
      <c r="AU307" s="74">
        <v>73.92</v>
      </c>
      <c r="AV307" s="74">
        <v>2.98</v>
      </c>
      <c r="AW307" s="61">
        <v>109</v>
      </c>
      <c r="AX307" s="74"/>
      <c r="AY307" s="74">
        <v>11.55</v>
      </c>
      <c r="AZ307" s="74">
        <v>306.02</v>
      </c>
      <c r="BA307" s="74">
        <v>0</v>
      </c>
      <c r="BB307" s="74">
        <v>231</v>
      </c>
    </row>
    <row r="308" spans="1:54" s="62" customFormat="1">
      <c r="A308" s="63" t="s">
        <v>46</v>
      </c>
      <c r="B308" s="50">
        <v>302</v>
      </c>
      <c r="C308" s="494" t="s">
        <v>4682</v>
      </c>
      <c r="D308" s="504" t="s">
        <v>4683</v>
      </c>
      <c r="E308" s="495" t="s">
        <v>4684</v>
      </c>
      <c r="F308" s="496" t="s">
        <v>4685</v>
      </c>
      <c r="G308" s="74"/>
      <c r="H308" s="497">
        <v>28</v>
      </c>
      <c r="I308" s="497">
        <v>1</v>
      </c>
      <c r="J308" s="497">
        <v>1988</v>
      </c>
      <c r="K308" s="498">
        <f t="shared" si="4"/>
        <v>23</v>
      </c>
      <c r="L308" s="499" t="s">
        <v>1964</v>
      </c>
      <c r="M308" s="74"/>
      <c r="N308" s="74"/>
      <c r="O308" s="74"/>
      <c r="P308" s="74"/>
      <c r="Q308" s="497">
        <v>385</v>
      </c>
      <c r="R308" s="74"/>
      <c r="S308" s="496" t="s">
        <v>58</v>
      </c>
      <c r="T308" s="496" t="s">
        <v>2698</v>
      </c>
      <c r="U308" s="500" t="s">
        <v>4686</v>
      </c>
      <c r="V308" s="500" t="s">
        <v>4562</v>
      </c>
      <c r="W308" s="500"/>
      <c r="X308" s="495"/>
      <c r="Y308" s="500"/>
      <c r="Z308" s="500"/>
      <c r="AA308" s="501"/>
      <c r="AB308" s="501"/>
      <c r="AC308" s="501"/>
      <c r="AD308" s="501"/>
      <c r="AE308" s="501"/>
      <c r="AF308" s="496" t="s">
        <v>2761</v>
      </c>
      <c r="AG308" s="496" t="s">
        <v>3946</v>
      </c>
      <c r="AH308" s="496" t="s">
        <v>3992</v>
      </c>
      <c r="AI308" s="496" t="s">
        <v>4687</v>
      </c>
      <c r="AJ308" s="501"/>
      <c r="AK308" s="501"/>
      <c r="AL308" s="497"/>
      <c r="AM308" s="501"/>
      <c r="AN308" s="496" t="s">
        <v>2803</v>
      </c>
      <c r="AO308" s="496" t="s">
        <v>3946</v>
      </c>
      <c r="AP308" s="496" t="s">
        <v>3992</v>
      </c>
      <c r="AQ308" s="496"/>
      <c r="AR308" s="502">
        <v>17</v>
      </c>
      <c r="AS308" s="496" t="s">
        <v>53</v>
      </c>
      <c r="AT308" s="74">
        <v>263.66999999999996</v>
      </c>
      <c r="AU308" s="74">
        <v>179.52</v>
      </c>
      <c r="AV308" s="74">
        <v>2.94</v>
      </c>
      <c r="AW308" s="61">
        <v>163</v>
      </c>
      <c r="AX308" s="74"/>
      <c r="AY308" s="74">
        <v>28.05</v>
      </c>
      <c r="AZ308" s="74">
        <v>637.17999999999995</v>
      </c>
      <c r="BA308" s="74">
        <v>0</v>
      </c>
      <c r="BB308" s="74">
        <v>561</v>
      </c>
    </row>
    <row r="309" spans="1:54" s="62" customFormat="1" ht="15.75">
      <c r="A309" s="63" t="s">
        <v>46</v>
      </c>
      <c r="B309" s="50">
        <v>303</v>
      </c>
      <c r="C309" s="494" t="s">
        <v>4688</v>
      </c>
      <c r="D309" s="504" t="s">
        <v>3265</v>
      </c>
      <c r="E309" s="495" t="s">
        <v>3266</v>
      </c>
      <c r="F309" s="496" t="s">
        <v>3267</v>
      </c>
      <c r="G309" s="74"/>
      <c r="H309" s="497">
        <v>18</v>
      </c>
      <c r="I309" s="497">
        <v>8</v>
      </c>
      <c r="J309" s="497">
        <v>1955</v>
      </c>
      <c r="K309" s="498">
        <f t="shared" si="4"/>
        <v>56</v>
      </c>
      <c r="L309" s="499" t="s">
        <v>1964</v>
      </c>
      <c r="M309" s="74"/>
      <c r="N309" s="74"/>
      <c r="O309" s="74"/>
      <c r="P309" s="74"/>
      <c r="Q309" s="497">
        <v>386</v>
      </c>
      <c r="R309" s="74"/>
      <c r="S309" s="496" t="s">
        <v>69</v>
      </c>
      <c r="T309" s="496" t="s">
        <v>2698</v>
      </c>
      <c r="U309" s="500" t="s">
        <v>4689</v>
      </c>
      <c r="V309" s="500"/>
      <c r="W309" s="500"/>
      <c r="X309" s="495"/>
      <c r="Y309" s="500"/>
      <c r="Z309" s="500"/>
      <c r="AA309" s="501"/>
      <c r="AB309" s="501"/>
      <c r="AC309" s="501"/>
      <c r="AD309" s="501"/>
      <c r="AE309" s="501"/>
      <c r="AF309" s="496" t="s">
        <v>2761</v>
      </c>
      <c r="AG309" s="496" t="s">
        <v>3946</v>
      </c>
      <c r="AH309" s="496" t="s">
        <v>3992</v>
      </c>
      <c r="AI309" s="496" t="s">
        <v>4569</v>
      </c>
      <c r="AJ309" s="501"/>
      <c r="AK309" s="501"/>
      <c r="AL309" s="497"/>
      <c r="AM309" s="501"/>
      <c r="AN309" s="496" t="s">
        <v>2803</v>
      </c>
      <c r="AO309" s="496" t="s">
        <v>3946</v>
      </c>
      <c r="AP309" s="496" t="s">
        <v>3992</v>
      </c>
      <c r="AQ309" s="496"/>
      <c r="AR309" s="502">
        <v>17</v>
      </c>
      <c r="AS309" s="496" t="s">
        <v>53</v>
      </c>
      <c r="AT309" s="74">
        <v>263.66999999999996</v>
      </c>
      <c r="AU309" s="74">
        <v>179.52</v>
      </c>
      <c r="AV309" s="74">
        <v>3.64</v>
      </c>
      <c r="AW309" s="61">
        <v>153</v>
      </c>
      <c r="AX309" s="74"/>
      <c r="AY309" s="74">
        <v>28.05</v>
      </c>
      <c r="AZ309" s="74">
        <v>627.87999999999988</v>
      </c>
      <c r="BA309" s="74">
        <v>0</v>
      </c>
      <c r="BB309" s="74">
        <v>561</v>
      </c>
    </row>
    <row r="310" spans="1:54" s="62" customFormat="1" ht="15.75">
      <c r="A310" s="63" t="s">
        <v>46</v>
      </c>
      <c r="B310" s="50">
        <v>304</v>
      </c>
      <c r="C310" s="494" t="s">
        <v>4690</v>
      </c>
      <c r="D310" s="504" t="s">
        <v>4691</v>
      </c>
      <c r="E310" s="495" t="s">
        <v>4692</v>
      </c>
      <c r="F310" s="496" t="s">
        <v>4693</v>
      </c>
      <c r="G310" s="74"/>
      <c r="H310" s="497">
        <v>19</v>
      </c>
      <c r="I310" s="497">
        <v>4</v>
      </c>
      <c r="J310" s="497">
        <v>2010</v>
      </c>
      <c r="K310" s="498">
        <f t="shared" si="4"/>
        <v>1</v>
      </c>
      <c r="L310" s="499" t="s">
        <v>1964</v>
      </c>
      <c r="M310" s="74"/>
      <c r="N310" s="74"/>
      <c r="O310" s="74"/>
      <c r="P310" s="74"/>
      <c r="Q310" s="497">
        <v>392</v>
      </c>
      <c r="R310" s="74"/>
      <c r="S310" s="496" t="s">
        <v>117</v>
      </c>
      <c r="T310" s="496" t="s">
        <v>2698</v>
      </c>
      <c r="U310" s="500" t="s">
        <v>4694</v>
      </c>
      <c r="V310" s="500"/>
      <c r="W310" s="500"/>
      <c r="X310" s="495"/>
      <c r="Y310" s="500"/>
      <c r="Z310" s="500"/>
      <c r="AA310" s="501"/>
      <c r="AB310" s="501"/>
      <c r="AC310" s="501"/>
      <c r="AD310" s="501"/>
      <c r="AE310" s="501"/>
      <c r="AF310" s="496" t="s">
        <v>2777</v>
      </c>
      <c r="AG310" s="496" t="s">
        <v>3946</v>
      </c>
      <c r="AH310" s="496" t="s">
        <v>3992</v>
      </c>
      <c r="AI310" s="496" t="s">
        <v>4059</v>
      </c>
      <c r="AJ310" s="501"/>
      <c r="AK310" s="501"/>
      <c r="AL310" s="497"/>
      <c r="AM310" s="501"/>
      <c r="AN310" s="496" t="s">
        <v>2803</v>
      </c>
      <c r="AO310" s="496" t="s">
        <v>3946</v>
      </c>
      <c r="AP310" s="496" t="s">
        <v>3992</v>
      </c>
      <c r="AQ310" s="496"/>
      <c r="AR310" s="502">
        <v>13</v>
      </c>
      <c r="AS310" s="496" t="s">
        <v>53</v>
      </c>
      <c r="AT310" s="74">
        <v>201.63</v>
      </c>
      <c r="AU310" s="74">
        <v>137.28</v>
      </c>
      <c r="AV310" s="74">
        <v>2.58</v>
      </c>
      <c r="AW310" s="61">
        <v>143</v>
      </c>
      <c r="AX310" s="74"/>
      <c r="AY310" s="74">
        <v>21.450000000000003</v>
      </c>
      <c r="AZ310" s="74">
        <v>505.93999999999994</v>
      </c>
      <c r="BA310" s="74">
        <v>0</v>
      </c>
      <c r="BB310" s="74">
        <v>429</v>
      </c>
    </row>
    <row r="311" spans="1:54" s="62" customFormat="1" ht="15.75">
      <c r="A311" s="63" t="s">
        <v>46</v>
      </c>
      <c r="B311" s="50">
        <v>305</v>
      </c>
      <c r="C311" s="494" t="s">
        <v>4695</v>
      </c>
      <c r="D311" s="504" t="s">
        <v>55</v>
      </c>
      <c r="E311" s="495" t="s">
        <v>4696</v>
      </c>
      <c r="F311" s="496" t="s">
        <v>4697</v>
      </c>
      <c r="G311" s="74"/>
      <c r="H311" s="497">
        <v>13</v>
      </c>
      <c r="I311" s="497">
        <v>7</v>
      </c>
      <c r="J311" s="497">
        <v>2009</v>
      </c>
      <c r="K311" s="498">
        <f t="shared" si="4"/>
        <v>2</v>
      </c>
      <c r="L311" s="499" t="s">
        <v>1964</v>
      </c>
      <c r="M311" s="74"/>
      <c r="N311" s="74"/>
      <c r="O311" s="74"/>
      <c r="P311" s="74"/>
      <c r="Q311" s="497">
        <v>398</v>
      </c>
      <c r="R311" s="74"/>
      <c r="S311" s="496" t="s">
        <v>169</v>
      </c>
      <c r="T311" s="496" t="s">
        <v>2698</v>
      </c>
      <c r="U311" s="500" t="s">
        <v>4698</v>
      </c>
      <c r="V311" s="500" t="s">
        <v>4699</v>
      </c>
      <c r="W311" s="500"/>
      <c r="X311" s="495"/>
      <c r="Y311" s="500"/>
      <c r="Z311" s="500"/>
      <c r="AA311" s="501"/>
      <c r="AB311" s="501"/>
      <c r="AC311" s="501"/>
      <c r="AD311" s="501"/>
      <c r="AE311" s="501"/>
      <c r="AF311" s="496" t="s">
        <v>2777</v>
      </c>
      <c r="AG311" s="496" t="s">
        <v>3946</v>
      </c>
      <c r="AH311" s="496" t="s">
        <v>3992</v>
      </c>
      <c r="AI311" s="496" t="s">
        <v>4435</v>
      </c>
      <c r="AJ311" s="501"/>
      <c r="AK311" s="501"/>
      <c r="AL311" s="497"/>
      <c r="AM311" s="501"/>
      <c r="AN311" s="496" t="s">
        <v>2792</v>
      </c>
      <c r="AO311" s="496" t="s">
        <v>3946</v>
      </c>
      <c r="AP311" s="496" t="s">
        <v>3992</v>
      </c>
      <c r="AQ311" s="496"/>
      <c r="AR311" s="502">
        <v>7</v>
      </c>
      <c r="AS311" s="497" t="s">
        <v>71</v>
      </c>
      <c r="AT311" s="74">
        <v>108.57</v>
      </c>
      <c r="AU311" s="74">
        <v>73.92</v>
      </c>
      <c r="AV311" s="74">
        <v>8.59</v>
      </c>
      <c r="AW311" s="61">
        <v>169</v>
      </c>
      <c r="AX311" s="74"/>
      <c r="AY311" s="74">
        <v>11.55</v>
      </c>
      <c r="AZ311" s="74">
        <v>371.63</v>
      </c>
      <c r="BA311" s="74">
        <v>0</v>
      </c>
      <c r="BB311" s="74">
        <v>231</v>
      </c>
    </row>
    <row r="312" spans="1:54" s="62" customFormat="1" ht="15.75">
      <c r="A312" s="63" t="s">
        <v>46</v>
      </c>
      <c r="B312" s="50">
        <v>306</v>
      </c>
      <c r="C312" s="494" t="s">
        <v>4700</v>
      </c>
      <c r="D312" s="504" t="s">
        <v>312</v>
      </c>
      <c r="E312" s="495" t="s">
        <v>2843</v>
      </c>
      <c r="F312" s="496" t="s">
        <v>4701</v>
      </c>
      <c r="G312" s="74"/>
      <c r="H312" s="497">
        <v>19</v>
      </c>
      <c r="I312" s="497">
        <v>3</v>
      </c>
      <c r="J312" s="497">
        <v>1970</v>
      </c>
      <c r="K312" s="498">
        <f t="shared" si="4"/>
        <v>41</v>
      </c>
      <c r="L312" s="499" t="s">
        <v>1964</v>
      </c>
      <c r="M312" s="74"/>
      <c r="N312" s="74"/>
      <c r="O312" s="74"/>
      <c r="P312" s="74"/>
      <c r="Q312" s="497">
        <v>402</v>
      </c>
      <c r="R312" s="74"/>
      <c r="S312" s="496" t="s">
        <v>69</v>
      </c>
      <c r="T312" s="496" t="s">
        <v>2698</v>
      </c>
      <c r="U312" s="500" t="s">
        <v>4702</v>
      </c>
      <c r="V312" s="500"/>
      <c r="W312" s="500"/>
      <c r="X312" s="495"/>
      <c r="Y312" s="500"/>
      <c r="Z312" s="500"/>
      <c r="AA312" s="501"/>
      <c r="AB312" s="501"/>
      <c r="AC312" s="501"/>
      <c r="AD312" s="501"/>
      <c r="AE312" s="501"/>
      <c r="AF312" s="496" t="s">
        <v>3804</v>
      </c>
      <c r="AG312" s="496" t="s">
        <v>3946</v>
      </c>
      <c r="AH312" s="496" t="s">
        <v>3992</v>
      </c>
      <c r="AI312" s="496" t="s">
        <v>4019</v>
      </c>
      <c r="AJ312" s="501"/>
      <c r="AK312" s="501"/>
      <c r="AL312" s="497"/>
      <c r="AM312" s="501"/>
      <c r="AN312" s="496" t="s">
        <v>2803</v>
      </c>
      <c r="AO312" s="496" t="s">
        <v>3946</v>
      </c>
      <c r="AP312" s="496" t="s">
        <v>4703</v>
      </c>
      <c r="AQ312" s="496"/>
      <c r="AR312" s="502">
        <v>10</v>
      </c>
      <c r="AS312" s="496" t="s">
        <v>53</v>
      </c>
      <c r="AT312" s="74">
        <v>155.1</v>
      </c>
      <c r="AU312" s="74">
        <v>105.60000000000001</v>
      </c>
      <c r="AV312" s="74">
        <v>7.86</v>
      </c>
      <c r="AW312" s="61">
        <v>166</v>
      </c>
      <c r="AX312" s="74"/>
      <c r="AY312" s="74">
        <v>16.5</v>
      </c>
      <c r="AZ312" s="74">
        <v>451.06</v>
      </c>
      <c r="BA312" s="74">
        <v>0</v>
      </c>
      <c r="BB312" s="74">
        <v>330</v>
      </c>
    </row>
    <row r="313" spans="1:54" s="62" customFormat="1" ht="15.75">
      <c r="A313" s="63" t="s">
        <v>46</v>
      </c>
      <c r="B313" s="50">
        <v>307</v>
      </c>
      <c r="C313" s="494" t="s">
        <v>4704</v>
      </c>
      <c r="D313" s="504" t="s">
        <v>1117</v>
      </c>
      <c r="E313" s="495" t="s">
        <v>1183</v>
      </c>
      <c r="F313" s="496" t="s">
        <v>4705</v>
      </c>
      <c r="G313" s="74"/>
      <c r="H313" s="497">
        <v>17</v>
      </c>
      <c r="I313" s="497">
        <v>11</v>
      </c>
      <c r="J313" s="497">
        <v>1957</v>
      </c>
      <c r="K313" s="498">
        <f t="shared" si="4"/>
        <v>54</v>
      </c>
      <c r="L313" s="499" t="s">
        <v>100</v>
      </c>
      <c r="M313" s="74"/>
      <c r="N313" s="74"/>
      <c r="O313" s="74"/>
      <c r="P313" s="74"/>
      <c r="Q313" s="497">
        <v>411</v>
      </c>
      <c r="R313" s="74"/>
      <c r="S313" s="496" t="s">
        <v>58</v>
      </c>
      <c r="T313" s="496" t="s">
        <v>2698</v>
      </c>
      <c r="U313" s="500" t="s">
        <v>4706</v>
      </c>
      <c r="V313" s="500"/>
      <c r="W313" s="500"/>
      <c r="X313" s="495"/>
      <c r="Y313" s="500"/>
      <c r="Z313" s="500"/>
      <c r="AA313" s="501"/>
      <c r="AB313" s="501"/>
      <c r="AC313" s="501"/>
      <c r="AD313" s="501"/>
      <c r="AE313" s="501"/>
      <c r="AF313" s="496" t="s">
        <v>3804</v>
      </c>
      <c r="AG313" s="496" t="s">
        <v>3946</v>
      </c>
      <c r="AH313" s="496" t="s">
        <v>3992</v>
      </c>
      <c r="AI313" s="496" t="s">
        <v>4707</v>
      </c>
      <c r="AJ313" s="501"/>
      <c r="AK313" s="501"/>
      <c r="AL313" s="497"/>
      <c r="AM313" s="501"/>
      <c r="AN313" s="496" t="s">
        <v>2803</v>
      </c>
      <c r="AO313" s="496" t="s">
        <v>3946</v>
      </c>
      <c r="AP313" s="496" t="s">
        <v>3992</v>
      </c>
      <c r="AQ313" s="496"/>
      <c r="AR313" s="502">
        <v>12</v>
      </c>
      <c r="AS313" s="496" t="s">
        <v>53</v>
      </c>
      <c r="AT313" s="74">
        <v>186.11999999999998</v>
      </c>
      <c r="AU313" s="74">
        <v>126.72</v>
      </c>
      <c r="AV313" s="74">
        <v>6.72</v>
      </c>
      <c r="AW313" s="61">
        <v>258</v>
      </c>
      <c r="AX313" s="74"/>
      <c r="AY313" s="74">
        <v>19.8</v>
      </c>
      <c r="AZ313" s="74">
        <v>597.36</v>
      </c>
      <c r="BA313" s="74">
        <v>0</v>
      </c>
      <c r="BB313" s="74">
        <v>396</v>
      </c>
    </row>
    <row r="314" spans="1:54" s="62" customFormat="1" ht="15.75">
      <c r="A314" s="63" t="s">
        <v>46</v>
      </c>
      <c r="B314" s="50">
        <v>308</v>
      </c>
      <c r="C314" s="494" t="s">
        <v>4708</v>
      </c>
      <c r="D314" s="504" t="s">
        <v>1260</v>
      </c>
      <c r="E314" s="495" t="s">
        <v>1261</v>
      </c>
      <c r="F314" s="496" t="s">
        <v>1262</v>
      </c>
      <c r="G314" s="74"/>
      <c r="H314" s="497">
        <v>11</v>
      </c>
      <c r="I314" s="497">
        <v>4</v>
      </c>
      <c r="J314" s="497">
        <v>1936</v>
      </c>
      <c r="K314" s="498">
        <f t="shared" si="4"/>
        <v>75</v>
      </c>
      <c r="L314" s="499" t="s">
        <v>100</v>
      </c>
      <c r="M314" s="74"/>
      <c r="N314" s="74"/>
      <c r="O314" s="74"/>
      <c r="P314" s="74"/>
      <c r="Q314" s="497">
        <v>412</v>
      </c>
      <c r="R314" s="74"/>
      <c r="S314" s="496" t="s">
        <v>58</v>
      </c>
      <c r="T314" s="496" t="s">
        <v>2698</v>
      </c>
      <c r="U314" s="500" t="s">
        <v>235</v>
      </c>
      <c r="V314" s="500" t="s">
        <v>1112</v>
      </c>
      <c r="W314" s="500"/>
      <c r="X314" s="495"/>
      <c r="Y314" s="500"/>
      <c r="Z314" s="500"/>
      <c r="AA314" s="501"/>
      <c r="AB314" s="501"/>
      <c r="AC314" s="501"/>
      <c r="AD314" s="501"/>
      <c r="AE314" s="501"/>
      <c r="AF314" s="496" t="s">
        <v>3804</v>
      </c>
      <c r="AG314" s="496" t="s">
        <v>3946</v>
      </c>
      <c r="AH314" s="496" t="s">
        <v>3992</v>
      </c>
      <c r="AI314" s="496" t="s">
        <v>4015</v>
      </c>
      <c r="AJ314" s="501"/>
      <c r="AK314" s="501"/>
      <c r="AL314" s="497"/>
      <c r="AM314" s="501"/>
      <c r="AN314" s="496" t="s">
        <v>2803</v>
      </c>
      <c r="AO314" s="496" t="s">
        <v>3946</v>
      </c>
      <c r="AP314" s="496" t="s">
        <v>3992</v>
      </c>
      <c r="AQ314" s="496"/>
      <c r="AR314" s="502">
        <v>12</v>
      </c>
      <c r="AS314" s="496" t="s">
        <v>53</v>
      </c>
      <c r="AT314" s="74">
        <v>186.11999999999998</v>
      </c>
      <c r="AU314" s="74">
        <v>126.72</v>
      </c>
      <c r="AV314" s="74">
        <v>20.76</v>
      </c>
      <c r="AW314" s="61">
        <v>43</v>
      </c>
      <c r="AX314" s="74"/>
      <c r="AY314" s="74">
        <v>19.8</v>
      </c>
      <c r="AZ314" s="74">
        <v>396.4</v>
      </c>
      <c r="BA314" s="74">
        <v>0</v>
      </c>
      <c r="BB314" s="74">
        <v>396</v>
      </c>
    </row>
    <row r="315" spans="1:54" s="62" customFormat="1" ht="15.75">
      <c r="A315" s="63" t="s">
        <v>46</v>
      </c>
      <c r="B315" s="50">
        <v>309</v>
      </c>
      <c r="C315" s="494" t="s">
        <v>4709</v>
      </c>
      <c r="D315" s="504" t="s">
        <v>55</v>
      </c>
      <c r="E315" s="495" t="s">
        <v>1930</v>
      </c>
      <c r="F315" s="496" t="s">
        <v>4710</v>
      </c>
      <c r="G315" s="74"/>
      <c r="H315" s="497">
        <v>14</v>
      </c>
      <c r="I315" s="497">
        <v>6</v>
      </c>
      <c r="J315" s="497">
        <v>2004</v>
      </c>
      <c r="K315" s="498">
        <f t="shared" si="4"/>
        <v>7</v>
      </c>
      <c r="L315" s="499" t="s">
        <v>1964</v>
      </c>
      <c r="M315" s="74"/>
      <c r="N315" s="74"/>
      <c r="O315" s="74"/>
      <c r="P315" s="74"/>
      <c r="Q315" s="497">
        <v>418</v>
      </c>
      <c r="R315" s="74"/>
      <c r="S315" s="496" t="s">
        <v>117</v>
      </c>
      <c r="T315" s="496" t="s">
        <v>2698</v>
      </c>
      <c r="U315" s="500" t="s">
        <v>4711</v>
      </c>
      <c r="V315" s="500"/>
      <c r="W315" s="500"/>
      <c r="X315" s="495"/>
      <c r="Y315" s="500"/>
      <c r="Z315" s="500"/>
      <c r="AA315" s="501"/>
      <c r="AB315" s="501"/>
      <c r="AC315" s="501"/>
      <c r="AD315" s="501"/>
      <c r="AE315" s="501"/>
      <c r="AF315" s="496" t="s">
        <v>2781</v>
      </c>
      <c r="AG315" s="496" t="s">
        <v>3946</v>
      </c>
      <c r="AH315" s="496" t="s">
        <v>3992</v>
      </c>
      <c r="AI315" s="496" t="s">
        <v>4165</v>
      </c>
      <c r="AJ315" s="501"/>
      <c r="AK315" s="501"/>
      <c r="AL315" s="497"/>
      <c r="AM315" s="501"/>
      <c r="AN315" s="496" t="s">
        <v>2803</v>
      </c>
      <c r="AO315" s="496" t="s">
        <v>3946</v>
      </c>
      <c r="AP315" s="496" t="s">
        <v>3992</v>
      </c>
      <c r="AQ315" s="496"/>
      <c r="AR315" s="502">
        <v>11</v>
      </c>
      <c r="AS315" s="496" t="s">
        <v>53</v>
      </c>
      <c r="AT315" s="74">
        <v>170.60999999999999</v>
      </c>
      <c r="AU315" s="74">
        <v>116.16</v>
      </c>
      <c r="AV315" s="74">
        <v>3.86</v>
      </c>
      <c r="AW315" s="61">
        <v>182</v>
      </c>
      <c r="AX315" s="74"/>
      <c r="AY315" s="74">
        <v>18.150000000000002</v>
      </c>
      <c r="AZ315" s="74">
        <v>490.78</v>
      </c>
      <c r="BA315" s="74">
        <v>0</v>
      </c>
      <c r="BB315" s="74">
        <v>363</v>
      </c>
    </row>
    <row r="316" spans="1:54" s="62" customFormat="1" ht="15.75">
      <c r="A316" s="63" t="s">
        <v>46</v>
      </c>
      <c r="B316" s="50">
        <v>310</v>
      </c>
      <c r="C316" s="494" t="s">
        <v>4712</v>
      </c>
      <c r="D316" s="504" t="s">
        <v>172</v>
      </c>
      <c r="E316" s="495" t="s">
        <v>1930</v>
      </c>
      <c r="F316" s="496" t="s">
        <v>4713</v>
      </c>
      <c r="G316" s="74"/>
      <c r="H316" s="497">
        <v>27</v>
      </c>
      <c r="I316" s="497">
        <v>3</v>
      </c>
      <c r="J316" s="497">
        <v>2003</v>
      </c>
      <c r="K316" s="498">
        <f t="shared" si="4"/>
        <v>8</v>
      </c>
      <c r="L316" s="499" t="s">
        <v>100</v>
      </c>
      <c r="M316" s="74"/>
      <c r="N316" s="74"/>
      <c r="O316" s="74"/>
      <c r="P316" s="74"/>
      <c r="Q316" s="497">
        <v>419</v>
      </c>
      <c r="R316" s="74"/>
      <c r="S316" s="496" t="s">
        <v>117</v>
      </c>
      <c r="T316" s="496" t="s">
        <v>2698</v>
      </c>
      <c r="U316" s="500" t="s">
        <v>4714</v>
      </c>
      <c r="V316" s="500"/>
      <c r="W316" s="500"/>
      <c r="X316" s="495"/>
      <c r="Y316" s="500"/>
      <c r="Z316" s="500"/>
      <c r="AA316" s="501"/>
      <c r="AB316" s="501"/>
      <c r="AC316" s="501"/>
      <c r="AD316" s="501"/>
      <c r="AE316" s="501"/>
      <c r="AF316" s="496" t="s">
        <v>2781</v>
      </c>
      <c r="AG316" s="496" t="s">
        <v>3946</v>
      </c>
      <c r="AH316" s="496" t="s">
        <v>3992</v>
      </c>
      <c r="AI316" s="496" t="s">
        <v>4572</v>
      </c>
      <c r="AJ316" s="501"/>
      <c r="AK316" s="501"/>
      <c r="AL316" s="497"/>
      <c r="AM316" s="501"/>
      <c r="AN316" s="496" t="s">
        <v>2803</v>
      </c>
      <c r="AO316" s="496" t="s">
        <v>3946</v>
      </c>
      <c r="AP316" s="496" t="s">
        <v>3992</v>
      </c>
      <c r="AQ316" s="496"/>
      <c r="AR316" s="502">
        <v>11</v>
      </c>
      <c r="AS316" s="496" t="s">
        <v>53</v>
      </c>
      <c r="AT316" s="74">
        <v>170.60999999999999</v>
      </c>
      <c r="AU316" s="74">
        <v>116.16</v>
      </c>
      <c r="AV316" s="74">
        <v>5.32</v>
      </c>
      <c r="AW316" s="61">
        <v>181</v>
      </c>
      <c r="AX316" s="74"/>
      <c r="AY316" s="74">
        <v>18.150000000000002</v>
      </c>
      <c r="AZ316" s="74">
        <v>491.23999999999995</v>
      </c>
      <c r="BA316" s="74">
        <v>0</v>
      </c>
      <c r="BB316" s="74">
        <v>363</v>
      </c>
    </row>
    <row r="317" spans="1:54" s="62" customFormat="1" ht="15.75">
      <c r="A317" s="63" t="s">
        <v>46</v>
      </c>
      <c r="B317" s="50">
        <v>311</v>
      </c>
      <c r="C317" s="494" t="s">
        <v>4715</v>
      </c>
      <c r="D317" s="504" t="s">
        <v>687</v>
      </c>
      <c r="E317" s="495" t="s">
        <v>3207</v>
      </c>
      <c r="F317" s="496" t="s">
        <v>4716</v>
      </c>
      <c r="G317" s="74"/>
      <c r="H317" s="497">
        <v>11</v>
      </c>
      <c r="I317" s="497">
        <v>8</v>
      </c>
      <c r="J317" s="497">
        <v>1963</v>
      </c>
      <c r="K317" s="498">
        <f t="shared" si="4"/>
        <v>48</v>
      </c>
      <c r="L317" s="499" t="s">
        <v>1964</v>
      </c>
      <c r="M317" s="74"/>
      <c r="N317" s="74"/>
      <c r="O317" s="74"/>
      <c r="P317" s="74"/>
      <c r="Q317" s="497">
        <v>426</v>
      </c>
      <c r="R317" s="74"/>
      <c r="S317" s="496" t="s">
        <v>58</v>
      </c>
      <c r="T317" s="496" t="s">
        <v>2698</v>
      </c>
      <c r="U317" s="500" t="s">
        <v>4717</v>
      </c>
      <c r="V317" s="500" t="s">
        <v>493</v>
      </c>
      <c r="W317" s="500"/>
      <c r="X317" s="495"/>
      <c r="Y317" s="500"/>
      <c r="Z317" s="500"/>
      <c r="AA317" s="501"/>
      <c r="AB317" s="501"/>
      <c r="AC317" s="501"/>
      <c r="AD317" s="501"/>
      <c r="AE317" s="501"/>
      <c r="AF317" s="496" t="s">
        <v>3458</v>
      </c>
      <c r="AG317" s="496" t="s">
        <v>3946</v>
      </c>
      <c r="AH317" s="496" t="s">
        <v>3992</v>
      </c>
      <c r="AI317" s="496" t="s">
        <v>4229</v>
      </c>
      <c r="AJ317" s="501"/>
      <c r="AK317" s="501"/>
      <c r="AL317" s="497"/>
      <c r="AM317" s="501"/>
      <c r="AN317" s="496" t="s">
        <v>2803</v>
      </c>
      <c r="AO317" s="496" t="s">
        <v>3946</v>
      </c>
      <c r="AP317" s="496" t="s">
        <v>3992</v>
      </c>
      <c r="AQ317" s="496"/>
      <c r="AR317" s="502">
        <v>10</v>
      </c>
      <c r="AS317" s="496" t="s">
        <v>53</v>
      </c>
      <c r="AT317" s="74">
        <v>155.1</v>
      </c>
      <c r="AU317" s="74">
        <v>105.60000000000001</v>
      </c>
      <c r="AV317" s="74">
        <v>6.57</v>
      </c>
      <c r="AW317" s="61">
        <v>180</v>
      </c>
      <c r="AX317" s="74"/>
      <c r="AY317" s="74">
        <v>16.5</v>
      </c>
      <c r="AZ317" s="74">
        <v>463.77</v>
      </c>
      <c r="BA317" s="74">
        <v>0</v>
      </c>
      <c r="BB317" s="74">
        <v>330</v>
      </c>
    </row>
    <row r="318" spans="1:54" s="62" customFormat="1" ht="15.75">
      <c r="A318" s="63" t="s">
        <v>46</v>
      </c>
      <c r="B318" s="50">
        <v>312</v>
      </c>
      <c r="C318" s="494" t="s">
        <v>4718</v>
      </c>
      <c r="D318" s="504" t="s">
        <v>1700</v>
      </c>
      <c r="E318" s="495" t="s">
        <v>4218</v>
      </c>
      <c r="F318" s="496" t="s">
        <v>4719</v>
      </c>
      <c r="G318" s="74"/>
      <c r="H318" s="497">
        <v>24</v>
      </c>
      <c r="I318" s="497">
        <v>3</v>
      </c>
      <c r="J318" s="497">
        <v>1981</v>
      </c>
      <c r="K318" s="498">
        <f t="shared" si="4"/>
        <v>30</v>
      </c>
      <c r="L318" s="499" t="s">
        <v>100</v>
      </c>
      <c r="M318" s="74"/>
      <c r="N318" s="74"/>
      <c r="O318" s="74"/>
      <c r="P318" s="74"/>
      <c r="Q318" s="497">
        <v>434</v>
      </c>
      <c r="R318" s="74"/>
      <c r="S318" s="496" t="s">
        <v>58</v>
      </c>
      <c r="T318" s="496" t="s">
        <v>2698</v>
      </c>
      <c r="U318" s="500" t="s">
        <v>333</v>
      </c>
      <c r="V318" s="500"/>
      <c r="W318" s="500"/>
      <c r="X318" s="495"/>
      <c r="Y318" s="500"/>
      <c r="Z318" s="500"/>
      <c r="AA318" s="501"/>
      <c r="AB318" s="501"/>
      <c r="AC318" s="501"/>
      <c r="AD318" s="501"/>
      <c r="AE318" s="501"/>
      <c r="AF318" s="496" t="s">
        <v>2792</v>
      </c>
      <c r="AG318" s="496" t="s">
        <v>3946</v>
      </c>
      <c r="AH318" s="496" t="s">
        <v>3992</v>
      </c>
      <c r="AI318" s="496" t="s">
        <v>4161</v>
      </c>
      <c r="AJ318" s="501"/>
      <c r="AK318" s="501"/>
      <c r="AL318" s="497"/>
      <c r="AM318" s="501"/>
      <c r="AN318" s="496" t="s">
        <v>2803</v>
      </c>
      <c r="AO318" s="496" t="s">
        <v>3946</v>
      </c>
      <c r="AP318" s="496" t="s">
        <v>3992</v>
      </c>
      <c r="AQ318" s="496"/>
      <c r="AR318" s="502">
        <v>6</v>
      </c>
      <c r="AS318" s="496" t="s">
        <v>53</v>
      </c>
      <c r="AT318" s="74">
        <v>93.059999999999988</v>
      </c>
      <c r="AU318" s="74">
        <v>63.36</v>
      </c>
      <c r="AV318" s="74">
        <v>18.559999999999999</v>
      </c>
      <c r="AW318" s="61">
        <v>15</v>
      </c>
      <c r="AX318" s="74"/>
      <c r="AY318" s="74">
        <v>9.9</v>
      </c>
      <c r="AZ318" s="74">
        <v>199.88</v>
      </c>
      <c r="BA318" s="74">
        <v>0</v>
      </c>
      <c r="BB318" s="74">
        <v>198</v>
      </c>
    </row>
    <row r="319" spans="1:54" s="62" customFormat="1" ht="15.75">
      <c r="A319" s="63" t="s">
        <v>46</v>
      </c>
      <c r="B319" s="50">
        <v>313</v>
      </c>
      <c r="C319" s="494" t="s">
        <v>4720</v>
      </c>
      <c r="D319" s="504" t="s">
        <v>1807</v>
      </c>
      <c r="E319" s="495" t="s">
        <v>1808</v>
      </c>
      <c r="F319" s="496" t="s">
        <v>1809</v>
      </c>
      <c r="G319" s="74"/>
      <c r="H319" s="497">
        <v>23</v>
      </c>
      <c r="I319" s="497">
        <v>8</v>
      </c>
      <c r="J319" s="497">
        <v>1976</v>
      </c>
      <c r="K319" s="498">
        <f t="shared" si="4"/>
        <v>35</v>
      </c>
      <c r="L319" s="499" t="s">
        <v>1964</v>
      </c>
      <c r="M319" s="74"/>
      <c r="N319" s="74"/>
      <c r="O319" s="74"/>
      <c r="P319" s="74"/>
      <c r="Q319" s="497">
        <v>438</v>
      </c>
      <c r="R319" s="74"/>
      <c r="S319" s="496" t="s">
        <v>58</v>
      </c>
      <c r="T319" s="496" t="s">
        <v>2698</v>
      </c>
      <c r="U319" s="500" t="s">
        <v>4721</v>
      </c>
      <c r="V319" s="500"/>
      <c r="W319" s="500"/>
      <c r="X319" s="495"/>
      <c r="Y319" s="500"/>
      <c r="Z319" s="500"/>
      <c r="AA319" s="501"/>
      <c r="AB319" s="501"/>
      <c r="AC319" s="501"/>
      <c r="AD319" s="501"/>
      <c r="AE319" s="501"/>
      <c r="AF319" s="496" t="s">
        <v>2792</v>
      </c>
      <c r="AG319" s="496" t="s">
        <v>3946</v>
      </c>
      <c r="AH319" s="496" t="s">
        <v>3992</v>
      </c>
      <c r="AI319" s="496" t="s">
        <v>4032</v>
      </c>
      <c r="AJ319" s="501"/>
      <c r="AK319" s="501"/>
      <c r="AL319" s="497"/>
      <c r="AM319" s="501"/>
      <c r="AN319" s="496" t="s">
        <v>2803</v>
      </c>
      <c r="AO319" s="496" t="s">
        <v>3946</v>
      </c>
      <c r="AP319" s="496" t="s">
        <v>3992</v>
      </c>
      <c r="AQ319" s="496"/>
      <c r="AR319" s="502">
        <v>6</v>
      </c>
      <c r="AS319" s="496" t="s">
        <v>53</v>
      </c>
      <c r="AT319" s="74">
        <v>93.059999999999988</v>
      </c>
      <c r="AU319" s="74">
        <v>63.36</v>
      </c>
      <c r="AV319" s="74">
        <v>5.82</v>
      </c>
      <c r="AW319" s="61">
        <v>116</v>
      </c>
      <c r="AX319" s="74"/>
      <c r="AY319" s="74">
        <v>9.9</v>
      </c>
      <c r="AZ319" s="74">
        <v>288.14</v>
      </c>
      <c r="BA319" s="74">
        <v>0</v>
      </c>
      <c r="BB319" s="74">
        <v>198</v>
      </c>
    </row>
    <row r="320" spans="1:54" s="62" customFormat="1" ht="15.75">
      <c r="A320" s="63" t="s">
        <v>46</v>
      </c>
      <c r="B320" s="50">
        <v>314</v>
      </c>
      <c r="C320" s="494" t="s">
        <v>4722</v>
      </c>
      <c r="D320" s="504" t="s">
        <v>4723</v>
      </c>
      <c r="E320" s="495" t="s">
        <v>4724</v>
      </c>
      <c r="F320" s="496" t="s">
        <v>4725</v>
      </c>
      <c r="G320" s="74"/>
      <c r="H320" s="497">
        <v>16</v>
      </c>
      <c r="I320" s="497">
        <v>8</v>
      </c>
      <c r="J320" s="497">
        <v>1962</v>
      </c>
      <c r="K320" s="498">
        <f t="shared" si="4"/>
        <v>49</v>
      </c>
      <c r="L320" s="499" t="s">
        <v>1964</v>
      </c>
      <c r="M320" s="74"/>
      <c r="N320" s="74"/>
      <c r="O320" s="74"/>
      <c r="P320" s="74"/>
      <c r="Q320" s="497">
        <v>441</v>
      </c>
      <c r="R320" s="74"/>
      <c r="S320" s="496" t="s">
        <v>58</v>
      </c>
      <c r="T320" s="496" t="s">
        <v>2698</v>
      </c>
      <c r="U320" s="500" t="s">
        <v>1158</v>
      </c>
      <c r="V320" s="500" t="s">
        <v>346</v>
      </c>
      <c r="W320" s="500"/>
      <c r="X320" s="495"/>
      <c r="Y320" s="500"/>
      <c r="Z320" s="500"/>
      <c r="AA320" s="501"/>
      <c r="AB320" s="501"/>
      <c r="AC320" s="501"/>
      <c r="AD320" s="501"/>
      <c r="AE320" s="501"/>
      <c r="AF320" s="496" t="s">
        <v>3799</v>
      </c>
      <c r="AG320" s="496" t="s">
        <v>3946</v>
      </c>
      <c r="AH320" s="496" t="s">
        <v>3992</v>
      </c>
      <c r="AI320" s="496" t="s">
        <v>4387</v>
      </c>
      <c r="AJ320" s="501"/>
      <c r="AK320" s="501"/>
      <c r="AL320" s="497"/>
      <c r="AM320" s="501"/>
      <c r="AN320" s="496" t="s">
        <v>2803</v>
      </c>
      <c r="AO320" s="496" t="s">
        <v>3946</v>
      </c>
      <c r="AP320" s="496" t="s">
        <v>3992</v>
      </c>
      <c r="AQ320" s="496"/>
      <c r="AR320" s="502">
        <v>5</v>
      </c>
      <c r="AS320" s="496" t="s">
        <v>53</v>
      </c>
      <c r="AT320" s="74">
        <v>77.55</v>
      </c>
      <c r="AU320" s="74">
        <v>52.800000000000004</v>
      </c>
      <c r="AV320" s="74">
        <v>6.72</v>
      </c>
      <c r="AW320" s="61">
        <v>28</v>
      </c>
      <c r="AX320" s="74"/>
      <c r="AY320" s="74">
        <v>8.25</v>
      </c>
      <c r="AZ320" s="74">
        <v>173.32</v>
      </c>
      <c r="BA320" s="74">
        <v>0</v>
      </c>
      <c r="BB320" s="74">
        <v>165</v>
      </c>
    </row>
    <row r="321" spans="1:54" s="62" customFormat="1" ht="15.75">
      <c r="A321" s="63" t="s">
        <v>46</v>
      </c>
      <c r="B321" s="50">
        <v>315</v>
      </c>
      <c r="C321" s="494" t="s">
        <v>4726</v>
      </c>
      <c r="D321" s="504" t="s">
        <v>4727</v>
      </c>
      <c r="E321" s="495" t="s">
        <v>2080</v>
      </c>
      <c r="F321" s="496" t="s">
        <v>4728</v>
      </c>
      <c r="G321" s="74"/>
      <c r="H321" s="497">
        <v>22</v>
      </c>
      <c r="I321" s="497">
        <v>9</v>
      </c>
      <c r="J321" s="497">
        <v>1970</v>
      </c>
      <c r="K321" s="498">
        <f t="shared" si="4"/>
        <v>41</v>
      </c>
      <c r="L321" s="499" t="s">
        <v>100</v>
      </c>
      <c r="M321" s="74"/>
      <c r="N321" s="74"/>
      <c r="O321" s="74"/>
      <c r="P321" s="74"/>
      <c r="Q321" s="497">
        <v>447</v>
      </c>
      <c r="R321" s="74"/>
      <c r="S321" s="496" t="s">
        <v>94</v>
      </c>
      <c r="T321" s="496" t="s">
        <v>2698</v>
      </c>
      <c r="U321" s="500" t="s">
        <v>4729</v>
      </c>
      <c r="V321" s="500"/>
      <c r="W321" s="500"/>
      <c r="X321" s="495"/>
      <c r="Y321" s="500"/>
      <c r="Z321" s="500"/>
      <c r="AA321" s="501"/>
      <c r="AB321" s="501"/>
      <c r="AC321" s="501"/>
      <c r="AD321" s="501"/>
      <c r="AE321" s="501"/>
      <c r="AF321" s="496" t="s">
        <v>3793</v>
      </c>
      <c r="AG321" s="496" t="s">
        <v>3946</v>
      </c>
      <c r="AH321" s="496" t="s">
        <v>3992</v>
      </c>
      <c r="AI321" s="496" t="s">
        <v>4730</v>
      </c>
      <c r="AJ321" s="501"/>
      <c r="AK321" s="501"/>
      <c r="AL321" s="497"/>
      <c r="AM321" s="501"/>
      <c r="AN321" s="496" t="s">
        <v>2803</v>
      </c>
      <c r="AO321" s="496" t="s">
        <v>3946</v>
      </c>
      <c r="AP321" s="496" t="s">
        <v>3992</v>
      </c>
      <c r="AQ321" s="496"/>
      <c r="AR321" s="502">
        <v>4</v>
      </c>
      <c r="AS321" s="496" t="s">
        <v>53</v>
      </c>
      <c r="AT321" s="74">
        <v>62.04</v>
      </c>
      <c r="AU321" s="74">
        <v>42.24</v>
      </c>
      <c r="AV321" s="74">
        <v>4.59</v>
      </c>
      <c r="AW321" s="61">
        <v>286</v>
      </c>
      <c r="AX321" s="74"/>
      <c r="AY321" s="74">
        <v>6.6000000000000005</v>
      </c>
      <c r="AZ321" s="74">
        <v>401.47</v>
      </c>
      <c r="BA321" s="74">
        <v>0</v>
      </c>
      <c r="BB321" s="74">
        <v>132</v>
      </c>
    </row>
    <row r="322" spans="1:54" s="62" customFormat="1" ht="15.75">
      <c r="A322" s="63" t="s">
        <v>46</v>
      </c>
      <c r="B322" s="50">
        <v>316</v>
      </c>
      <c r="C322" s="494" t="s">
        <v>4731</v>
      </c>
      <c r="D322" s="504" t="s">
        <v>3247</v>
      </c>
      <c r="E322" s="495" t="s">
        <v>271</v>
      </c>
      <c r="F322" s="496" t="s">
        <v>4732</v>
      </c>
      <c r="G322" s="74"/>
      <c r="H322" s="497">
        <v>6</v>
      </c>
      <c r="I322" s="497">
        <v>3</v>
      </c>
      <c r="J322" s="497">
        <v>1987</v>
      </c>
      <c r="K322" s="498">
        <f t="shared" si="4"/>
        <v>24</v>
      </c>
      <c r="L322" s="499" t="s">
        <v>100</v>
      </c>
      <c r="M322" s="74"/>
      <c r="N322" s="74"/>
      <c r="O322" s="74"/>
      <c r="P322" s="74"/>
      <c r="Q322" s="497">
        <v>451</v>
      </c>
      <c r="R322" s="74"/>
      <c r="S322" s="496" t="s">
        <v>58</v>
      </c>
      <c r="T322" s="496" t="s">
        <v>2698</v>
      </c>
      <c r="U322" s="500" t="s">
        <v>4733</v>
      </c>
      <c r="V322" s="500"/>
      <c r="W322" s="500"/>
      <c r="X322" s="495"/>
      <c r="Y322" s="500"/>
      <c r="Z322" s="500"/>
      <c r="AA322" s="501"/>
      <c r="AB322" s="501"/>
      <c r="AC322" s="501"/>
      <c r="AD322" s="501"/>
      <c r="AE322" s="501"/>
      <c r="AF322" s="496" t="s">
        <v>3793</v>
      </c>
      <c r="AG322" s="496" t="s">
        <v>3946</v>
      </c>
      <c r="AH322" s="496" t="s">
        <v>3992</v>
      </c>
      <c r="AI322" s="496" t="s">
        <v>4606</v>
      </c>
      <c r="AJ322" s="501"/>
      <c r="AK322" s="501"/>
      <c r="AL322" s="497"/>
      <c r="AM322" s="501"/>
      <c r="AN322" s="496" t="s">
        <v>2803</v>
      </c>
      <c r="AO322" s="496" t="s">
        <v>3946</v>
      </c>
      <c r="AP322" s="496" t="s">
        <v>3992</v>
      </c>
      <c r="AQ322" s="496"/>
      <c r="AR322" s="502">
        <v>4</v>
      </c>
      <c r="AS322" s="496" t="s">
        <v>53</v>
      </c>
      <c r="AT322" s="74">
        <v>62.04</v>
      </c>
      <c r="AU322" s="74">
        <v>42.24</v>
      </c>
      <c r="AV322" s="74">
        <v>3.64</v>
      </c>
      <c r="AW322" s="61">
        <v>160</v>
      </c>
      <c r="AX322" s="74"/>
      <c r="AY322" s="74">
        <v>6.6000000000000005</v>
      </c>
      <c r="AZ322" s="74">
        <v>274.52</v>
      </c>
      <c r="BA322" s="74">
        <v>0</v>
      </c>
      <c r="BB322" s="74">
        <v>132</v>
      </c>
    </row>
    <row r="323" spans="1:54" s="62" customFormat="1" ht="15.75">
      <c r="A323" s="63" t="s">
        <v>46</v>
      </c>
      <c r="B323" s="50">
        <v>317</v>
      </c>
      <c r="C323" s="494" t="s">
        <v>4734</v>
      </c>
      <c r="D323" s="504" t="s">
        <v>4735</v>
      </c>
      <c r="E323" s="495" t="s">
        <v>2096</v>
      </c>
      <c r="F323" s="496" t="s">
        <v>4736</v>
      </c>
      <c r="G323" s="74"/>
      <c r="H323" s="497">
        <v>19</v>
      </c>
      <c r="I323" s="497">
        <v>3</v>
      </c>
      <c r="J323" s="497">
        <v>1954</v>
      </c>
      <c r="K323" s="498">
        <f t="shared" si="4"/>
        <v>57</v>
      </c>
      <c r="L323" s="499" t="s">
        <v>1964</v>
      </c>
      <c r="M323" s="74"/>
      <c r="N323" s="74"/>
      <c r="O323" s="74"/>
      <c r="P323" s="74"/>
      <c r="Q323" s="497">
        <v>452</v>
      </c>
      <c r="R323" s="74"/>
      <c r="S323" s="496" t="s">
        <v>58</v>
      </c>
      <c r="T323" s="496" t="s">
        <v>2698</v>
      </c>
      <c r="U323" s="500" t="s">
        <v>4737</v>
      </c>
      <c r="V323" s="500" t="s">
        <v>346</v>
      </c>
      <c r="W323" s="500"/>
      <c r="X323" s="495"/>
      <c r="Y323" s="500"/>
      <c r="Z323" s="500"/>
      <c r="AA323" s="501"/>
      <c r="AB323" s="501"/>
      <c r="AC323" s="501"/>
      <c r="AD323" s="501"/>
      <c r="AE323" s="501"/>
      <c r="AF323" s="496" t="s">
        <v>3793</v>
      </c>
      <c r="AG323" s="496" t="s">
        <v>3946</v>
      </c>
      <c r="AH323" s="496" t="s">
        <v>3992</v>
      </c>
      <c r="AI323" s="496" t="s">
        <v>4049</v>
      </c>
      <c r="AJ323" s="501"/>
      <c r="AK323" s="501"/>
      <c r="AL323" s="497"/>
      <c r="AM323" s="501"/>
      <c r="AN323" s="496" t="s">
        <v>2803</v>
      </c>
      <c r="AO323" s="496" t="s">
        <v>3946</v>
      </c>
      <c r="AP323" s="496" t="s">
        <v>3992</v>
      </c>
      <c r="AQ323" s="496"/>
      <c r="AR323" s="502">
        <v>4</v>
      </c>
      <c r="AS323" s="496" t="s">
        <v>53</v>
      </c>
      <c r="AT323" s="74">
        <v>62.04</v>
      </c>
      <c r="AU323" s="74">
        <v>42.24</v>
      </c>
      <c r="AV323" s="74">
        <v>2.5499999999999998</v>
      </c>
      <c r="AW323" s="61">
        <v>226</v>
      </c>
      <c r="AX323" s="74"/>
      <c r="AY323" s="74">
        <v>6.6000000000000005</v>
      </c>
      <c r="AZ323" s="74">
        <v>339.43</v>
      </c>
      <c r="BA323" s="74">
        <v>0</v>
      </c>
      <c r="BB323" s="74">
        <v>132</v>
      </c>
    </row>
    <row r="324" spans="1:54" s="62" customFormat="1" ht="15.75">
      <c r="A324" s="63" t="s">
        <v>46</v>
      </c>
      <c r="B324" s="50">
        <v>318</v>
      </c>
      <c r="C324" s="494" t="s">
        <v>4738</v>
      </c>
      <c r="D324" s="504" t="s">
        <v>4739</v>
      </c>
      <c r="E324" s="495" t="s">
        <v>1859</v>
      </c>
      <c r="F324" s="496" t="s">
        <v>4740</v>
      </c>
      <c r="G324" s="74"/>
      <c r="H324" s="497">
        <v>19</v>
      </c>
      <c r="I324" s="497">
        <v>6</v>
      </c>
      <c r="J324" s="497">
        <v>1977</v>
      </c>
      <c r="K324" s="498">
        <f t="shared" si="4"/>
        <v>34</v>
      </c>
      <c r="L324" s="499" t="s">
        <v>1964</v>
      </c>
      <c r="M324" s="74"/>
      <c r="N324" s="74"/>
      <c r="O324" s="74"/>
      <c r="P324" s="74"/>
      <c r="Q324" s="497">
        <v>453</v>
      </c>
      <c r="R324" s="74"/>
      <c r="S324" s="496" t="s">
        <v>58</v>
      </c>
      <c r="T324" s="496" t="s">
        <v>2698</v>
      </c>
      <c r="U324" s="500" t="s">
        <v>4741</v>
      </c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496" t="s">
        <v>3793</v>
      </c>
      <c r="AG324" s="496" t="s">
        <v>3946</v>
      </c>
      <c r="AH324" s="496" t="s">
        <v>3992</v>
      </c>
      <c r="AI324" s="496" t="s">
        <v>4021</v>
      </c>
      <c r="AJ324" s="501"/>
      <c r="AK324" s="501"/>
      <c r="AL324" s="497"/>
      <c r="AM324" s="501"/>
      <c r="AN324" s="496" t="s">
        <v>2803</v>
      </c>
      <c r="AO324" s="496" t="s">
        <v>3946</v>
      </c>
      <c r="AP324" s="496" t="s">
        <v>3992</v>
      </c>
      <c r="AQ324" s="496"/>
      <c r="AR324" s="502">
        <v>4</v>
      </c>
      <c r="AS324" s="496" t="s">
        <v>53</v>
      </c>
      <c r="AT324" s="74">
        <v>62.04</v>
      </c>
      <c r="AU324" s="74">
        <v>42.24</v>
      </c>
      <c r="AV324" s="74">
        <v>7.86</v>
      </c>
      <c r="AW324" s="61">
        <v>48</v>
      </c>
      <c r="AX324" s="74"/>
      <c r="AY324" s="74">
        <v>6.6000000000000005</v>
      </c>
      <c r="AZ324" s="74">
        <v>166.74</v>
      </c>
      <c r="BA324" s="74">
        <v>0</v>
      </c>
      <c r="BB324" s="74">
        <v>132</v>
      </c>
    </row>
    <row r="325" spans="1:54" s="62" customFormat="1" ht="15.75">
      <c r="A325" s="63" t="s">
        <v>46</v>
      </c>
      <c r="B325" s="50">
        <v>319</v>
      </c>
      <c r="C325" s="494" t="s">
        <v>4742</v>
      </c>
      <c r="D325" s="504" t="s">
        <v>558</v>
      </c>
      <c r="E325" s="495" t="s">
        <v>4743</v>
      </c>
      <c r="F325" s="496" t="s">
        <v>4744</v>
      </c>
      <c r="G325" s="74"/>
      <c r="H325" s="497">
        <v>9</v>
      </c>
      <c r="I325" s="497">
        <v>1</v>
      </c>
      <c r="J325" s="497">
        <v>1954</v>
      </c>
      <c r="K325" s="498">
        <f t="shared" si="4"/>
        <v>57</v>
      </c>
      <c r="L325" s="499" t="s">
        <v>100</v>
      </c>
      <c r="M325" s="74"/>
      <c r="N325" s="74"/>
      <c r="O325" s="74"/>
      <c r="P325" s="74"/>
      <c r="Q325" s="497">
        <v>454</v>
      </c>
      <c r="R325" s="74"/>
      <c r="S325" s="496" t="s">
        <v>58</v>
      </c>
      <c r="T325" s="496" t="s">
        <v>2698</v>
      </c>
      <c r="U325" s="500" t="s">
        <v>333</v>
      </c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496" t="s">
        <v>3793</v>
      </c>
      <c r="AG325" s="496" t="s">
        <v>3946</v>
      </c>
      <c r="AH325" s="496" t="s">
        <v>3992</v>
      </c>
      <c r="AI325" s="496" t="s">
        <v>4129</v>
      </c>
      <c r="AJ325" s="501"/>
      <c r="AK325" s="501"/>
      <c r="AL325" s="497"/>
      <c r="AM325" s="501"/>
      <c r="AN325" s="496" t="s">
        <v>2803</v>
      </c>
      <c r="AO325" s="496" t="s">
        <v>3946</v>
      </c>
      <c r="AP325" s="496" t="s">
        <v>3992</v>
      </c>
      <c r="AQ325" s="496"/>
      <c r="AR325" s="502">
        <v>4</v>
      </c>
      <c r="AS325" s="496" t="s">
        <v>53</v>
      </c>
      <c r="AT325" s="74">
        <v>62.04</v>
      </c>
      <c r="AU325" s="74">
        <v>42.24</v>
      </c>
      <c r="AV325" s="74">
        <v>6.28</v>
      </c>
      <c r="AW325" s="61">
        <v>15</v>
      </c>
      <c r="AX325" s="74"/>
      <c r="AY325" s="74">
        <v>6.6000000000000005</v>
      </c>
      <c r="AZ325" s="74">
        <v>132.16</v>
      </c>
      <c r="BA325" s="74">
        <v>0</v>
      </c>
      <c r="BB325" s="74">
        <v>132</v>
      </c>
    </row>
    <row r="326" spans="1:54" s="62" customFormat="1" ht="15.75">
      <c r="A326" s="63" t="s">
        <v>46</v>
      </c>
      <c r="B326" s="50">
        <v>320</v>
      </c>
      <c r="C326" s="494" t="s">
        <v>4745</v>
      </c>
      <c r="D326" s="504" t="s">
        <v>872</v>
      </c>
      <c r="E326" s="495" t="s">
        <v>4746</v>
      </c>
      <c r="F326" s="496" t="s">
        <v>4747</v>
      </c>
      <c r="G326" s="74"/>
      <c r="H326" s="497">
        <v>13</v>
      </c>
      <c r="I326" s="497">
        <v>7</v>
      </c>
      <c r="J326" s="497">
        <v>1988</v>
      </c>
      <c r="K326" s="498">
        <f t="shared" si="4"/>
        <v>23</v>
      </c>
      <c r="L326" s="499" t="s">
        <v>100</v>
      </c>
      <c r="M326" s="74"/>
      <c r="N326" s="74"/>
      <c r="O326" s="74"/>
      <c r="P326" s="74"/>
      <c r="Q326" s="497">
        <v>456</v>
      </c>
      <c r="R326" s="74"/>
      <c r="S326" s="496" t="s">
        <v>58</v>
      </c>
      <c r="T326" s="496" t="s">
        <v>2698</v>
      </c>
      <c r="U326" s="500" t="s">
        <v>4748</v>
      </c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496" t="s">
        <v>3793</v>
      </c>
      <c r="AG326" s="496" t="s">
        <v>3946</v>
      </c>
      <c r="AH326" s="496" t="s">
        <v>3992</v>
      </c>
      <c r="AI326" s="496" t="s">
        <v>4078</v>
      </c>
      <c r="AJ326" s="501"/>
      <c r="AK326" s="501"/>
      <c r="AL326" s="497"/>
      <c r="AM326" s="501"/>
      <c r="AN326" s="496" t="s">
        <v>2803</v>
      </c>
      <c r="AO326" s="496" t="s">
        <v>3946</v>
      </c>
      <c r="AP326" s="496" t="s">
        <v>3992</v>
      </c>
      <c r="AQ326" s="496"/>
      <c r="AR326" s="502">
        <v>4</v>
      </c>
      <c r="AS326" s="496" t="s">
        <v>53</v>
      </c>
      <c r="AT326" s="74">
        <v>62.04</v>
      </c>
      <c r="AU326" s="74">
        <v>42.24</v>
      </c>
      <c r="AV326" s="74">
        <v>4.5599999999999996</v>
      </c>
      <c r="AW326" s="61">
        <v>118</v>
      </c>
      <c r="AX326" s="74"/>
      <c r="AY326" s="74">
        <v>6.6000000000000005</v>
      </c>
      <c r="AZ326" s="74">
        <v>233.44</v>
      </c>
      <c r="BA326" s="74">
        <v>0</v>
      </c>
      <c r="BB326" s="74">
        <v>132</v>
      </c>
    </row>
    <row r="327" spans="1:54" s="62" customFormat="1" ht="15.75">
      <c r="A327" s="63" t="s">
        <v>46</v>
      </c>
      <c r="B327" s="50">
        <v>321</v>
      </c>
      <c r="C327" s="494" t="s">
        <v>4749</v>
      </c>
      <c r="D327" s="504" t="s">
        <v>2018</v>
      </c>
      <c r="E327" s="495" t="s">
        <v>2019</v>
      </c>
      <c r="F327" s="496" t="s">
        <v>2020</v>
      </c>
      <c r="G327" s="74"/>
      <c r="H327" s="497">
        <v>28</v>
      </c>
      <c r="I327" s="497">
        <v>8</v>
      </c>
      <c r="J327" s="497">
        <v>1987</v>
      </c>
      <c r="K327" s="498">
        <f t="shared" si="4"/>
        <v>24</v>
      </c>
      <c r="L327" s="499" t="s">
        <v>100</v>
      </c>
      <c r="M327" s="74"/>
      <c r="N327" s="74"/>
      <c r="O327" s="74"/>
      <c r="P327" s="74"/>
      <c r="Q327" s="497">
        <v>459</v>
      </c>
      <c r="R327" s="74"/>
      <c r="S327" s="496" t="s">
        <v>58</v>
      </c>
      <c r="T327" s="496" t="s">
        <v>2698</v>
      </c>
      <c r="U327" s="500" t="s">
        <v>4750</v>
      </c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496" t="s">
        <v>3793</v>
      </c>
      <c r="AG327" s="496" t="s">
        <v>3946</v>
      </c>
      <c r="AH327" s="496" t="s">
        <v>3992</v>
      </c>
      <c r="AI327" s="496" t="s">
        <v>3994</v>
      </c>
      <c r="AJ327" s="501"/>
      <c r="AK327" s="501"/>
      <c r="AL327" s="497"/>
      <c r="AM327" s="501"/>
      <c r="AN327" s="496" t="s">
        <v>2803</v>
      </c>
      <c r="AO327" s="496" t="s">
        <v>3946</v>
      </c>
      <c r="AP327" s="496" t="s">
        <v>3992</v>
      </c>
      <c r="AQ327" s="496"/>
      <c r="AR327" s="502">
        <v>4</v>
      </c>
      <c r="AS327" s="496" t="s">
        <v>53</v>
      </c>
      <c r="AT327" s="74">
        <v>62.04</v>
      </c>
      <c r="AU327" s="74">
        <v>42.24</v>
      </c>
      <c r="AV327" s="74">
        <v>3.82</v>
      </c>
      <c r="AW327" s="61">
        <v>64</v>
      </c>
      <c r="AX327" s="74"/>
      <c r="AY327" s="74">
        <v>6.6000000000000005</v>
      </c>
      <c r="AZ327" s="74">
        <v>178.7</v>
      </c>
      <c r="BA327" s="74">
        <v>0</v>
      </c>
      <c r="BB327" s="74">
        <v>132</v>
      </c>
    </row>
    <row r="328" spans="1:54" s="62" customFormat="1" ht="15.75">
      <c r="A328" s="63" t="s">
        <v>46</v>
      </c>
      <c r="B328" s="50">
        <v>322</v>
      </c>
      <c r="C328" s="494" t="s">
        <v>4751</v>
      </c>
      <c r="D328" s="504" t="s">
        <v>237</v>
      </c>
      <c r="E328" s="495" t="s">
        <v>1918</v>
      </c>
      <c r="F328" s="496" t="s">
        <v>3330</v>
      </c>
      <c r="G328" s="74"/>
      <c r="H328" s="497">
        <v>12</v>
      </c>
      <c r="I328" s="497">
        <v>7</v>
      </c>
      <c r="J328" s="497">
        <v>1976</v>
      </c>
      <c r="K328" s="498">
        <f t="shared" si="4"/>
        <v>35</v>
      </c>
      <c r="L328" s="499" t="s">
        <v>1964</v>
      </c>
      <c r="M328" s="74"/>
      <c r="N328" s="74"/>
      <c r="O328" s="74"/>
      <c r="P328" s="74"/>
      <c r="Q328" s="497">
        <v>464</v>
      </c>
      <c r="R328" s="74"/>
      <c r="S328" s="496" t="s">
        <v>58</v>
      </c>
      <c r="T328" s="496" t="s">
        <v>2698</v>
      </c>
      <c r="U328" s="500" t="s">
        <v>4752</v>
      </c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496" t="s">
        <v>2797</v>
      </c>
      <c r="AG328" s="496" t="s">
        <v>3946</v>
      </c>
      <c r="AH328" s="496" t="s">
        <v>3992</v>
      </c>
      <c r="AI328" s="496" t="s">
        <v>4492</v>
      </c>
      <c r="AJ328" s="501"/>
      <c r="AK328" s="501"/>
      <c r="AL328" s="497"/>
      <c r="AM328" s="501"/>
      <c r="AN328" s="496" t="s">
        <v>2803</v>
      </c>
      <c r="AO328" s="496" t="s">
        <v>3946</v>
      </c>
      <c r="AP328" s="496" t="s">
        <v>3992</v>
      </c>
      <c r="AQ328" s="496"/>
      <c r="AR328" s="502">
        <v>3</v>
      </c>
      <c r="AS328" s="497" t="s">
        <v>71</v>
      </c>
      <c r="AT328" s="74">
        <v>46.529999999999994</v>
      </c>
      <c r="AU328" s="74">
        <v>31.68</v>
      </c>
      <c r="AV328" s="74">
        <v>5.26</v>
      </c>
      <c r="AW328" s="61">
        <v>40</v>
      </c>
      <c r="AX328" s="74"/>
      <c r="AY328" s="74">
        <v>4.95</v>
      </c>
      <c r="AZ328" s="74">
        <v>128.42000000000002</v>
      </c>
      <c r="BA328" s="74">
        <v>0</v>
      </c>
      <c r="BB328" s="74">
        <v>99</v>
      </c>
    </row>
    <row r="329" spans="1:54" s="62" customFormat="1" ht="15.75">
      <c r="A329" s="63" t="s">
        <v>46</v>
      </c>
      <c r="B329" s="50">
        <v>323</v>
      </c>
      <c r="C329" s="494" t="s">
        <v>4130</v>
      </c>
      <c r="D329" s="504" t="s">
        <v>4131</v>
      </c>
      <c r="E329" s="495" t="s">
        <v>3196</v>
      </c>
      <c r="F329" s="496" t="s">
        <v>4132</v>
      </c>
      <c r="G329" s="74"/>
      <c r="H329" s="497">
        <v>1</v>
      </c>
      <c r="I329" s="497">
        <v>7</v>
      </c>
      <c r="J329" s="497">
        <v>1978</v>
      </c>
      <c r="K329" s="498">
        <f t="shared" si="4"/>
        <v>33</v>
      </c>
      <c r="L329" s="499" t="s">
        <v>100</v>
      </c>
      <c r="M329" s="74"/>
      <c r="N329" s="74"/>
      <c r="O329" s="74"/>
      <c r="P329" s="74"/>
      <c r="Q329" s="497">
        <v>332</v>
      </c>
      <c r="R329" s="74"/>
      <c r="S329" s="496" t="s">
        <v>159</v>
      </c>
      <c r="T329" s="496" t="s">
        <v>3137</v>
      </c>
      <c r="U329" s="500" t="s">
        <v>4753</v>
      </c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496" t="s">
        <v>3948</v>
      </c>
      <c r="AG329" s="496" t="s">
        <v>3946</v>
      </c>
      <c r="AH329" s="496" t="s">
        <v>3992</v>
      </c>
      <c r="AI329" s="496" t="s">
        <v>4039</v>
      </c>
      <c r="AJ329" s="501"/>
      <c r="AK329" s="501"/>
      <c r="AL329" s="497"/>
      <c r="AM329" s="501"/>
      <c r="AN329" s="496" t="s">
        <v>3953</v>
      </c>
      <c r="AO329" s="496" t="s">
        <v>3946</v>
      </c>
      <c r="AP329" s="496" t="s">
        <v>3992</v>
      </c>
      <c r="AQ329" s="496"/>
      <c r="AR329" s="502">
        <v>2</v>
      </c>
      <c r="AS329" s="497" t="s">
        <v>53</v>
      </c>
      <c r="AT329" s="74">
        <v>1974</v>
      </c>
      <c r="AU329" s="74">
        <v>950</v>
      </c>
      <c r="AV329" s="74">
        <v>176.33</v>
      </c>
      <c r="AW329" s="61">
        <v>274</v>
      </c>
      <c r="AX329" s="74"/>
      <c r="AY329" s="74">
        <v>420</v>
      </c>
      <c r="AZ329" s="74">
        <v>3794.33</v>
      </c>
      <c r="BA329" s="74">
        <v>0</v>
      </c>
      <c r="BB329" s="74">
        <v>3794.33</v>
      </c>
    </row>
    <row r="330" spans="1:54" s="62" customFormat="1" ht="15.75">
      <c r="A330" s="63" t="s">
        <v>46</v>
      </c>
      <c r="B330" s="50">
        <v>324</v>
      </c>
      <c r="C330" s="494" t="s">
        <v>4162</v>
      </c>
      <c r="D330" s="504" t="s">
        <v>769</v>
      </c>
      <c r="E330" s="495" t="s">
        <v>4163</v>
      </c>
      <c r="F330" s="496" t="s">
        <v>4164</v>
      </c>
      <c r="G330" s="74"/>
      <c r="H330" s="497">
        <v>30</v>
      </c>
      <c r="I330" s="497">
        <v>3</v>
      </c>
      <c r="J330" s="497">
        <v>1941</v>
      </c>
      <c r="K330" s="498">
        <f t="shared" si="4"/>
        <v>70</v>
      </c>
      <c r="L330" s="499" t="s">
        <v>1964</v>
      </c>
      <c r="M330" s="74"/>
      <c r="N330" s="74"/>
      <c r="O330" s="74"/>
      <c r="P330" s="74"/>
      <c r="Q330" s="497">
        <v>342</v>
      </c>
      <c r="R330" s="74"/>
      <c r="S330" s="496" t="s">
        <v>159</v>
      </c>
      <c r="T330" s="496" t="s">
        <v>3137</v>
      </c>
      <c r="U330" s="500" t="s">
        <v>4754</v>
      </c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496" t="s">
        <v>3948</v>
      </c>
      <c r="AG330" s="496" t="s">
        <v>3946</v>
      </c>
      <c r="AH330" s="496" t="s">
        <v>3992</v>
      </c>
      <c r="AI330" s="496" t="s">
        <v>4165</v>
      </c>
      <c r="AJ330" s="501"/>
      <c r="AK330" s="501"/>
      <c r="AL330" s="497"/>
      <c r="AM330" s="501"/>
      <c r="AN330" s="496" t="s">
        <v>3953</v>
      </c>
      <c r="AO330" s="496" t="s">
        <v>3946</v>
      </c>
      <c r="AP330" s="496" t="s">
        <v>3992</v>
      </c>
      <c r="AQ330" s="496"/>
      <c r="AR330" s="502">
        <v>2</v>
      </c>
      <c r="AS330" s="497" t="s">
        <v>53</v>
      </c>
      <c r="AT330" s="74">
        <v>1974</v>
      </c>
      <c r="AU330" s="74">
        <v>950</v>
      </c>
      <c r="AV330" s="74">
        <v>200.83</v>
      </c>
      <c r="AW330" s="61">
        <v>276</v>
      </c>
      <c r="AX330" s="74"/>
      <c r="AY330" s="74">
        <v>420</v>
      </c>
      <c r="AZ330" s="74">
        <v>3820.83</v>
      </c>
      <c r="BA330" s="74">
        <v>0</v>
      </c>
      <c r="BB330" s="74">
        <v>3820.83</v>
      </c>
    </row>
    <row r="331" spans="1:54" s="62" customFormat="1" ht="15.75">
      <c r="A331" s="63" t="s">
        <v>46</v>
      </c>
      <c r="B331" s="50">
        <v>325</v>
      </c>
      <c r="C331" s="494" t="s">
        <v>4653</v>
      </c>
      <c r="D331" s="504" t="s">
        <v>3621</v>
      </c>
      <c r="E331" s="495" t="s">
        <v>4654</v>
      </c>
      <c r="F331" s="496" t="s">
        <v>4655</v>
      </c>
      <c r="G331" s="74"/>
      <c r="H331" s="497">
        <v>8</v>
      </c>
      <c r="I331" s="497">
        <v>4</v>
      </c>
      <c r="J331" s="497">
        <v>1990</v>
      </c>
      <c r="K331" s="498">
        <f t="shared" ref="K331:K349" si="5">2011-J331</f>
        <v>21</v>
      </c>
      <c r="L331" s="499" t="s">
        <v>100</v>
      </c>
      <c r="M331" s="74"/>
      <c r="N331" s="74"/>
      <c r="O331" s="74"/>
      <c r="P331" s="74"/>
      <c r="Q331" s="497">
        <v>358</v>
      </c>
      <c r="R331" s="74"/>
      <c r="S331" s="496" t="s">
        <v>1501</v>
      </c>
      <c r="T331" s="496" t="s">
        <v>3137</v>
      </c>
      <c r="U331" s="500" t="s">
        <v>4755</v>
      </c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496" t="s">
        <v>3812</v>
      </c>
      <c r="AG331" s="496" t="s">
        <v>3946</v>
      </c>
      <c r="AH331" s="496" t="s">
        <v>3992</v>
      </c>
      <c r="AI331" s="496" t="s">
        <v>4006</v>
      </c>
      <c r="AJ331" s="501"/>
      <c r="AK331" s="501"/>
      <c r="AL331" s="497"/>
      <c r="AM331" s="501"/>
      <c r="AN331" s="496" t="s">
        <v>2756</v>
      </c>
      <c r="AO331" s="496" t="s">
        <v>3946</v>
      </c>
      <c r="AP331" s="496" t="s">
        <v>3992</v>
      </c>
      <c r="AQ331" s="496"/>
      <c r="AR331" s="502">
        <v>2</v>
      </c>
      <c r="AS331" s="497" t="s">
        <v>53</v>
      </c>
      <c r="AT331" s="74">
        <v>1974</v>
      </c>
      <c r="AU331" s="74">
        <v>950</v>
      </c>
      <c r="AV331" s="74">
        <v>221.5</v>
      </c>
      <c r="AW331" s="61">
        <v>431</v>
      </c>
      <c r="AX331" s="74"/>
      <c r="AY331" s="74">
        <v>420</v>
      </c>
      <c r="AZ331" s="74">
        <v>3996.5</v>
      </c>
      <c r="BA331" s="74">
        <v>0</v>
      </c>
      <c r="BB331" s="74">
        <v>3996.5</v>
      </c>
    </row>
    <row r="332" spans="1:54" s="62" customFormat="1" ht="15.75">
      <c r="A332" s="63" t="s">
        <v>46</v>
      </c>
      <c r="B332" s="50">
        <v>326</v>
      </c>
      <c r="C332" s="494" t="s">
        <v>4207</v>
      </c>
      <c r="D332" s="504" t="s">
        <v>4208</v>
      </c>
      <c r="E332" s="495" t="s">
        <v>4209</v>
      </c>
      <c r="F332" s="496" t="s">
        <v>4210</v>
      </c>
      <c r="G332" s="74"/>
      <c r="H332" s="497">
        <v>10</v>
      </c>
      <c r="I332" s="497">
        <v>11</v>
      </c>
      <c r="J332" s="497">
        <v>1972</v>
      </c>
      <c r="K332" s="498">
        <f t="shared" si="5"/>
        <v>39</v>
      </c>
      <c r="L332" s="499" t="s">
        <v>100</v>
      </c>
      <c r="M332" s="74"/>
      <c r="N332" s="74"/>
      <c r="O332" s="74"/>
      <c r="P332" s="74"/>
      <c r="Q332" s="497">
        <v>359</v>
      </c>
      <c r="R332" s="74"/>
      <c r="S332" s="496" t="s">
        <v>404</v>
      </c>
      <c r="T332" s="496" t="s">
        <v>3137</v>
      </c>
      <c r="U332" s="500" t="s">
        <v>4756</v>
      </c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496" t="s">
        <v>2756</v>
      </c>
      <c r="AG332" s="496" t="s">
        <v>3946</v>
      </c>
      <c r="AH332" s="496" t="s">
        <v>3992</v>
      </c>
      <c r="AI332" s="496" t="s">
        <v>4019</v>
      </c>
      <c r="AJ332" s="501"/>
      <c r="AK332" s="501"/>
      <c r="AL332" s="497"/>
      <c r="AM332" s="501"/>
      <c r="AN332" s="496" t="s">
        <v>2761</v>
      </c>
      <c r="AO332" s="496" t="s">
        <v>3946</v>
      </c>
      <c r="AP332" s="496" t="s">
        <v>3992</v>
      </c>
      <c r="AQ332" s="496"/>
      <c r="AR332" s="502">
        <v>2</v>
      </c>
      <c r="AS332" s="497" t="s">
        <v>53</v>
      </c>
      <c r="AT332" s="74">
        <v>1974</v>
      </c>
      <c r="AU332" s="74">
        <v>950</v>
      </c>
      <c r="AV332" s="74">
        <v>237.9</v>
      </c>
      <c r="AW332" s="77">
        <v>301</v>
      </c>
      <c r="AX332" s="74"/>
      <c r="AY332" s="74">
        <v>420</v>
      </c>
      <c r="AZ332" s="74">
        <v>3882.9</v>
      </c>
      <c r="BA332" s="74">
        <v>0</v>
      </c>
      <c r="BB332" s="74">
        <v>3882.9</v>
      </c>
    </row>
    <row r="333" spans="1:54" s="62" customFormat="1" ht="15.75">
      <c r="A333" s="63" t="s">
        <v>46</v>
      </c>
      <c r="B333" s="50">
        <v>327</v>
      </c>
      <c r="C333" s="494" t="s">
        <v>4225</v>
      </c>
      <c r="D333" s="504" t="s">
        <v>1151</v>
      </c>
      <c r="E333" s="495" t="s">
        <v>4226</v>
      </c>
      <c r="F333" s="496" t="s">
        <v>4227</v>
      </c>
      <c r="G333" s="74"/>
      <c r="H333" s="497">
        <v>17</v>
      </c>
      <c r="I333" s="497">
        <v>5</v>
      </c>
      <c r="J333" s="497">
        <v>1937</v>
      </c>
      <c r="K333" s="498">
        <f t="shared" si="5"/>
        <v>74</v>
      </c>
      <c r="L333" s="499" t="s">
        <v>1964</v>
      </c>
      <c r="M333" s="74"/>
      <c r="N333" s="74"/>
      <c r="O333" s="74"/>
      <c r="P333" s="74"/>
      <c r="Q333" s="497">
        <v>365</v>
      </c>
      <c r="R333" s="74"/>
      <c r="S333" s="496" t="s">
        <v>159</v>
      </c>
      <c r="T333" s="496" t="s">
        <v>3137</v>
      </c>
      <c r="U333" s="500" t="s">
        <v>4757</v>
      </c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496" t="s">
        <v>2767</v>
      </c>
      <c r="AG333" s="496" t="s">
        <v>3946</v>
      </c>
      <c r="AH333" s="496" t="s">
        <v>3992</v>
      </c>
      <c r="AI333" s="496" t="s">
        <v>4229</v>
      </c>
      <c r="AJ333" s="501"/>
      <c r="AK333" s="501"/>
      <c r="AL333" s="497"/>
      <c r="AM333" s="501"/>
      <c r="AN333" s="496" t="s">
        <v>2772</v>
      </c>
      <c r="AO333" s="496" t="s">
        <v>3946</v>
      </c>
      <c r="AP333" s="496" t="s">
        <v>3992</v>
      </c>
      <c r="AQ333" s="496"/>
      <c r="AR333" s="502">
        <v>2</v>
      </c>
      <c r="AS333" s="497" t="s">
        <v>53</v>
      </c>
      <c r="AT333" s="74">
        <v>1974</v>
      </c>
      <c r="AU333" s="74">
        <v>950</v>
      </c>
      <c r="AV333" s="74">
        <v>183.45</v>
      </c>
      <c r="AW333" s="77">
        <v>271</v>
      </c>
      <c r="AX333" s="74"/>
      <c r="AY333" s="74">
        <v>420</v>
      </c>
      <c r="AZ333" s="74">
        <v>3798.45</v>
      </c>
      <c r="BA333" s="74">
        <v>0</v>
      </c>
      <c r="BB333" s="74">
        <v>3798.45</v>
      </c>
    </row>
    <row r="334" spans="1:54" s="62" customFormat="1" ht="15.75">
      <c r="A334" s="63" t="s">
        <v>46</v>
      </c>
      <c r="B334" s="50">
        <v>328</v>
      </c>
      <c r="C334" s="494" t="s">
        <v>4668</v>
      </c>
      <c r="D334" s="504" t="s">
        <v>55</v>
      </c>
      <c r="E334" s="495" t="s">
        <v>2994</v>
      </c>
      <c r="F334" s="496" t="s">
        <v>2995</v>
      </c>
      <c r="G334" s="74"/>
      <c r="H334" s="497">
        <v>30</v>
      </c>
      <c r="I334" s="497">
        <v>11</v>
      </c>
      <c r="J334" s="497">
        <v>1986</v>
      </c>
      <c r="K334" s="498">
        <f t="shared" si="5"/>
        <v>25</v>
      </c>
      <c r="L334" s="499" t="s">
        <v>100</v>
      </c>
      <c r="M334" s="74"/>
      <c r="N334" s="74"/>
      <c r="O334" s="74"/>
      <c r="P334" s="74"/>
      <c r="Q334" s="497">
        <v>373</v>
      </c>
      <c r="R334" s="74"/>
      <c r="S334" s="496" t="s">
        <v>528</v>
      </c>
      <c r="T334" s="496" t="s">
        <v>3137</v>
      </c>
      <c r="U334" s="500" t="s">
        <v>4758</v>
      </c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496" t="s">
        <v>3812</v>
      </c>
      <c r="AG334" s="496" t="s">
        <v>3946</v>
      </c>
      <c r="AH334" s="496" t="s">
        <v>3992</v>
      </c>
      <c r="AI334" s="496" t="s">
        <v>4457</v>
      </c>
      <c r="AJ334" s="501"/>
      <c r="AK334" s="501"/>
      <c r="AL334" s="497"/>
      <c r="AM334" s="501"/>
      <c r="AN334" s="496" t="s">
        <v>2756</v>
      </c>
      <c r="AO334" s="496" t="s">
        <v>3946</v>
      </c>
      <c r="AP334" s="496" t="s">
        <v>3992</v>
      </c>
      <c r="AQ334" s="496"/>
      <c r="AR334" s="502">
        <v>1</v>
      </c>
      <c r="AS334" s="497" t="s">
        <v>53</v>
      </c>
      <c r="AT334" s="74">
        <v>1974</v>
      </c>
      <c r="AU334" s="74">
        <v>950</v>
      </c>
      <c r="AV334" s="74">
        <v>127.24</v>
      </c>
      <c r="AW334" s="77">
        <v>286</v>
      </c>
      <c r="AX334" s="74"/>
      <c r="AY334" s="74">
        <v>420</v>
      </c>
      <c r="AZ334" s="74">
        <v>3757.24</v>
      </c>
      <c r="BA334" s="74">
        <v>0</v>
      </c>
      <c r="BB334" s="74">
        <v>3757.24</v>
      </c>
    </row>
    <row r="335" spans="1:54" s="62" customFormat="1" ht="15.75">
      <c r="A335" s="63" t="s">
        <v>46</v>
      </c>
      <c r="B335" s="50">
        <v>329</v>
      </c>
      <c r="C335" s="494" t="s">
        <v>4251</v>
      </c>
      <c r="D335" s="504" t="s">
        <v>2685</v>
      </c>
      <c r="E335" s="495" t="s">
        <v>4252</v>
      </c>
      <c r="F335" s="496" t="s">
        <v>4253</v>
      </c>
      <c r="G335" s="74"/>
      <c r="H335" s="497">
        <v>7</v>
      </c>
      <c r="I335" s="497">
        <v>1</v>
      </c>
      <c r="J335" s="497">
        <v>1986</v>
      </c>
      <c r="K335" s="498">
        <f t="shared" si="5"/>
        <v>25</v>
      </c>
      <c r="L335" s="499" t="s">
        <v>100</v>
      </c>
      <c r="M335" s="74"/>
      <c r="N335" s="74"/>
      <c r="O335" s="74"/>
      <c r="P335" s="74"/>
      <c r="Q335" s="497">
        <v>374</v>
      </c>
      <c r="R335" s="74"/>
      <c r="S335" s="496" t="s">
        <v>528</v>
      </c>
      <c r="T335" s="496" t="s">
        <v>3137</v>
      </c>
      <c r="U335" s="500" t="s">
        <v>4759</v>
      </c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496" t="s">
        <v>3812</v>
      </c>
      <c r="AG335" s="496" t="s">
        <v>3946</v>
      </c>
      <c r="AH335" s="496" t="s">
        <v>3992</v>
      </c>
      <c r="AI335" s="496" t="s">
        <v>4062</v>
      </c>
      <c r="AJ335" s="501"/>
      <c r="AK335" s="501"/>
      <c r="AL335" s="497"/>
      <c r="AM335" s="501"/>
      <c r="AN335" s="496" t="s">
        <v>2756</v>
      </c>
      <c r="AO335" s="496" t="s">
        <v>3946</v>
      </c>
      <c r="AP335" s="496" t="s">
        <v>3992</v>
      </c>
      <c r="AQ335" s="496"/>
      <c r="AR335" s="502">
        <v>1</v>
      </c>
      <c r="AS335" s="497" t="s">
        <v>53</v>
      </c>
      <c r="AT335" s="74">
        <v>1974</v>
      </c>
      <c r="AU335" s="74">
        <v>950</v>
      </c>
      <c r="AV335" s="74">
        <v>144.33000000000001</v>
      </c>
      <c r="AW335" s="77">
        <v>321</v>
      </c>
      <c r="AX335" s="74"/>
      <c r="AY335" s="74">
        <v>420</v>
      </c>
      <c r="AZ335" s="74">
        <v>3809.33</v>
      </c>
      <c r="BA335" s="74">
        <v>0</v>
      </c>
      <c r="BB335" s="74">
        <v>3809.33</v>
      </c>
    </row>
    <row r="336" spans="1:54" s="62" customFormat="1" ht="15.75">
      <c r="A336" s="63" t="s">
        <v>46</v>
      </c>
      <c r="B336" s="50">
        <v>330</v>
      </c>
      <c r="C336" s="494" t="s">
        <v>4254</v>
      </c>
      <c r="D336" s="504" t="s">
        <v>2524</v>
      </c>
      <c r="E336" s="495" t="s">
        <v>1643</v>
      </c>
      <c r="F336" s="496" t="s">
        <v>4255</v>
      </c>
      <c r="G336" s="74"/>
      <c r="H336" s="497">
        <v>30</v>
      </c>
      <c r="I336" s="497">
        <v>8</v>
      </c>
      <c r="J336" s="497">
        <v>1977</v>
      </c>
      <c r="K336" s="498">
        <f t="shared" si="5"/>
        <v>34</v>
      </c>
      <c r="L336" s="499" t="s">
        <v>100</v>
      </c>
      <c r="M336" s="74"/>
      <c r="N336" s="74"/>
      <c r="O336" s="74"/>
      <c r="P336" s="74"/>
      <c r="Q336" s="497">
        <v>376</v>
      </c>
      <c r="R336" s="74"/>
      <c r="S336" s="496" t="s">
        <v>528</v>
      </c>
      <c r="T336" s="496" t="s">
        <v>3137</v>
      </c>
      <c r="U336" s="500" t="s">
        <v>4760</v>
      </c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496" t="s">
        <v>2756</v>
      </c>
      <c r="AG336" s="496" t="s">
        <v>3946</v>
      </c>
      <c r="AH336" s="496" t="s">
        <v>3992</v>
      </c>
      <c r="AI336" s="496" t="s">
        <v>4039</v>
      </c>
      <c r="AJ336" s="501"/>
      <c r="AK336" s="501"/>
      <c r="AL336" s="497"/>
      <c r="AM336" s="501"/>
      <c r="AN336" s="496" t="s">
        <v>2761</v>
      </c>
      <c r="AO336" s="496" t="s">
        <v>3946</v>
      </c>
      <c r="AP336" s="496" t="s">
        <v>3992</v>
      </c>
      <c r="AQ336" s="496"/>
      <c r="AR336" s="502">
        <v>1</v>
      </c>
      <c r="AS336" s="497" t="s">
        <v>53</v>
      </c>
      <c r="AT336" s="74">
        <v>1974</v>
      </c>
      <c r="AU336" s="74">
        <v>950</v>
      </c>
      <c r="AV336" s="74">
        <v>53.1</v>
      </c>
      <c r="AW336" s="77">
        <v>250</v>
      </c>
      <c r="AX336" s="74"/>
      <c r="AY336" s="74">
        <v>420</v>
      </c>
      <c r="AZ336" s="74">
        <v>3647.1</v>
      </c>
      <c r="BA336" s="74">
        <v>0</v>
      </c>
      <c r="BB336" s="74">
        <v>3647.1</v>
      </c>
    </row>
    <row r="337" spans="1:54" s="62" customFormat="1" ht="15.75">
      <c r="A337" s="63" t="s">
        <v>46</v>
      </c>
      <c r="B337" s="50">
        <v>331</v>
      </c>
      <c r="C337" s="494" t="s">
        <v>4264</v>
      </c>
      <c r="D337" s="504" t="s">
        <v>588</v>
      </c>
      <c r="E337" s="495" t="s">
        <v>4265</v>
      </c>
      <c r="F337" s="496" t="s">
        <v>4266</v>
      </c>
      <c r="G337" s="74"/>
      <c r="H337" s="497">
        <v>9</v>
      </c>
      <c r="I337" s="497">
        <v>4</v>
      </c>
      <c r="J337" s="497">
        <v>1939</v>
      </c>
      <c r="K337" s="498">
        <f t="shared" si="5"/>
        <v>72</v>
      </c>
      <c r="L337" s="499" t="s">
        <v>1964</v>
      </c>
      <c r="M337" s="74"/>
      <c r="N337" s="74"/>
      <c r="O337" s="74"/>
      <c r="P337" s="74"/>
      <c r="Q337" s="497">
        <v>380</v>
      </c>
      <c r="R337" s="74"/>
      <c r="S337" s="496" t="s">
        <v>159</v>
      </c>
      <c r="T337" s="496" t="s">
        <v>3137</v>
      </c>
      <c r="U337" s="500" t="s">
        <v>4761</v>
      </c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496" t="s">
        <v>2761</v>
      </c>
      <c r="AG337" s="496" t="s">
        <v>3946</v>
      </c>
      <c r="AH337" s="496" t="s">
        <v>3992</v>
      </c>
      <c r="AI337" s="496" t="s">
        <v>4216</v>
      </c>
      <c r="AJ337" s="501"/>
      <c r="AK337" s="501"/>
      <c r="AL337" s="497"/>
      <c r="AM337" s="501"/>
      <c r="AN337" s="496" t="s">
        <v>2767</v>
      </c>
      <c r="AO337" s="496" t="s">
        <v>3946</v>
      </c>
      <c r="AP337" s="496" t="s">
        <v>3992</v>
      </c>
      <c r="AQ337" s="496"/>
      <c r="AR337" s="502">
        <v>2</v>
      </c>
      <c r="AS337" s="497" t="s">
        <v>53</v>
      </c>
      <c r="AT337" s="74">
        <v>1974</v>
      </c>
      <c r="AU337" s="74">
        <v>950</v>
      </c>
      <c r="AV337" s="74">
        <v>219.33</v>
      </c>
      <c r="AW337" s="77">
        <v>286</v>
      </c>
      <c r="AX337" s="74"/>
      <c r="AY337" s="74">
        <v>420</v>
      </c>
      <c r="AZ337" s="74">
        <v>3849.33</v>
      </c>
      <c r="BA337" s="74">
        <v>0</v>
      </c>
      <c r="BB337" s="74">
        <v>3849.33</v>
      </c>
    </row>
    <row r="338" spans="1:54" s="62" customFormat="1" ht="15.75">
      <c r="A338" s="63" t="s">
        <v>46</v>
      </c>
      <c r="B338" s="50">
        <v>332</v>
      </c>
      <c r="C338" s="494" t="s">
        <v>4285</v>
      </c>
      <c r="D338" s="504" t="s">
        <v>4286</v>
      </c>
      <c r="E338" s="495" t="s">
        <v>4287</v>
      </c>
      <c r="F338" s="496" t="s">
        <v>4288</v>
      </c>
      <c r="G338" s="74"/>
      <c r="H338" s="497">
        <v>1</v>
      </c>
      <c r="I338" s="497">
        <v>9</v>
      </c>
      <c r="J338" s="497">
        <v>1987</v>
      </c>
      <c r="K338" s="498">
        <f t="shared" si="5"/>
        <v>24</v>
      </c>
      <c r="L338" s="499" t="s">
        <v>100</v>
      </c>
      <c r="M338" s="74"/>
      <c r="N338" s="74"/>
      <c r="O338" s="74"/>
      <c r="P338" s="74"/>
      <c r="Q338" s="497">
        <v>389</v>
      </c>
      <c r="R338" s="74"/>
      <c r="S338" s="496" t="s">
        <v>528</v>
      </c>
      <c r="T338" s="496" t="s">
        <v>3137</v>
      </c>
      <c r="U338" s="500" t="s">
        <v>4762</v>
      </c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496" t="s">
        <v>2767</v>
      </c>
      <c r="AG338" s="496" t="s">
        <v>3946</v>
      </c>
      <c r="AH338" s="496" t="s">
        <v>3992</v>
      </c>
      <c r="AI338" s="496" t="s">
        <v>4032</v>
      </c>
      <c r="AJ338" s="501"/>
      <c r="AK338" s="501"/>
      <c r="AL338" s="497"/>
      <c r="AM338" s="501"/>
      <c r="AN338" s="496" t="s">
        <v>2772</v>
      </c>
      <c r="AO338" s="496" t="s">
        <v>3946</v>
      </c>
      <c r="AP338" s="496" t="s">
        <v>3992</v>
      </c>
      <c r="AQ338" s="496"/>
      <c r="AR338" s="502">
        <v>1</v>
      </c>
      <c r="AS338" s="497" t="s">
        <v>53</v>
      </c>
      <c r="AT338" s="74">
        <v>1974</v>
      </c>
      <c r="AU338" s="74">
        <v>950</v>
      </c>
      <c r="AV338" s="74">
        <v>61.79</v>
      </c>
      <c r="AW338" s="77">
        <v>286</v>
      </c>
      <c r="AX338" s="74"/>
      <c r="AY338" s="74">
        <v>420</v>
      </c>
      <c r="AZ338" s="74">
        <v>3691.79</v>
      </c>
      <c r="BA338" s="74">
        <v>0</v>
      </c>
      <c r="BB338" s="74">
        <v>3691.79</v>
      </c>
    </row>
    <row r="339" spans="1:54" s="62" customFormat="1" ht="15.75">
      <c r="A339" s="63" t="s">
        <v>46</v>
      </c>
      <c r="B339" s="50">
        <v>333</v>
      </c>
      <c r="C339" s="494" t="s">
        <v>4763</v>
      </c>
      <c r="D339" s="504" t="s">
        <v>2663</v>
      </c>
      <c r="E339" s="495" t="s">
        <v>546</v>
      </c>
      <c r="F339" s="496" t="s">
        <v>4764</v>
      </c>
      <c r="G339" s="74"/>
      <c r="H339" s="497">
        <v>9</v>
      </c>
      <c r="I339" s="497">
        <v>1</v>
      </c>
      <c r="J339" s="497">
        <v>1981</v>
      </c>
      <c r="K339" s="498">
        <f t="shared" si="5"/>
        <v>30</v>
      </c>
      <c r="L339" s="499" t="s">
        <v>100</v>
      </c>
      <c r="M339" s="74"/>
      <c r="N339" s="74"/>
      <c r="O339" s="74"/>
      <c r="P339" s="74"/>
      <c r="Q339" s="497">
        <v>391</v>
      </c>
      <c r="R339" s="74"/>
      <c r="S339" s="496" t="s">
        <v>528</v>
      </c>
      <c r="T339" s="496" t="s">
        <v>3137</v>
      </c>
      <c r="U339" s="500" t="s">
        <v>4765</v>
      </c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496" t="s">
        <v>2777</v>
      </c>
      <c r="AG339" s="496" t="s">
        <v>3946</v>
      </c>
      <c r="AH339" s="496" t="s">
        <v>3992</v>
      </c>
      <c r="AI339" s="496" t="s">
        <v>4062</v>
      </c>
      <c r="AJ339" s="506"/>
      <c r="AK339" s="506"/>
      <c r="AL339" s="497"/>
      <c r="AM339" s="506"/>
      <c r="AN339" s="496" t="s">
        <v>3804</v>
      </c>
      <c r="AO339" s="496" t="s">
        <v>3946</v>
      </c>
      <c r="AP339" s="496" t="s">
        <v>3992</v>
      </c>
      <c r="AQ339" s="496" t="s">
        <v>4186</v>
      </c>
      <c r="AR339" s="502">
        <v>1</v>
      </c>
      <c r="AS339" s="497" t="s">
        <v>71</v>
      </c>
      <c r="AT339" s="74">
        <v>1974</v>
      </c>
      <c r="AU339" s="74">
        <v>950</v>
      </c>
      <c r="AV339" s="74">
        <v>81.760000000000005</v>
      </c>
      <c r="AW339" s="77">
        <v>243</v>
      </c>
      <c r="AX339" s="74"/>
      <c r="AY339" s="74">
        <v>420</v>
      </c>
      <c r="AZ339" s="74">
        <v>3668.76</v>
      </c>
      <c r="BA339" s="74">
        <v>0</v>
      </c>
      <c r="BB339" s="74">
        <v>3668.76</v>
      </c>
    </row>
    <row r="340" spans="1:54" s="62" customFormat="1" ht="15.75">
      <c r="A340" s="63" t="s">
        <v>46</v>
      </c>
      <c r="B340" s="50">
        <v>334</v>
      </c>
      <c r="C340" s="494" t="s">
        <v>4292</v>
      </c>
      <c r="D340" s="504" t="s">
        <v>107</v>
      </c>
      <c r="E340" s="495" t="s">
        <v>4293</v>
      </c>
      <c r="F340" s="496" t="s">
        <v>4294</v>
      </c>
      <c r="G340" s="74"/>
      <c r="H340" s="497">
        <v>6</v>
      </c>
      <c r="I340" s="497">
        <v>6</v>
      </c>
      <c r="J340" s="497">
        <v>1991</v>
      </c>
      <c r="K340" s="498">
        <f t="shared" si="5"/>
        <v>20</v>
      </c>
      <c r="L340" s="507" t="s">
        <v>100</v>
      </c>
      <c r="M340" s="74"/>
      <c r="N340" s="74"/>
      <c r="O340" s="74"/>
      <c r="P340" s="74"/>
      <c r="Q340" s="497">
        <v>393</v>
      </c>
      <c r="R340" s="74"/>
      <c r="S340" s="496" t="s">
        <v>159</v>
      </c>
      <c r="T340" s="496" t="s">
        <v>3137</v>
      </c>
      <c r="U340" s="500" t="s">
        <v>4766</v>
      </c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496" t="s">
        <v>2777</v>
      </c>
      <c r="AG340" s="496" t="s">
        <v>3946</v>
      </c>
      <c r="AH340" s="496" t="s">
        <v>3992</v>
      </c>
      <c r="AI340" s="496" t="s">
        <v>4008</v>
      </c>
      <c r="AJ340" s="506"/>
      <c r="AK340" s="506"/>
      <c r="AL340" s="497"/>
      <c r="AM340" s="506"/>
      <c r="AN340" s="496" t="s">
        <v>3804</v>
      </c>
      <c r="AO340" s="496" t="s">
        <v>3946</v>
      </c>
      <c r="AP340" s="496" t="s">
        <v>3992</v>
      </c>
      <c r="AQ340" s="496"/>
      <c r="AR340" s="502">
        <v>1</v>
      </c>
      <c r="AS340" s="497" t="s">
        <v>53</v>
      </c>
      <c r="AT340" s="74">
        <v>1974</v>
      </c>
      <c r="AU340" s="74">
        <v>950</v>
      </c>
      <c r="AV340" s="74">
        <v>135.85</v>
      </c>
      <c r="AW340" s="77">
        <v>286</v>
      </c>
      <c r="AX340" s="74"/>
      <c r="AY340" s="74">
        <v>420</v>
      </c>
      <c r="AZ340" s="74">
        <v>3765.85</v>
      </c>
      <c r="BA340" s="74">
        <v>0</v>
      </c>
      <c r="BB340" s="74">
        <v>3765.85</v>
      </c>
    </row>
    <row r="341" spans="1:54" s="62" customFormat="1" ht="15.75">
      <c r="A341" s="63" t="s">
        <v>46</v>
      </c>
      <c r="B341" s="50">
        <v>335</v>
      </c>
      <c r="C341" s="494" t="s">
        <v>4316</v>
      </c>
      <c r="D341" s="504" t="s">
        <v>521</v>
      </c>
      <c r="E341" s="495" t="s">
        <v>4317</v>
      </c>
      <c r="F341" s="496" t="s">
        <v>4318</v>
      </c>
      <c r="G341" s="74"/>
      <c r="H341" s="497">
        <v>8</v>
      </c>
      <c r="I341" s="497">
        <v>3</v>
      </c>
      <c r="J341" s="497">
        <v>1970</v>
      </c>
      <c r="K341" s="498">
        <f t="shared" si="5"/>
        <v>41</v>
      </c>
      <c r="L341" s="499" t="s">
        <v>100</v>
      </c>
      <c r="M341" s="74"/>
      <c r="N341" s="74"/>
      <c r="O341" s="74"/>
      <c r="P341" s="74"/>
      <c r="Q341" s="497">
        <v>399</v>
      </c>
      <c r="R341" s="74"/>
      <c r="S341" s="496" t="s">
        <v>159</v>
      </c>
      <c r="T341" s="496" t="s">
        <v>3137</v>
      </c>
      <c r="U341" s="500" t="s">
        <v>4767</v>
      </c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496" t="s">
        <v>3804</v>
      </c>
      <c r="AG341" s="496" t="s">
        <v>3946</v>
      </c>
      <c r="AH341" s="496" t="s">
        <v>3992</v>
      </c>
      <c r="AI341" s="496" t="s">
        <v>4229</v>
      </c>
      <c r="AJ341" s="506"/>
      <c r="AK341" s="506"/>
      <c r="AL341" s="497"/>
      <c r="AM341" s="506"/>
      <c r="AN341" s="496" t="s">
        <v>2781</v>
      </c>
      <c r="AO341" s="496" t="s">
        <v>3946</v>
      </c>
      <c r="AP341" s="496" t="s">
        <v>3992</v>
      </c>
      <c r="AQ341" s="496"/>
      <c r="AR341" s="502">
        <v>2</v>
      </c>
      <c r="AS341" s="497" t="s">
        <v>53</v>
      </c>
      <c r="AT341" s="74">
        <v>1974</v>
      </c>
      <c r="AU341" s="74">
        <v>950</v>
      </c>
      <c r="AV341" s="74">
        <v>236.84</v>
      </c>
      <c r="AW341" s="77">
        <v>262</v>
      </c>
      <c r="AX341" s="74"/>
      <c r="AY341" s="74">
        <v>420</v>
      </c>
      <c r="AZ341" s="74">
        <v>3842.84</v>
      </c>
      <c r="BA341" s="74">
        <v>0</v>
      </c>
      <c r="BB341" s="74">
        <v>3842.84</v>
      </c>
    </row>
    <row r="342" spans="1:54" s="62" customFormat="1" ht="15.75">
      <c r="A342" s="63" t="s">
        <v>46</v>
      </c>
      <c r="B342" s="50">
        <v>336</v>
      </c>
      <c r="C342" s="494" t="s">
        <v>4700</v>
      </c>
      <c r="D342" s="504" t="s">
        <v>312</v>
      </c>
      <c r="E342" s="495" t="s">
        <v>2843</v>
      </c>
      <c r="F342" s="496" t="s">
        <v>4701</v>
      </c>
      <c r="G342" s="74"/>
      <c r="H342" s="497">
        <v>19</v>
      </c>
      <c r="I342" s="497">
        <v>3</v>
      </c>
      <c r="J342" s="497">
        <v>1970</v>
      </c>
      <c r="K342" s="498">
        <f t="shared" si="5"/>
        <v>41</v>
      </c>
      <c r="L342" s="499" t="s">
        <v>1964</v>
      </c>
      <c r="M342" s="74"/>
      <c r="N342" s="74"/>
      <c r="O342" s="74"/>
      <c r="P342" s="74"/>
      <c r="Q342" s="497">
        <v>402</v>
      </c>
      <c r="R342" s="74"/>
      <c r="S342" s="496" t="s">
        <v>69</v>
      </c>
      <c r="T342" s="496" t="s">
        <v>3137</v>
      </c>
      <c r="U342" s="500" t="s">
        <v>4768</v>
      </c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496" t="s">
        <v>3458</v>
      </c>
      <c r="AG342" s="496" t="s">
        <v>3946</v>
      </c>
      <c r="AH342" s="496" t="s">
        <v>3992</v>
      </c>
      <c r="AI342" s="496" t="s">
        <v>4019</v>
      </c>
      <c r="AJ342" s="506"/>
      <c r="AK342" s="506"/>
      <c r="AL342" s="497"/>
      <c r="AM342" s="506"/>
      <c r="AN342" s="496" t="s">
        <v>3454</v>
      </c>
      <c r="AO342" s="496" t="s">
        <v>3946</v>
      </c>
      <c r="AP342" s="496" t="s">
        <v>3992</v>
      </c>
      <c r="AQ342" s="496"/>
      <c r="AR342" s="502">
        <v>2</v>
      </c>
      <c r="AS342" s="497" t="s">
        <v>53</v>
      </c>
      <c r="AT342" s="74">
        <v>1974</v>
      </c>
      <c r="AU342" s="74">
        <v>950</v>
      </c>
      <c r="AV342" s="74">
        <v>258.27999999999997</v>
      </c>
      <c r="AW342" s="77">
        <v>331</v>
      </c>
      <c r="AX342" s="74"/>
      <c r="AY342" s="74">
        <v>420</v>
      </c>
      <c r="AZ342" s="74">
        <v>3933.2799999999997</v>
      </c>
      <c r="BA342" s="74">
        <v>0</v>
      </c>
      <c r="BB342" s="74">
        <v>3933.2799999999997</v>
      </c>
    </row>
    <row r="343" spans="1:54" s="62" customFormat="1" ht="15.75">
      <c r="A343" s="63" t="s">
        <v>46</v>
      </c>
      <c r="B343" s="50">
        <v>337</v>
      </c>
      <c r="C343" s="494" t="s">
        <v>4328</v>
      </c>
      <c r="D343" s="504" t="s">
        <v>4153</v>
      </c>
      <c r="E343" s="495" t="s">
        <v>4154</v>
      </c>
      <c r="F343" s="496" t="s">
        <v>4155</v>
      </c>
      <c r="G343" s="74"/>
      <c r="H343" s="497">
        <v>20</v>
      </c>
      <c r="I343" s="497">
        <v>5</v>
      </c>
      <c r="J343" s="497">
        <v>1940</v>
      </c>
      <c r="K343" s="498">
        <f t="shared" si="5"/>
        <v>71</v>
      </c>
      <c r="L343" s="499" t="s">
        <v>100</v>
      </c>
      <c r="M343" s="74"/>
      <c r="N343" s="74"/>
      <c r="O343" s="74"/>
      <c r="P343" s="74"/>
      <c r="Q343" s="497">
        <v>403</v>
      </c>
      <c r="R343" s="74"/>
      <c r="S343" s="496" t="s">
        <v>159</v>
      </c>
      <c r="T343" s="496" t="s">
        <v>3137</v>
      </c>
      <c r="U343" s="500" t="s">
        <v>4769</v>
      </c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496" t="s">
        <v>3458</v>
      </c>
      <c r="AG343" s="496" t="s">
        <v>3946</v>
      </c>
      <c r="AH343" s="496" t="s">
        <v>3992</v>
      </c>
      <c r="AI343" s="496" t="s">
        <v>4062</v>
      </c>
      <c r="AJ343" s="506"/>
      <c r="AK343" s="506"/>
      <c r="AL343" s="497"/>
      <c r="AM343" s="506"/>
      <c r="AN343" s="496" t="s">
        <v>3454</v>
      </c>
      <c r="AO343" s="496" t="s">
        <v>3946</v>
      </c>
      <c r="AP343" s="496" t="s">
        <v>3992</v>
      </c>
      <c r="AQ343" s="496"/>
      <c r="AR343" s="502">
        <v>2</v>
      </c>
      <c r="AS343" s="497" t="s">
        <v>53</v>
      </c>
      <c r="AT343" s="74">
        <v>1974</v>
      </c>
      <c r="AU343" s="74">
        <v>950</v>
      </c>
      <c r="AV343" s="74">
        <v>239.99</v>
      </c>
      <c r="AW343" s="77">
        <v>335</v>
      </c>
      <c r="AX343" s="74"/>
      <c r="AY343" s="74">
        <v>420</v>
      </c>
      <c r="AZ343" s="74">
        <v>3918.99</v>
      </c>
      <c r="BA343" s="74">
        <v>0</v>
      </c>
      <c r="BB343" s="74">
        <v>3918.99</v>
      </c>
    </row>
    <row r="344" spans="1:54" s="62" customFormat="1" ht="15.75">
      <c r="A344" s="63" t="s">
        <v>46</v>
      </c>
      <c r="B344" s="50">
        <v>338</v>
      </c>
      <c r="C344" s="494" t="s">
        <v>4330</v>
      </c>
      <c r="D344" s="504" t="s">
        <v>107</v>
      </c>
      <c r="E344" s="495" t="s">
        <v>4331</v>
      </c>
      <c r="F344" s="496" t="s">
        <v>4332</v>
      </c>
      <c r="G344" s="74"/>
      <c r="H344" s="497">
        <v>31</v>
      </c>
      <c r="I344" s="497">
        <v>1</v>
      </c>
      <c r="J344" s="497">
        <v>1990</v>
      </c>
      <c r="K344" s="498">
        <f>2011-J344</f>
        <v>21</v>
      </c>
      <c r="L344" s="507" t="s">
        <v>1964</v>
      </c>
      <c r="M344" s="74"/>
      <c r="N344" s="74"/>
      <c r="O344" s="74"/>
      <c r="P344" s="74"/>
      <c r="Q344" s="497">
        <v>404</v>
      </c>
      <c r="R344" s="74"/>
      <c r="S344" s="496" t="s">
        <v>69</v>
      </c>
      <c r="T344" s="496" t="s">
        <v>3137</v>
      </c>
      <c r="U344" s="500" t="s">
        <v>4770</v>
      </c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496" t="s">
        <v>3458</v>
      </c>
      <c r="AG344" s="496" t="s">
        <v>3946</v>
      </c>
      <c r="AH344" s="496" t="s">
        <v>3992</v>
      </c>
      <c r="AI344" s="496" t="s">
        <v>4021</v>
      </c>
      <c r="AJ344" s="506"/>
      <c r="AK344" s="506"/>
      <c r="AL344" s="497"/>
      <c r="AM344" s="506"/>
      <c r="AN344" s="496" t="s">
        <v>3454</v>
      </c>
      <c r="AO344" s="496" t="s">
        <v>3946</v>
      </c>
      <c r="AP344" s="496" t="s">
        <v>3992</v>
      </c>
      <c r="AQ344" s="496"/>
      <c r="AR344" s="502">
        <v>2</v>
      </c>
      <c r="AS344" s="497" t="s">
        <v>53</v>
      </c>
      <c r="AT344" s="74">
        <v>1974</v>
      </c>
      <c r="AU344" s="74">
        <v>950</v>
      </c>
      <c r="AV344" s="74">
        <v>311.07</v>
      </c>
      <c r="AW344" s="77">
        <v>446</v>
      </c>
      <c r="AX344" s="74"/>
      <c r="AY344" s="74">
        <v>420</v>
      </c>
      <c r="AZ344" s="74">
        <v>4101.07</v>
      </c>
      <c r="BA344" s="74">
        <v>0</v>
      </c>
      <c r="BB344" s="74">
        <v>4101.07</v>
      </c>
    </row>
    <row r="345" spans="1:54" s="62" customFormat="1" ht="15.75">
      <c r="A345" s="63" t="s">
        <v>46</v>
      </c>
      <c r="B345" s="50">
        <v>339</v>
      </c>
      <c r="C345" s="494" t="s">
        <v>4357</v>
      </c>
      <c r="D345" s="504" t="s">
        <v>817</v>
      </c>
      <c r="E345" s="495" t="s">
        <v>1575</v>
      </c>
      <c r="F345" s="496" t="s">
        <v>4171</v>
      </c>
      <c r="G345" s="74"/>
      <c r="H345" s="497">
        <v>8</v>
      </c>
      <c r="I345" s="497">
        <v>7</v>
      </c>
      <c r="J345" s="497">
        <v>1979</v>
      </c>
      <c r="K345" s="498">
        <f>2011-J345</f>
        <v>32</v>
      </c>
      <c r="L345" s="499" t="s">
        <v>100</v>
      </c>
      <c r="M345" s="74"/>
      <c r="N345" s="74"/>
      <c r="O345" s="74"/>
      <c r="P345" s="74"/>
      <c r="Q345" s="497">
        <v>413</v>
      </c>
      <c r="R345" s="74"/>
      <c r="S345" s="496" t="s">
        <v>528</v>
      </c>
      <c r="T345" s="496" t="s">
        <v>3137</v>
      </c>
      <c r="U345" s="500" t="s">
        <v>4771</v>
      </c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496" t="s">
        <v>2781</v>
      </c>
      <c r="AG345" s="496" t="s">
        <v>3946</v>
      </c>
      <c r="AH345" s="496" t="s">
        <v>3992</v>
      </c>
      <c r="AI345" s="496" t="s">
        <v>4358</v>
      </c>
      <c r="AJ345" s="506"/>
      <c r="AK345" s="506"/>
      <c r="AL345" s="497"/>
      <c r="AM345" s="506"/>
      <c r="AN345" s="496" t="s">
        <v>3458</v>
      </c>
      <c r="AO345" s="496" t="s">
        <v>3946</v>
      </c>
      <c r="AP345" s="496" t="s">
        <v>3992</v>
      </c>
      <c r="AQ345" s="496"/>
      <c r="AR345" s="502">
        <v>1</v>
      </c>
      <c r="AS345" s="497" t="s">
        <v>53</v>
      </c>
      <c r="AT345" s="74">
        <v>1974</v>
      </c>
      <c r="AU345" s="74">
        <v>950</v>
      </c>
      <c r="AV345" s="74">
        <v>125.23</v>
      </c>
      <c r="AW345" s="77">
        <v>286</v>
      </c>
      <c r="AX345" s="74"/>
      <c r="AY345" s="74">
        <v>420</v>
      </c>
      <c r="AZ345" s="74">
        <v>3755.23</v>
      </c>
      <c r="BA345" s="74">
        <v>0</v>
      </c>
      <c r="BB345" s="74">
        <v>3755.23</v>
      </c>
    </row>
    <row r="346" spans="1:54" s="62" customFormat="1" ht="15.75">
      <c r="A346" s="63" t="s">
        <v>46</v>
      </c>
      <c r="B346" s="50">
        <v>340</v>
      </c>
      <c r="C346" s="494" t="s">
        <v>4403</v>
      </c>
      <c r="D346" s="504" t="s">
        <v>55</v>
      </c>
      <c r="E346" s="495" t="s">
        <v>2908</v>
      </c>
      <c r="F346" s="496" t="s">
        <v>4404</v>
      </c>
      <c r="G346" s="74"/>
      <c r="H346" s="497">
        <v>8</v>
      </c>
      <c r="I346" s="497">
        <v>4</v>
      </c>
      <c r="J346" s="497">
        <v>1984</v>
      </c>
      <c r="K346" s="498">
        <f t="shared" si="5"/>
        <v>27</v>
      </c>
      <c r="L346" s="507" t="s">
        <v>100</v>
      </c>
      <c r="M346" s="74"/>
      <c r="N346" s="74"/>
      <c r="O346" s="74"/>
      <c r="P346" s="74"/>
      <c r="Q346" s="497">
        <v>431</v>
      </c>
      <c r="R346" s="74"/>
      <c r="S346" s="496" t="s">
        <v>69</v>
      </c>
      <c r="T346" s="496" t="s">
        <v>3137</v>
      </c>
      <c r="U346" s="500" t="s">
        <v>4772</v>
      </c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496" t="s">
        <v>3793</v>
      </c>
      <c r="AG346" s="496" t="s">
        <v>3946</v>
      </c>
      <c r="AH346" s="496" t="s">
        <v>3992</v>
      </c>
      <c r="AI346" s="496" t="s">
        <v>4062</v>
      </c>
      <c r="AJ346" s="506"/>
      <c r="AK346" s="506"/>
      <c r="AL346" s="497"/>
      <c r="AM346" s="506"/>
      <c r="AN346" s="496" t="s">
        <v>2797</v>
      </c>
      <c r="AO346" s="496" t="s">
        <v>3946</v>
      </c>
      <c r="AP346" s="496" t="s">
        <v>3992</v>
      </c>
      <c r="AQ346" s="496"/>
      <c r="AR346" s="502">
        <v>2</v>
      </c>
      <c r="AS346" s="497" t="s">
        <v>53</v>
      </c>
      <c r="AT346" s="74">
        <v>1974</v>
      </c>
      <c r="AU346" s="74">
        <v>950</v>
      </c>
      <c r="AV346" s="74">
        <v>314.02</v>
      </c>
      <c r="AW346" s="77">
        <v>414</v>
      </c>
      <c r="AX346" s="74"/>
      <c r="AY346" s="74">
        <v>420</v>
      </c>
      <c r="AZ346" s="74">
        <v>4072.02</v>
      </c>
      <c r="BA346" s="74">
        <v>0</v>
      </c>
      <c r="BB346" s="74">
        <v>4072.02</v>
      </c>
    </row>
    <row r="347" spans="1:54" s="62" customFormat="1" ht="15.75">
      <c r="A347" s="63" t="s">
        <v>46</v>
      </c>
      <c r="B347" s="50">
        <v>341</v>
      </c>
      <c r="C347" s="494" t="s">
        <v>4440</v>
      </c>
      <c r="D347" s="504" t="s">
        <v>3695</v>
      </c>
      <c r="E347" s="495" t="s">
        <v>3694</v>
      </c>
      <c r="F347" s="496" t="s">
        <v>3693</v>
      </c>
      <c r="G347" s="74"/>
      <c r="H347" s="497">
        <v>10</v>
      </c>
      <c r="I347" s="497">
        <v>8</v>
      </c>
      <c r="J347" s="497">
        <v>1938</v>
      </c>
      <c r="K347" s="498">
        <f t="shared" si="5"/>
        <v>73</v>
      </c>
      <c r="L347" s="507" t="s">
        <v>100</v>
      </c>
      <c r="M347" s="74"/>
      <c r="N347" s="74"/>
      <c r="O347" s="74"/>
      <c r="P347" s="74"/>
      <c r="Q347" s="497">
        <v>444</v>
      </c>
      <c r="R347" s="74"/>
      <c r="S347" s="496" t="s">
        <v>404</v>
      </c>
      <c r="T347" s="496" t="s">
        <v>3137</v>
      </c>
      <c r="U347" s="500" t="s">
        <v>4773</v>
      </c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496" t="s">
        <v>2025</v>
      </c>
      <c r="AG347" s="496" t="s">
        <v>3946</v>
      </c>
      <c r="AH347" s="496" t="s">
        <v>3992</v>
      </c>
      <c r="AI347" s="496" t="s">
        <v>3994</v>
      </c>
      <c r="AJ347" s="506"/>
      <c r="AK347" s="506"/>
      <c r="AL347" s="497"/>
      <c r="AM347" s="506"/>
      <c r="AN347" s="496" t="s">
        <v>2803</v>
      </c>
      <c r="AO347" s="496" t="s">
        <v>3946</v>
      </c>
      <c r="AP347" s="496" t="s">
        <v>3992</v>
      </c>
      <c r="AQ347" s="496"/>
      <c r="AR347" s="502">
        <v>2</v>
      </c>
      <c r="AS347" s="497" t="s">
        <v>53</v>
      </c>
      <c r="AT347" s="74">
        <v>1974</v>
      </c>
      <c r="AU347" s="74">
        <v>950</v>
      </c>
      <c r="AV347" s="74">
        <v>267.89999999999998</v>
      </c>
      <c r="AW347" s="77">
        <v>286</v>
      </c>
      <c r="AX347" s="74"/>
      <c r="AY347" s="74">
        <v>420</v>
      </c>
      <c r="AZ347" s="74">
        <v>3897.9</v>
      </c>
      <c r="BA347" s="74">
        <v>0</v>
      </c>
      <c r="BB347" s="74">
        <v>3897.9</v>
      </c>
    </row>
    <row r="348" spans="1:54" s="62" customFormat="1" ht="15.75">
      <c r="A348" s="63" t="s">
        <v>46</v>
      </c>
      <c r="B348" s="50">
        <v>342</v>
      </c>
      <c r="C348" s="494" t="s">
        <v>4441</v>
      </c>
      <c r="D348" s="504" t="s">
        <v>4442</v>
      </c>
      <c r="E348" s="495" t="s">
        <v>4443</v>
      </c>
      <c r="F348" s="496" t="s">
        <v>4444</v>
      </c>
      <c r="G348" s="74"/>
      <c r="H348" s="497">
        <v>2</v>
      </c>
      <c r="I348" s="497">
        <v>11</v>
      </c>
      <c r="J348" s="497">
        <v>1964</v>
      </c>
      <c r="K348" s="498">
        <f t="shared" si="5"/>
        <v>47</v>
      </c>
      <c r="L348" s="507" t="s">
        <v>1964</v>
      </c>
      <c r="M348" s="74"/>
      <c r="N348" s="74"/>
      <c r="O348" s="74"/>
      <c r="P348" s="74"/>
      <c r="Q348" s="497">
        <v>445</v>
      </c>
      <c r="R348" s="74"/>
      <c r="S348" s="496" t="s">
        <v>159</v>
      </c>
      <c r="T348" s="496" t="s">
        <v>3137</v>
      </c>
      <c r="U348" s="500" t="s">
        <v>4774</v>
      </c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496" t="s">
        <v>3793</v>
      </c>
      <c r="AG348" s="496" t="s">
        <v>3946</v>
      </c>
      <c r="AH348" s="496" t="s">
        <v>3992</v>
      </c>
      <c r="AI348" s="496" t="s">
        <v>4000</v>
      </c>
      <c r="AJ348" s="506"/>
      <c r="AK348" s="506"/>
      <c r="AL348" s="497"/>
      <c r="AM348" s="506"/>
      <c r="AN348" s="496" t="s">
        <v>2797</v>
      </c>
      <c r="AO348" s="496" t="s">
        <v>3946</v>
      </c>
      <c r="AP348" s="496" t="s">
        <v>3992</v>
      </c>
      <c r="AQ348" s="496"/>
      <c r="AR348" s="502">
        <v>2</v>
      </c>
      <c r="AS348" s="497" t="s">
        <v>53</v>
      </c>
      <c r="AT348" s="74">
        <v>1974</v>
      </c>
      <c r="AU348" s="74">
        <v>950</v>
      </c>
      <c r="AV348" s="74">
        <v>253.59</v>
      </c>
      <c r="AW348" s="77">
        <v>286</v>
      </c>
      <c r="AX348" s="74"/>
      <c r="AY348" s="74">
        <v>420</v>
      </c>
      <c r="AZ348" s="74">
        <v>3883.59</v>
      </c>
      <c r="BA348" s="74">
        <v>0</v>
      </c>
      <c r="BB348" s="74">
        <v>3883.59</v>
      </c>
    </row>
    <row r="349" spans="1:54" s="62" customFormat="1" ht="15.75">
      <c r="A349" s="63" t="s">
        <v>46</v>
      </c>
      <c r="B349" s="50">
        <v>343</v>
      </c>
      <c r="C349" s="494" t="s">
        <v>4454</v>
      </c>
      <c r="D349" s="504" t="s">
        <v>4455</v>
      </c>
      <c r="E349" s="495" t="s">
        <v>3814</v>
      </c>
      <c r="F349" s="496" t="s">
        <v>4456</v>
      </c>
      <c r="G349" s="74"/>
      <c r="H349" s="497">
        <v>25</v>
      </c>
      <c r="I349" s="497">
        <v>2</v>
      </c>
      <c r="J349" s="497">
        <v>1984</v>
      </c>
      <c r="K349" s="498">
        <f t="shared" si="5"/>
        <v>27</v>
      </c>
      <c r="L349" s="499" t="s">
        <v>100</v>
      </c>
      <c r="M349" s="74"/>
      <c r="N349" s="74"/>
      <c r="O349" s="74"/>
      <c r="P349" s="74"/>
      <c r="Q349" s="497">
        <v>450</v>
      </c>
      <c r="R349" s="74"/>
      <c r="S349" s="496" t="s">
        <v>159</v>
      </c>
      <c r="T349" s="496" t="s">
        <v>3137</v>
      </c>
      <c r="U349" s="500" t="s">
        <v>4775</v>
      </c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496" t="s">
        <v>2797</v>
      </c>
      <c r="AG349" s="496" t="s">
        <v>3946</v>
      </c>
      <c r="AH349" s="496" t="s">
        <v>3992</v>
      </c>
      <c r="AI349" s="496" t="s">
        <v>4457</v>
      </c>
      <c r="AJ349" s="506"/>
      <c r="AK349" s="506"/>
      <c r="AL349" s="497"/>
      <c r="AM349" s="506"/>
      <c r="AN349" s="496" t="s">
        <v>2025</v>
      </c>
      <c r="AO349" s="496" t="s">
        <v>3946</v>
      </c>
      <c r="AP349" s="496" t="s">
        <v>3992</v>
      </c>
      <c r="AQ349" s="496"/>
      <c r="AR349" s="502">
        <v>2</v>
      </c>
      <c r="AS349" s="497" t="s">
        <v>53</v>
      </c>
      <c r="AT349" s="74">
        <v>1974</v>
      </c>
      <c r="AU349" s="74">
        <v>950</v>
      </c>
      <c r="AV349" s="74">
        <v>89.12</v>
      </c>
      <c r="AW349" s="77">
        <v>262</v>
      </c>
      <c r="AX349" s="74"/>
      <c r="AY349" s="74">
        <v>420</v>
      </c>
      <c r="AZ349" s="74">
        <v>3695.12</v>
      </c>
      <c r="BA349" s="74">
        <v>0</v>
      </c>
      <c r="BB349" s="74">
        <v>3695.12</v>
      </c>
    </row>
    <row r="350" spans="1:54" s="62" customFormat="1">
      <c r="A350" s="78" t="s">
        <v>41</v>
      </c>
      <c r="B350" s="95">
        <v>343</v>
      </c>
      <c r="C350" s="508"/>
      <c r="D350" s="508"/>
      <c r="E350" s="508"/>
      <c r="F350" s="238"/>
      <c r="G350" s="79"/>
      <c r="H350" s="240"/>
      <c r="I350" s="240"/>
      <c r="J350" s="240"/>
      <c r="K350" s="238"/>
      <c r="L350" s="238"/>
      <c r="M350" s="79"/>
      <c r="N350" s="79"/>
      <c r="O350" s="79"/>
      <c r="P350" s="79"/>
      <c r="Q350" s="238"/>
      <c r="R350" s="79"/>
      <c r="S350" s="509"/>
      <c r="T350" s="238"/>
      <c r="U350" s="241"/>
      <c r="V350" s="79"/>
      <c r="W350" s="79"/>
      <c r="X350" s="79"/>
      <c r="Y350" s="79"/>
      <c r="Z350" s="79"/>
      <c r="AA350" s="79"/>
      <c r="AB350" s="79"/>
      <c r="AC350" s="79"/>
      <c r="AD350" s="79"/>
      <c r="AE350" s="79"/>
      <c r="AF350" s="240"/>
      <c r="AG350" s="240"/>
      <c r="AH350" s="240"/>
      <c r="AI350" s="238"/>
      <c r="AJ350" s="79"/>
      <c r="AK350" s="79"/>
      <c r="AL350" s="79"/>
      <c r="AM350" s="79"/>
      <c r="AN350" s="240"/>
      <c r="AO350" s="240"/>
      <c r="AP350" s="240"/>
      <c r="AQ350" s="79"/>
      <c r="AR350" s="245">
        <f>SUM(AR7:AR349)</f>
        <v>5391</v>
      </c>
      <c r="AS350" s="245">
        <f t="shared" ref="AS350:BB350" si="6">SUM(AS7:AS349)</f>
        <v>0</v>
      </c>
      <c r="AT350" s="245">
        <f t="shared" si="6"/>
        <v>118923.15999999976</v>
      </c>
      <c r="AU350" s="245">
        <f t="shared" si="6"/>
        <v>72694.959999999992</v>
      </c>
      <c r="AV350" s="245">
        <f t="shared" si="6"/>
        <v>12423.620000000003</v>
      </c>
      <c r="AW350" s="245">
        <f t="shared" si="6"/>
        <v>41388</v>
      </c>
      <c r="AX350" s="245">
        <f t="shared" si="6"/>
        <v>0</v>
      </c>
      <c r="AY350" s="245">
        <f t="shared" si="6"/>
        <v>17061.399999999987</v>
      </c>
      <c r="AZ350" s="245">
        <f t="shared" si="6"/>
        <v>262491.14000000007</v>
      </c>
      <c r="BA350" s="245">
        <f t="shared" si="6"/>
        <v>0</v>
      </c>
      <c r="BB350" s="337">
        <f t="shared" si="6"/>
        <v>241699.80999999997</v>
      </c>
    </row>
    <row r="351" spans="1:54" s="62" customFormat="1" ht="12">
      <c r="A351" s="49" t="s">
        <v>3894</v>
      </c>
      <c r="B351" s="50">
        <v>1</v>
      </c>
      <c r="C351" s="510">
        <v>935777487</v>
      </c>
      <c r="D351" s="511" t="s">
        <v>673</v>
      </c>
      <c r="E351" s="511" t="s">
        <v>3163</v>
      </c>
      <c r="F351" s="512">
        <v>53001010333</v>
      </c>
      <c r="G351" s="53"/>
      <c r="H351" s="513">
        <v>8</v>
      </c>
      <c r="I351" s="513">
        <v>8</v>
      </c>
      <c r="J351" s="513">
        <v>1966</v>
      </c>
      <c r="K351" s="513">
        <v>45</v>
      </c>
      <c r="L351" s="513" t="s">
        <v>3164</v>
      </c>
      <c r="M351" s="1"/>
      <c r="N351" s="1"/>
      <c r="O351" s="1"/>
      <c r="P351" s="212"/>
      <c r="Q351" s="150">
        <v>127</v>
      </c>
      <c r="R351" s="53"/>
      <c r="S351" s="511" t="s">
        <v>69</v>
      </c>
      <c r="T351" s="511">
        <v>11030021</v>
      </c>
      <c r="U351" s="55"/>
      <c r="V351" s="513"/>
      <c r="W351" s="55"/>
      <c r="X351" s="55"/>
      <c r="Y351" s="55"/>
      <c r="Z351" s="55"/>
      <c r="AA351" s="307"/>
      <c r="AB351" s="307"/>
      <c r="AC351" s="307"/>
      <c r="AD351" s="307"/>
      <c r="AE351" s="307"/>
      <c r="AF351" s="514">
        <v>1</v>
      </c>
      <c r="AG351" s="514">
        <v>12</v>
      </c>
      <c r="AH351" s="514">
        <v>2011</v>
      </c>
      <c r="AI351" s="515" t="s">
        <v>2721</v>
      </c>
      <c r="AJ351" s="515"/>
      <c r="AK351" s="514"/>
      <c r="AL351" s="514"/>
      <c r="AM351" s="514"/>
      <c r="AN351" s="514">
        <v>9</v>
      </c>
      <c r="AO351" s="514">
        <v>3</v>
      </c>
      <c r="AP351" s="514">
        <v>2012</v>
      </c>
      <c r="AQ351" s="516">
        <v>0.60416666666666663</v>
      </c>
      <c r="AR351" s="517">
        <v>9</v>
      </c>
      <c r="AS351" s="518" t="s">
        <v>4776</v>
      </c>
      <c r="AT351" s="519">
        <v>72.81</v>
      </c>
      <c r="AU351" s="519">
        <v>129.59</v>
      </c>
      <c r="AV351" s="519"/>
      <c r="AW351" s="520">
        <v>1.9</v>
      </c>
      <c r="AX351" s="519"/>
      <c r="AY351" s="519">
        <v>30.65</v>
      </c>
      <c r="AZ351" s="519">
        <v>234.95000000000002</v>
      </c>
      <c r="BA351" s="519"/>
      <c r="BB351" s="521">
        <v>225</v>
      </c>
    </row>
    <row r="352" spans="1:54" s="62" customFormat="1" ht="12">
      <c r="A352" s="63" t="s">
        <v>3894</v>
      </c>
      <c r="B352" s="50">
        <v>2</v>
      </c>
      <c r="C352" s="321">
        <v>3532874932</v>
      </c>
      <c r="D352" s="325" t="s">
        <v>789</v>
      </c>
      <c r="E352" s="325" t="s">
        <v>3170</v>
      </c>
      <c r="F352" s="460">
        <v>33001063468</v>
      </c>
      <c r="G352" s="53"/>
      <c r="H352" s="150">
        <v>1</v>
      </c>
      <c r="I352" s="150">
        <v>8</v>
      </c>
      <c r="J352" s="150">
        <v>1948</v>
      </c>
      <c r="K352" s="150">
        <v>63</v>
      </c>
      <c r="L352" s="150" t="s">
        <v>3164</v>
      </c>
      <c r="M352" s="1"/>
      <c r="N352" s="1"/>
      <c r="O352" s="1"/>
      <c r="P352" s="212"/>
      <c r="Q352" s="150">
        <v>129</v>
      </c>
      <c r="R352" s="53"/>
      <c r="S352" s="325" t="s">
        <v>69</v>
      </c>
      <c r="T352" s="325">
        <v>11030021</v>
      </c>
      <c r="U352" s="64"/>
      <c r="V352" s="150"/>
      <c r="W352" s="64"/>
      <c r="X352" s="55"/>
      <c r="Y352" s="64"/>
      <c r="Z352" s="64"/>
      <c r="AA352" s="307"/>
      <c r="AB352" s="307"/>
      <c r="AC352" s="307"/>
      <c r="AD352" s="307"/>
      <c r="AE352" s="307"/>
      <c r="AF352" s="88">
        <v>8</v>
      </c>
      <c r="AG352" s="88">
        <v>12</v>
      </c>
      <c r="AH352" s="88">
        <v>2011</v>
      </c>
      <c r="AI352" s="89" t="s">
        <v>3171</v>
      </c>
      <c r="AJ352" s="89"/>
      <c r="AK352" s="522"/>
      <c r="AL352" s="522"/>
      <c r="AM352" s="522"/>
      <c r="AN352" s="88">
        <v>31</v>
      </c>
      <c r="AO352" s="88">
        <v>3</v>
      </c>
      <c r="AP352" s="88">
        <v>2012</v>
      </c>
      <c r="AQ352" s="94">
        <v>1</v>
      </c>
      <c r="AR352" s="91">
        <v>31</v>
      </c>
      <c r="AS352" s="523" t="s">
        <v>4777</v>
      </c>
      <c r="AT352" s="519">
        <v>250.79</v>
      </c>
      <c r="AU352" s="519">
        <v>447.74</v>
      </c>
      <c r="AV352" s="519"/>
      <c r="AW352" s="520">
        <v>0.1</v>
      </c>
      <c r="AX352" s="519"/>
      <c r="AY352" s="519">
        <v>104.79</v>
      </c>
      <c r="AZ352" s="519">
        <v>803.42</v>
      </c>
      <c r="BA352" s="519"/>
      <c r="BB352" s="521">
        <v>775</v>
      </c>
    </row>
    <row r="353" spans="1:54" s="62" customFormat="1" ht="12">
      <c r="A353" s="63" t="s">
        <v>3894</v>
      </c>
      <c r="B353" s="50">
        <v>3</v>
      </c>
      <c r="C353" s="321">
        <v>3264424014</v>
      </c>
      <c r="D353" s="325" t="s">
        <v>3176</v>
      </c>
      <c r="E353" s="325" t="s">
        <v>3177</v>
      </c>
      <c r="F353" s="86" t="s">
        <v>3178</v>
      </c>
      <c r="G353" s="53"/>
      <c r="H353" s="150">
        <v>20</v>
      </c>
      <c r="I353" s="150">
        <v>1</v>
      </c>
      <c r="J353" s="150">
        <v>1960</v>
      </c>
      <c r="K353" s="150">
        <v>51</v>
      </c>
      <c r="L353" s="150" t="s">
        <v>3164</v>
      </c>
      <c r="M353" s="1"/>
      <c r="N353" s="1"/>
      <c r="O353" s="1"/>
      <c r="P353" s="212"/>
      <c r="Q353" s="150">
        <v>142</v>
      </c>
      <c r="R353" s="53"/>
      <c r="S353" s="325" t="s">
        <v>69</v>
      </c>
      <c r="T353" s="325">
        <v>11030021</v>
      </c>
      <c r="U353" s="64"/>
      <c r="V353" s="150"/>
      <c r="W353" s="64"/>
      <c r="X353" s="64"/>
      <c r="Y353" s="64"/>
      <c r="Z353" s="64"/>
      <c r="AA353" s="307"/>
      <c r="AB353" s="307"/>
      <c r="AC353" s="307"/>
      <c r="AD353" s="307"/>
      <c r="AE353" s="307"/>
      <c r="AF353" s="88">
        <v>30</v>
      </c>
      <c r="AG353" s="88">
        <v>12</v>
      </c>
      <c r="AH353" s="88">
        <v>2011</v>
      </c>
      <c r="AI353" s="89" t="s">
        <v>1978</v>
      </c>
      <c r="AJ353" s="89"/>
      <c r="AK353" s="522"/>
      <c r="AL353" s="522"/>
      <c r="AM353" s="522"/>
      <c r="AN353" s="88">
        <v>12</v>
      </c>
      <c r="AO353" s="88">
        <v>3</v>
      </c>
      <c r="AP353" s="88">
        <v>2012</v>
      </c>
      <c r="AQ353" s="94">
        <v>0.58333333333333337</v>
      </c>
      <c r="AR353" s="91">
        <v>12</v>
      </c>
      <c r="AS353" s="523" t="s">
        <v>4776</v>
      </c>
      <c r="AT353" s="519">
        <v>97.08</v>
      </c>
      <c r="AU353" s="519">
        <v>173.84</v>
      </c>
      <c r="AV353" s="519"/>
      <c r="AW353" s="520">
        <v>3</v>
      </c>
      <c r="AX353" s="519"/>
      <c r="AY353" s="519">
        <v>41.09</v>
      </c>
      <c r="AZ353" s="519">
        <v>315.01</v>
      </c>
      <c r="BA353" s="519"/>
      <c r="BB353" s="521">
        <v>300</v>
      </c>
    </row>
    <row r="354" spans="1:54" s="62" customFormat="1" ht="12">
      <c r="A354" s="63" t="s">
        <v>3894</v>
      </c>
      <c r="B354" s="50">
        <v>4</v>
      </c>
      <c r="C354" s="321">
        <v>1636414627</v>
      </c>
      <c r="D354" s="325" t="s">
        <v>3179</v>
      </c>
      <c r="E354" s="325" t="s">
        <v>3180</v>
      </c>
      <c r="F354" s="460">
        <v>54001044135</v>
      </c>
      <c r="G354" s="53"/>
      <c r="H354" s="150">
        <v>1</v>
      </c>
      <c r="I354" s="150">
        <v>9</v>
      </c>
      <c r="J354" s="150">
        <v>1952</v>
      </c>
      <c r="K354" s="150">
        <v>60</v>
      </c>
      <c r="L354" s="150" t="s">
        <v>3164</v>
      </c>
      <c r="M354" s="1"/>
      <c r="N354" s="1"/>
      <c r="O354" s="1"/>
      <c r="P354" s="212"/>
      <c r="Q354" s="150">
        <v>4</v>
      </c>
      <c r="R354" s="53"/>
      <c r="S354" s="325" t="s">
        <v>69</v>
      </c>
      <c r="T354" s="325">
        <v>11030021</v>
      </c>
      <c r="U354" s="64"/>
      <c r="V354" s="150"/>
      <c r="W354" s="64"/>
      <c r="X354" s="64"/>
      <c r="Y354" s="64"/>
      <c r="Z354" s="64"/>
      <c r="AA354" s="307"/>
      <c r="AB354" s="307"/>
      <c r="AC354" s="307"/>
      <c r="AD354" s="307"/>
      <c r="AE354" s="307"/>
      <c r="AF354" s="88">
        <v>5</v>
      </c>
      <c r="AG354" s="88">
        <v>1</v>
      </c>
      <c r="AH354" s="88">
        <v>2012</v>
      </c>
      <c r="AI354" s="89" t="s">
        <v>3009</v>
      </c>
      <c r="AJ354" s="89"/>
      <c r="AK354" s="88"/>
      <c r="AL354" s="88"/>
      <c r="AM354" s="88"/>
      <c r="AN354" s="88">
        <v>5</v>
      </c>
      <c r="AO354" s="88">
        <v>3</v>
      </c>
      <c r="AP354" s="88">
        <v>2012</v>
      </c>
      <c r="AQ354" s="94">
        <v>0.625</v>
      </c>
      <c r="AR354" s="91">
        <v>5</v>
      </c>
      <c r="AS354" s="523" t="s">
        <v>4776</v>
      </c>
      <c r="AT354" s="519">
        <v>40.450000000000003</v>
      </c>
      <c r="AU354" s="519">
        <v>72.78</v>
      </c>
      <c r="AV354" s="519"/>
      <c r="AW354" s="520">
        <v>1.3</v>
      </c>
      <c r="AX354" s="519"/>
      <c r="AY354" s="519">
        <v>17.18</v>
      </c>
      <c r="AZ354" s="519">
        <v>131.71</v>
      </c>
      <c r="BA354" s="519"/>
      <c r="BB354" s="521">
        <v>125</v>
      </c>
    </row>
    <row r="355" spans="1:54" s="62" customFormat="1" ht="12">
      <c r="A355" s="63" t="s">
        <v>3894</v>
      </c>
      <c r="B355" s="50">
        <v>5</v>
      </c>
      <c r="C355" s="321">
        <v>1628022057</v>
      </c>
      <c r="D355" s="325" t="s">
        <v>295</v>
      </c>
      <c r="E355" s="325" t="s">
        <v>3182</v>
      </c>
      <c r="F355" s="460">
        <v>53001023550</v>
      </c>
      <c r="G355" s="53"/>
      <c r="H355" s="150">
        <v>5</v>
      </c>
      <c r="I355" s="150">
        <v>5</v>
      </c>
      <c r="J355" s="150">
        <v>1929</v>
      </c>
      <c r="K355" s="150">
        <v>83</v>
      </c>
      <c r="L355" s="150" t="s">
        <v>3164</v>
      </c>
      <c r="M355" s="1"/>
      <c r="N355" s="1"/>
      <c r="O355" s="1"/>
      <c r="P355" s="212"/>
      <c r="Q355" s="150">
        <v>5</v>
      </c>
      <c r="R355" s="53"/>
      <c r="S355" s="325" t="s">
        <v>69</v>
      </c>
      <c r="T355" s="325">
        <v>11030021</v>
      </c>
      <c r="U355" s="64"/>
      <c r="V355" s="150"/>
      <c r="W355" s="64"/>
      <c r="X355" s="64"/>
      <c r="Y355" s="64"/>
      <c r="Z355" s="64"/>
      <c r="AA355" s="307"/>
      <c r="AB355" s="307"/>
      <c r="AC355" s="307"/>
      <c r="AD355" s="307"/>
      <c r="AE355" s="307"/>
      <c r="AF355" s="88">
        <v>12</v>
      </c>
      <c r="AG355" s="88">
        <v>1</v>
      </c>
      <c r="AH355" s="88">
        <v>2012</v>
      </c>
      <c r="AI355" s="89" t="s">
        <v>2197</v>
      </c>
      <c r="AJ355" s="89"/>
      <c r="AK355" s="88"/>
      <c r="AL355" s="88"/>
      <c r="AM355" s="88"/>
      <c r="AN355" s="88">
        <v>14</v>
      </c>
      <c r="AO355" s="88">
        <v>3</v>
      </c>
      <c r="AP355" s="88">
        <v>2012</v>
      </c>
      <c r="AQ355" s="94">
        <v>0.5625</v>
      </c>
      <c r="AR355" s="91">
        <v>14</v>
      </c>
      <c r="AS355" s="523" t="s">
        <v>4776</v>
      </c>
      <c r="AT355" s="519">
        <v>113.26</v>
      </c>
      <c r="AU355" s="519">
        <v>202.16</v>
      </c>
      <c r="AV355" s="519"/>
      <c r="AW355" s="520">
        <v>3.1</v>
      </c>
      <c r="AX355" s="519"/>
      <c r="AY355" s="519">
        <v>47.78</v>
      </c>
      <c r="AZ355" s="519">
        <v>366.30000000000007</v>
      </c>
      <c r="BA355" s="519"/>
      <c r="BB355" s="521">
        <v>350</v>
      </c>
    </row>
    <row r="356" spans="1:54" s="62" customFormat="1" ht="12">
      <c r="A356" s="63" t="s">
        <v>3894</v>
      </c>
      <c r="B356" s="50">
        <v>6</v>
      </c>
      <c r="C356" s="321">
        <v>1881581721</v>
      </c>
      <c r="D356" s="325" t="s">
        <v>3183</v>
      </c>
      <c r="E356" s="325" t="s">
        <v>3184</v>
      </c>
      <c r="F356" s="460">
        <v>21001011121</v>
      </c>
      <c r="G356" s="53"/>
      <c r="H356" s="150">
        <v>17</v>
      </c>
      <c r="I356" s="150">
        <v>4</v>
      </c>
      <c r="J356" s="150">
        <v>1955</v>
      </c>
      <c r="K356" s="150">
        <v>57</v>
      </c>
      <c r="L356" s="150" t="s">
        <v>3164</v>
      </c>
      <c r="M356" s="1"/>
      <c r="N356" s="1"/>
      <c r="O356" s="1"/>
      <c r="P356" s="212"/>
      <c r="Q356" s="150">
        <v>7</v>
      </c>
      <c r="R356" s="53"/>
      <c r="S356" s="325" t="s">
        <v>69</v>
      </c>
      <c r="T356" s="325">
        <v>11030021</v>
      </c>
      <c r="U356" s="64"/>
      <c r="V356" s="150"/>
      <c r="W356" s="64"/>
      <c r="X356" s="64"/>
      <c r="Y356" s="64"/>
      <c r="Z356" s="64"/>
      <c r="AA356" s="307"/>
      <c r="AB356" s="307"/>
      <c r="AC356" s="307"/>
      <c r="AD356" s="307"/>
      <c r="AE356" s="307"/>
      <c r="AF356" s="88">
        <v>16</v>
      </c>
      <c r="AG356" s="88">
        <v>1</v>
      </c>
      <c r="AH356" s="88">
        <v>2012</v>
      </c>
      <c r="AI356" s="89" t="s">
        <v>1978</v>
      </c>
      <c r="AJ356" s="89"/>
      <c r="AK356" s="522"/>
      <c r="AL356" s="522"/>
      <c r="AM356" s="522"/>
      <c r="AN356" s="88">
        <v>31</v>
      </c>
      <c r="AO356" s="88">
        <v>3</v>
      </c>
      <c r="AP356" s="88">
        <v>2012</v>
      </c>
      <c r="AQ356" s="94">
        <v>1</v>
      </c>
      <c r="AR356" s="91">
        <v>31</v>
      </c>
      <c r="AS356" s="523" t="s">
        <v>4777</v>
      </c>
      <c r="AT356" s="519">
        <v>250.79</v>
      </c>
      <c r="AU356" s="519">
        <v>447.74</v>
      </c>
      <c r="AV356" s="519">
        <v>40.42</v>
      </c>
      <c r="AW356" s="520">
        <v>1.4</v>
      </c>
      <c r="AX356" s="519"/>
      <c r="AY356" s="519">
        <v>111.05</v>
      </c>
      <c r="AZ356" s="519">
        <v>851.39999999999986</v>
      </c>
      <c r="BA356" s="519"/>
      <c r="BB356" s="521">
        <v>775</v>
      </c>
    </row>
    <row r="357" spans="1:54" s="62" customFormat="1" ht="12">
      <c r="A357" s="63" t="s">
        <v>3894</v>
      </c>
      <c r="B357" s="50">
        <v>7</v>
      </c>
      <c r="C357" s="321">
        <v>880968870</v>
      </c>
      <c r="D357" s="325" t="s">
        <v>1601</v>
      </c>
      <c r="E357" s="325" t="s">
        <v>3185</v>
      </c>
      <c r="F357" s="460">
        <v>26001030413</v>
      </c>
      <c r="G357" s="53"/>
      <c r="H357" s="150">
        <v>9</v>
      </c>
      <c r="I357" s="150">
        <v>5</v>
      </c>
      <c r="J357" s="150">
        <v>1953</v>
      </c>
      <c r="K357" s="150">
        <v>59</v>
      </c>
      <c r="L357" s="150" t="s">
        <v>3164</v>
      </c>
      <c r="M357" s="1"/>
      <c r="N357" s="1"/>
      <c r="O357" s="1"/>
      <c r="P357" s="212"/>
      <c r="Q357" s="150">
        <v>8</v>
      </c>
      <c r="R357" s="53"/>
      <c r="S357" s="325" t="s">
        <v>69</v>
      </c>
      <c r="T357" s="325">
        <v>11030021</v>
      </c>
      <c r="U357" s="55"/>
      <c r="V357" s="150"/>
      <c r="W357" s="64"/>
      <c r="X357" s="64"/>
      <c r="Y357" s="64"/>
      <c r="Z357" s="64"/>
      <c r="AA357" s="307"/>
      <c r="AB357" s="307"/>
      <c r="AC357" s="307"/>
      <c r="AD357" s="307"/>
      <c r="AE357" s="307"/>
      <c r="AF357" s="88">
        <v>16</v>
      </c>
      <c r="AG357" s="88">
        <v>1</v>
      </c>
      <c r="AH357" s="88">
        <v>2012</v>
      </c>
      <c r="AI357" s="89" t="s">
        <v>1978</v>
      </c>
      <c r="AJ357" s="89"/>
      <c r="AK357" s="522"/>
      <c r="AL357" s="522"/>
      <c r="AM357" s="522"/>
      <c r="AN357" s="88">
        <v>14</v>
      </c>
      <c r="AO357" s="88">
        <v>3</v>
      </c>
      <c r="AP357" s="88">
        <v>2012</v>
      </c>
      <c r="AQ357" s="94">
        <v>0.58333333333333337</v>
      </c>
      <c r="AR357" s="91">
        <v>14</v>
      </c>
      <c r="AS357" s="523" t="s">
        <v>4776</v>
      </c>
      <c r="AT357" s="519">
        <v>113.26</v>
      </c>
      <c r="AU357" s="519">
        <v>202.16</v>
      </c>
      <c r="AV357" s="519"/>
      <c r="AW357" s="520">
        <v>3.1</v>
      </c>
      <c r="AX357" s="519"/>
      <c r="AY357" s="519">
        <v>47.78</v>
      </c>
      <c r="AZ357" s="519">
        <v>366.30000000000007</v>
      </c>
      <c r="BA357" s="519"/>
      <c r="BB357" s="521">
        <v>350</v>
      </c>
    </row>
    <row r="358" spans="1:54" s="62" customFormat="1" ht="12">
      <c r="A358" s="63" t="s">
        <v>3894</v>
      </c>
      <c r="B358" s="50">
        <v>8</v>
      </c>
      <c r="C358" s="321">
        <v>1468777556</v>
      </c>
      <c r="D358" s="325" t="s">
        <v>3186</v>
      </c>
      <c r="E358" s="325" t="s">
        <v>3187</v>
      </c>
      <c r="F358" s="460">
        <v>17001013936</v>
      </c>
      <c r="G358" s="53"/>
      <c r="H358" s="150">
        <v>16</v>
      </c>
      <c r="I358" s="150">
        <v>1</v>
      </c>
      <c r="J358" s="150">
        <v>1932</v>
      </c>
      <c r="K358" s="150">
        <v>80</v>
      </c>
      <c r="L358" s="150" t="s">
        <v>3164</v>
      </c>
      <c r="M358" s="1"/>
      <c r="N358" s="1"/>
      <c r="O358" s="1"/>
      <c r="P358" s="212"/>
      <c r="Q358" s="150">
        <v>9</v>
      </c>
      <c r="R358" s="53"/>
      <c r="S358" s="325" t="s">
        <v>69</v>
      </c>
      <c r="T358" s="325">
        <v>11030021</v>
      </c>
      <c r="U358" s="64"/>
      <c r="V358" s="150"/>
      <c r="W358" s="64"/>
      <c r="X358" s="64"/>
      <c r="Y358" s="64"/>
      <c r="Z358" s="64"/>
      <c r="AA358" s="307"/>
      <c r="AB358" s="307"/>
      <c r="AC358" s="307"/>
      <c r="AD358" s="307"/>
      <c r="AE358" s="307"/>
      <c r="AF358" s="88">
        <v>16</v>
      </c>
      <c r="AG358" s="88">
        <v>1</v>
      </c>
      <c r="AH358" s="88">
        <v>2012</v>
      </c>
      <c r="AI358" s="89" t="s">
        <v>2031</v>
      </c>
      <c r="AJ358" s="89"/>
      <c r="AK358" s="522"/>
      <c r="AL358" s="522"/>
      <c r="AM358" s="522"/>
      <c r="AN358" s="88">
        <v>16</v>
      </c>
      <c r="AO358" s="88">
        <v>3</v>
      </c>
      <c r="AP358" s="88">
        <v>2012</v>
      </c>
      <c r="AQ358" s="94">
        <v>0.58333333333333337</v>
      </c>
      <c r="AR358" s="91">
        <v>16</v>
      </c>
      <c r="AS358" s="523" t="s">
        <v>4776</v>
      </c>
      <c r="AT358" s="519">
        <v>129.44</v>
      </c>
      <c r="AU358" s="519">
        <v>230.63</v>
      </c>
      <c r="AV358" s="519"/>
      <c r="AW358" s="520">
        <v>3.6</v>
      </c>
      <c r="AX358" s="519"/>
      <c r="AY358" s="519">
        <v>54.55</v>
      </c>
      <c r="AZ358" s="519">
        <v>418.22</v>
      </c>
      <c r="BA358" s="519"/>
      <c r="BB358" s="521">
        <v>400</v>
      </c>
    </row>
    <row r="359" spans="1:54" s="62" customFormat="1" ht="12">
      <c r="A359" s="63" t="s">
        <v>3894</v>
      </c>
      <c r="B359" s="50">
        <v>9</v>
      </c>
      <c r="C359" s="321">
        <v>2695015297</v>
      </c>
      <c r="D359" s="325" t="s">
        <v>237</v>
      </c>
      <c r="E359" s="325" t="s">
        <v>3188</v>
      </c>
      <c r="F359" s="86" t="s">
        <v>3189</v>
      </c>
      <c r="G359" s="53"/>
      <c r="H359" s="150">
        <v>17</v>
      </c>
      <c r="I359" s="150">
        <v>9</v>
      </c>
      <c r="J359" s="150">
        <v>1968</v>
      </c>
      <c r="K359" s="150">
        <v>44</v>
      </c>
      <c r="L359" s="150" t="s">
        <v>3164</v>
      </c>
      <c r="M359" s="1"/>
      <c r="N359" s="1"/>
      <c r="O359" s="1"/>
      <c r="P359" s="212"/>
      <c r="Q359" s="150">
        <v>11</v>
      </c>
      <c r="R359" s="53"/>
      <c r="S359" s="325" t="s">
        <v>69</v>
      </c>
      <c r="T359" s="325">
        <v>11030021</v>
      </c>
      <c r="U359" s="64"/>
      <c r="V359" s="150"/>
      <c r="W359" s="64"/>
      <c r="X359" s="64"/>
      <c r="Y359" s="64"/>
      <c r="Z359" s="64"/>
      <c r="AA359" s="307"/>
      <c r="AB359" s="307"/>
      <c r="AC359" s="307"/>
      <c r="AD359" s="307"/>
      <c r="AE359" s="307"/>
      <c r="AF359" s="88">
        <v>18</v>
      </c>
      <c r="AG359" s="88">
        <v>1</v>
      </c>
      <c r="AH359" s="88">
        <v>2012</v>
      </c>
      <c r="AI359" s="89" t="s">
        <v>2016</v>
      </c>
      <c r="AJ359" s="89"/>
      <c r="AK359" s="88"/>
      <c r="AL359" s="88"/>
      <c r="AM359" s="88"/>
      <c r="AN359" s="88">
        <v>20</v>
      </c>
      <c r="AO359" s="88">
        <v>3</v>
      </c>
      <c r="AP359" s="88">
        <v>2012</v>
      </c>
      <c r="AQ359" s="94">
        <v>0.625</v>
      </c>
      <c r="AR359" s="88">
        <v>20</v>
      </c>
      <c r="AS359" s="523" t="s">
        <v>4776</v>
      </c>
      <c r="AT359" s="519">
        <v>161.80000000000001</v>
      </c>
      <c r="AU359" s="519">
        <v>288.89</v>
      </c>
      <c r="AV359" s="519"/>
      <c r="AW359" s="520">
        <v>3.1</v>
      </c>
      <c r="AX359" s="519"/>
      <c r="AY359" s="519">
        <v>68.069999999999993</v>
      </c>
      <c r="AZ359" s="519">
        <v>521.86</v>
      </c>
      <c r="BA359" s="519"/>
      <c r="BB359" s="521">
        <v>500</v>
      </c>
    </row>
    <row r="360" spans="1:54" s="62" customFormat="1" ht="12">
      <c r="A360" s="63" t="s">
        <v>3894</v>
      </c>
      <c r="B360" s="50">
        <v>10</v>
      </c>
      <c r="C360" s="321">
        <v>3020123769</v>
      </c>
      <c r="D360" s="325" t="s">
        <v>3192</v>
      </c>
      <c r="E360" s="325" t="s">
        <v>3193</v>
      </c>
      <c r="F360" s="86" t="s">
        <v>3194</v>
      </c>
      <c r="G360" s="53"/>
      <c r="H360" s="150">
        <v>1</v>
      </c>
      <c r="I360" s="150">
        <v>3</v>
      </c>
      <c r="J360" s="150">
        <v>1948</v>
      </c>
      <c r="K360" s="150">
        <v>64</v>
      </c>
      <c r="L360" s="150" t="s">
        <v>3168</v>
      </c>
      <c r="M360" s="1"/>
      <c r="N360" s="1"/>
      <c r="O360" s="1"/>
      <c r="P360" s="212"/>
      <c r="Q360" s="150">
        <v>16</v>
      </c>
      <c r="R360" s="53"/>
      <c r="S360" s="325" t="s">
        <v>69</v>
      </c>
      <c r="T360" s="325">
        <v>11030021</v>
      </c>
      <c r="U360" s="64"/>
      <c r="V360" s="150" t="s">
        <v>493</v>
      </c>
      <c r="W360" s="64"/>
      <c r="X360" s="64"/>
      <c r="Y360" s="64"/>
      <c r="Z360" s="64"/>
      <c r="AA360" s="307"/>
      <c r="AB360" s="307"/>
      <c r="AC360" s="307"/>
      <c r="AD360" s="307"/>
      <c r="AE360" s="307"/>
      <c r="AF360" s="88">
        <v>2</v>
      </c>
      <c r="AG360" s="88">
        <v>2</v>
      </c>
      <c r="AH360" s="88">
        <v>2012</v>
      </c>
      <c r="AI360" s="89" t="s">
        <v>2031</v>
      </c>
      <c r="AJ360" s="89"/>
      <c r="AK360" s="88"/>
      <c r="AL360" s="88"/>
      <c r="AM360" s="88"/>
      <c r="AN360" s="88">
        <v>21</v>
      </c>
      <c r="AO360" s="88">
        <v>3</v>
      </c>
      <c r="AP360" s="88">
        <v>2012</v>
      </c>
      <c r="AQ360" s="94">
        <v>0.625</v>
      </c>
      <c r="AR360" s="91">
        <v>21</v>
      </c>
      <c r="AS360" s="523" t="s">
        <v>4776</v>
      </c>
      <c r="AT360" s="519">
        <v>169.89</v>
      </c>
      <c r="AU360" s="519">
        <v>318.77</v>
      </c>
      <c r="AV360" s="519">
        <v>2.9</v>
      </c>
      <c r="AW360" s="520">
        <v>2.8</v>
      </c>
      <c r="AX360" s="519"/>
      <c r="AY360" s="519">
        <v>74.150000000000006</v>
      </c>
      <c r="AZ360" s="519">
        <v>568.51</v>
      </c>
      <c r="BA360" s="519"/>
      <c r="BB360" s="521">
        <v>525</v>
      </c>
    </row>
    <row r="361" spans="1:54" s="62" customFormat="1" ht="12">
      <c r="A361" s="63" t="s">
        <v>3894</v>
      </c>
      <c r="B361" s="50">
        <v>11</v>
      </c>
      <c r="C361" s="321">
        <v>1589414101</v>
      </c>
      <c r="D361" s="325" t="s">
        <v>3201</v>
      </c>
      <c r="E361" s="325" t="s">
        <v>3202</v>
      </c>
      <c r="F361" s="460">
        <v>55001026920</v>
      </c>
      <c r="G361" s="53"/>
      <c r="H361" s="150">
        <v>23</v>
      </c>
      <c r="I361" s="150">
        <v>12</v>
      </c>
      <c r="J361" s="150">
        <v>1993</v>
      </c>
      <c r="K361" s="150">
        <v>19</v>
      </c>
      <c r="L361" s="150" t="s">
        <v>3168</v>
      </c>
      <c r="M361" s="1"/>
      <c r="N361" s="1"/>
      <c r="O361" s="1"/>
      <c r="P361" s="212"/>
      <c r="Q361" s="150">
        <v>22</v>
      </c>
      <c r="R361" s="53"/>
      <c r="S361" s="325" t="s">
        <v>69</v>
      </c>
      <c r="T361" s="325">
        <v>11030021</v>
      </c>
      <c r="U361" s="319"/>
      <c r="V361" s="150"/>
      <c r="W361" s="64"/>
      <c r="X361" s="64"/>
      <c r="Y361" s="64"/>
      <c r="Z361" s="64"/>
      <c r="AA361" s="307"/>
      <c r="AB361" s="307"/>
      <c r="AC361" s="307"/>
      <c r="AD361" s="307"/>
      <c r="AE361" s="307"/>
      <c r="AF361" s="88">
        <v>15</v>
      </c>
      <c r="AG361" s="88">
        <v>2</v>
      </c>
      <c r="AH361" s="88">
        <v>2012</v>
      </c>
      <c r="AI361" s="89" t="s">
        <v>2584</v>
      </c>
      <c r="AJ361" s="89"/>
      <c r="AK361" s="88"/>
      <c r="AL361" s="88"/>
      <c r="AM361" s="88"/>
      <c r="AN361" s="88">
        <v>31</v>
      </c>
      <c r="AO361" s="88">
        <v>3</v>
      </c>
      <c r="AP361" s="88">
        <v>2012</v>
      </c>
      <c r="AQ361" s="94">
        <v>1</v>
      </c>
      <c r="AR361" s="91">
        <v>31</v>
      </c>
      <c r="AS361" s="523" t="s">
        <v>4777</v>
      </c>
      <c r="AT361" s="519">
        <v>250.79</v>
      </c>
      <c r="AU361" s="519">
        <v>447.74</v>
      </c>
      <c r="AV361" s="519">
        <v>12.79</v>
      </c>
      <c r="AW361" s="520"/>
      <c r="AX361" s="519"/>
      <c r="AY361" s="519">
        <v>106.7</v>
      </c>
      <c r="AZ361" s="519">
        <v>818.02</v>
      </c>
      <c r="BA361" s="519"/>
      <c r="BB361" s="521">
        <v>775</v>
      </c>
    </row>
    <row r="362" spans="1:54" s="62" customFormat="1" ht="12">
      <c r="A362" s="63" t="s">
        <v>3894</v>
      </c>
      <c r="B362" s="50">
        <v>12</v>
      </c>
      <c r="C362" s="321">
        <v>3348082833</v>
      </c>
      <c r="D362" s="325" t="s">
        <v>1415</v>
      </c>
      <c r="E362" s="325" t="s">
        <v>2204</v>
      </c>
      <c r="F362" s="86" t="s">
        <v>3200</v>
      </c>
      <c r="G362" s="53"/>
      <c r="H362" s="150">
        <v>28</v>
      </c>
      <c r="I362" s="150">
        <v>4</v>
      </c>
      <c r="J362" s="150">
        <v>1989</v>
      </c>
      <c r="K362" s="150">
        <v>23</v>
      </c>
      <c r="L362" s="150" t="s">
        <v>3168</v>
      </c>
      <c r="M362" s="1"/>
      <c r="N362" s="1"/>
      <c r="O362" s="1"/>
      <c r="P362" s="212"/>
      <c r="Q362" s="150">
        <v>20</v>
      </c>
      <c r="R362" s="53"/>
      <c r="S362" s="325" t="s">
        <v>69</v>
      </c>
      <c r="T362" s="325">
        <v>11030021</v>
      </c>
      <c r="U362" s="64"/>
      <c r="V362" s="150"/>
      <c r="W362" s="64"/>
      <c r="X362" s="64"/>
      <c r="Y362" s="64"/>
      <c r="Z362" s="64"/>
      <c r="AA362" s="307"/>
      <c r="AB362" s="307"/>
      <c r="AC362" s="307"/>
      <c r="AD362" s="307"/>
      <c r="AE362" s="307"/>
      <c r="AF362" s="88">
        <v>10</v>
      </c>
      <c r="AG362" s="88">
        <v>2</v>
      </c>
      <c r="AH362" s="88">
        <v>2012</v>
      </c>
      <c r="AI362" s="89" t="s">
        <v>1978</v>
      </c>
      <c r="AJ362" s="89"/>
      <c r="AK362" s="88"/>
      <c r="AL362" s="88"/>
      <c r="AM362" s="88"/>
      <c r="AN362" s="88">
        <v>31</v>
      </c>
      <c r="AO362" s="88">
        <v>3</v>
      </c>
      <c r="AP362" s="88">
        <v>2012</v>
      </c>
      <c r="AQ362" s="94">
        <v>1</v>
      </c>
      <c r="AR362" s="91">
        <v>31</v>
      </c>
      <c r="AS362" s="523" t="s">
        <v>4777</v>
      </c>
      <c r="AT362" s="519">
        <v>250.79</v>
      </c>
      <c r="AU362" s="519">
        <v>447.74</v>
      </c>
      <c r="AV362" s="519">
        <v>19.920000000000002</v>
      </c>
      <c r="AW362" s="520"/>
      <c r="AX362" s="519"/>
      <c r="AY362" s="519">
        <v>107.77</v>
      </c>
      <c r="AZ362" s="519">
        <v>826.21999999999991</v>
      </c>
      <c r="BA362" s="519"/>
      <c r="BB362" s="521">
        <v>775</v>
      </c>
    </row>
    <row r="363" spans="1:54" s="62" customFormat="1" ht="12">
      <c r="A363" s="63" t="s">
        <v>3894</v>
      </c>
      <c r="B363" s="50">
        <v>13</v>
      </c>
      <c r="C363" s="321">
        <v>3594778755</v>
      </c>
      <c r="D363" s="325" t="s">
        <v>2079</v>
      </c>
      <c r="E363" s="325" t="s">
        <v>3203</v>
      </c>
      <c r="F363" s="460">
        <v>54001051772</v>
      </c>
      <c r="G363" s="53"/>
      <c r="H363" s="150">
        <v>8</v>
      </c>
      <c r="I363" s="150">
        <v>4</v>
      </c>
      <c r="J363" s="150">
        <v>1951</v>
      </c>
      <c r="K363" s="150">
        <v>61</v>
      </c>
      <c r="L363" s="150" t="s">
        <v>3164</v>
      </c>
      <c r="M363" s="1"/>
      <c r="N363" s="1"/>
      <c r="O363" s="1"/>
      <c r="P363" s="212"/>
      <c r="Q363" s="150">
        <v>23</v>
      </c>
      <c r="R363" s="53"/>
      <c r="S363" s="325" t="s">
        <v>69</v>
      </c>
      <c r="T363" s="325">
        <v>11030021</v>
      </c>
      <c r="U363" s="64"/>
      <c r="V363" s="150"/>
      <c r="W363" s="64"/>
      <c r="X363" s="64"/>
      <c r="Y363" s="64"/>
      <c r="Z363" s="64"/>
      <c r="AA363" s="307"/>
      <c r="AB363" s="307"/>
      <c r="AC363" s="307"/>
      <c r="AD363" s="307"/>
      <c r="AE363" s="307"/>
      <c r="AF363" s="88">
        <v>15</v>
      </c>
      <c r="AG363" s="88">
        <v>2</v>
      </c>
      <c r="AH363" s="88">
        <v>2012</v>
      </c>
      <c r="AI363" s="89" t="s">
        <v>2031</v>
      </c>
      <c r="AJ363" s="89"/>
      <c r="AK363" s="88"/>
      <c r="AL363" s="88"/>
      <c r="AM363" s="88"/>
      <c r="AN363" s="88">
        <v>31</v>
      </c>
      <c r="AO363" s="88">
        <v>3</v>
      </c>
      <c r="AP363" s="88">
        <v>2012</v>
      </c>
      <c r="AQ363" s="94">
        <v>1</v>
      </c>
      <c r="AR363" s="91">
        <v>31</v>
      </c>
      <c r="AS363" s="523" t="s">
        <v>4777</v>
      </c>
      <c r="AT363" s="519">
        <v>250.79</v>
      </c>
      <c r="AU363" s="519">
        <v>447.74</v>
      </c>
      <c r="AV363" s="519">
        <v>11.81</v>
      </c>
      <c r="AW363" s="520"/>
      <c r="AX363" s="519"/>
      <c r="AY363" s="519">
        <v>106.55</v>
      </c>
      <c r="AZ363" s="519">
        <v>816.88999999999987</v>
      </c>
      <c r="BA363" s="519"/>
      <c r="BB363" s="521">
        <v>775</v>
      </c>
    </row>
    <row r="364" spans="1:54" s="62" customFormat="1" ht="12">
      <c r="A364" s="63" t="s">
        <v>3894</v>
      </c>
      <c r="B364" s="50">
        <v>14</v>
      </c>
      <c r="C364" s="321">
        <v>3151020311</v>
      </c>
      <c r="D364" s="325" t="s">
        <v>55</v>
      </c>
      <c r="E364" s="325" t="s">
        <v>3204</v>
      </c>
      <c r="F364" s="460">
        <v>62001003011</v>
      </c>
      <c r="G364" s="53"/>
      <c r="H364" s="150">
        <v>4</v>
      </c>
      <c r="I364" s="150">
        <v>7</v>
      </c>
      <c r="J364" s="150">
        <v>1980</v>
      </c>
      <c r="K364" s="150">
        <v>32</v>
      </c>
      <c r="L364" s="150" t="s">
        <v>3164</v>
      </c>
      <c r="M364" s="1"/>
      <c r="N364" s="1"/>
      <c r="O364" s="1"/>
      <c r="P364" s="212"/>
      <c r="Q364" s="150">
        <v>24</v>
      </c>
      <c r="R364" s="53"/>
      <c r="S364" s="325" t="s">
        <v>69</v>
      </c>
      <c r="T364" s="325">
        <v>11030021</v>
      </c>
      <c r="U364" s="64"/>
      <c r="V364" s="150"/>
      <c r="W364" s="64"/>
      <c r="X364" s="64"/>
      <c r="Y364" s="64"/>
      <c r="Z364" s="64"/>
      <c r="AA364" s="307"/>
      <c r="AB364" s="307"/>
      <c r="AC364" s="307"/>
      <c r="AD364" s="307"/>
      <c r="AE364" s="307"/>
      <c r="AF364" s="88">
        <v>16</v>
      </c>
      <c r="AG364" s="88">
        <v>2</v>
      </c>
      <c r="AH364" s="88">
        <v>2012</v>
      </c>
      <c r="AI364" s="89" t="s">
        <v>1978</v>
      </c>
      <c r="AJ364" s="89"/>
      <c r="AK364" s="88"/>
      <c r="AL364" s="88"/>
      <c r="AM364" s="88"/>
      <c r="AN364" s="88">
        <v>6</v>
      </c>
      <c r="AO364" s="88">
        <v>3</v>
      </c>
      <c r="AP364" s="88">
        <v>2012</v>
      </c>
      <c r="AQ364" s="94">
        <v>0.54166666666666663</v>
      </c>
      <c r="AR364" s="91">
        <v>6</v>
      </c>
      <c r="AS364" s="523" t="s">
        <v>4776</v>
      </c>
      <c r="AT364" s="519">
        <v>48.54</v>
      </c>
      <c r="AU364" s="519">
        <v>86.81</v>
      </c>
      <c r="AV364" s="519"/>
      <c r="AW364" s="520">
        <v>1.2</v>
      </c>
      <c r="AX364" s="519"/>
      <c r="AY364" s="519">
        <v>20.48</v>
      </c>
      <c r="AZ364" s="519">
        <v>157.02999999999997</v>
      </c>
      <c r="BA364" s="519"/>
      <c r="BB364" s="521">
        <v>150</v>
      </c>
    </row>
    <row r="365" spans="1:54" s="62" customFormat="1" ht="12">
      <c r="A365" s="63" t="s">
        <v>3894</v>
      </c>
      <c r="B365" s="50">
        <v>15</v>
      </c>
      <c r="C365" s="321">
        <v>653959616</v>
      </c>
      <c r="D365" s="325" t="s">
        <v>1594</v>
      </c>
      <c r="E365" s="325" t="s">
        <v>3205</v>
      </c>
      <c r="F365" s="460">
        <v>17001014588</v>
      </c>
      <c r="G365" s="53"/>
      <c r="H365" s="150">
        <v>11</v>
      </c>
      <c r="I365" s="150">
        <v>2</v>
      </c>
      <c r="J365" s="150">
        <v>1940</v>
      </c>
      <c r="K365" s="150">
        <v>72</v>
      </c>
      <c r="L365" s="150" t="s">
        <v>3164</v>
      </c>
      <c r="M365" s="1"/>
      <c r="N365" s="1"/>
      <c r="O365" s="1"/>
      <c r="P365" s="212"/>
      <c r="Q365" s="150">
        <v>25</v>
      </c>
      <c r="R365" s="53"/>
      <c r="S365" s="325" t="s">
        <v>69</v>
      </c>
      <c r="T365" s="325">
        <v>11030021</v>
      </c>
      <c r="U365" s="64"/>
      <c r="V365" s="150"/>
      <c r="W365" s="64"/>
      <c r="X365" s="64"/>
      <c r="Y365" s="64"/>
      <c r="Z365" s="64"/>
      <c r="AA365" s="307"/>
      <c r="AB365" s="307"/>
      <c r="AC365" s="307"/>
      <c r="AD365" s="307"/>
      <c r="AE365" s="307"/>
      <c r="AF365" s="88">
        <v>20</v>
      </c>
      <c r="AG365" s="88">
        <v>2</v>
      </c>
      <c r="AH365" s="88">
        <v>2012</v>
      </c>
      <c r="AI365" s="89" t="s">
        <v>2527</v>
      </c>
      <c r="AJ365" s="89"/>
      <c r="AK365" s="88"/>
      <c r="AL365" s="88"/>
      <c r="AM365" s="88"/>
      <c r="AN365" s="88">
        <v>22</v>
      </c>
      <c r="AO365" s="88">
        <v>3</v>
      </c>
      <c r="AP365" s="88">
        <v>2012</v>
      </c>
      <c r="AQ365" s="94">
        <v>0.625</v>
      </c>
      <c r="AR365" s="91">
        <v>22</v>
      </c>
      <c r="AS365" s="523" t="s">
        <v>4776</v>
      </c>
      <c r="AT365" s="519">
        <v>177.98</v>
      </c>
      <c r="AU365" s="519">
        <v>317.83999999999997</v>
      </c>
      <c r="AV365" s="519">
        <v>11.45</v>
      </c>
      <c r="AW365" s="520">
        <v>3.14</v>
      </c>
      <c r="AX365" s="519"/>
      <c r="AY365" s="519">
        <v>76.56</v>
      </c>
      <c r="AZ365" s="519">
        <v>586.96999999999991</v>
      </c>
      <c r="BA365" s="519"/>
      <c r="BB365" s="521">
        <v>550</v>
      </c>
    </row>
    <row r="366" spans="1:54" s="62" customFormat="1" ht="12">
      <c r="A366" s="63" t="s">
        <v>3894</v>
      </c>
      <c r="B366" s="50">
        <v>16</v>
      </c>
      <c r="C366" s="524">
        <v>2585800377</v>
      </c>
      <c r="D366" s="525" t="s">
        <v>687</v>
      </c>
      <c r="E366" s="525" t="s">
        <v>3207</v>
      </c>
      <c r="F366" s="526">
        <v>41001024925</v>
      </c>
      <c r="G366" s="53"/>
      <c r="H366" s="174">
        <v>11</v>
      </c>
      <c r="I366" s="174">
        <v>8</v>
      </c>
      <c r="J366" s="174">
        <v>1963</v>
      </c>
      <c r="K366" s="174">
        <v>49</v>
      </c>
      <c r="L366" s="174" t="s">
        <v>3164</v>
      </c>
      <c r="M366" s="1"/>
      <c r="N366" s="1"/>
      <c r="O366" s="1"/>
      <c r="P366" s="212"/>
      <c r="Q366" s="150">
        <v>27</v>
      </c>
      <c r="R366" s="53"/>
      <c r="S366" s="325" t="s">
        <v>69</v>
      </c>
      <c r="T366" s="325">
        <v>11030021</v>
      </c>
      <c r="U366" s="64"/>
      <c r="V366" s="150" t="s">
        <v>493</v>
      </c>
      <c r="W366" s="64"/>
      <c r="X366" s="64"/>
      <c r="Y366" s="64"/>
      <c r="Z366" s="64"/>
      <c r="AA366" s="307"/>
      <c r="AB366" s="307"/>
      <c r="AC366" s="307"/>
      <c r="AD366" s="307"/>
      <c r="AE366" s="307"/>
      <c r="AF366" s="88">
        <v>22</v>
      </c>
      <c r="AG366" s="88">
        <v>2</v>
      </c>
      <c r="AH366" s="88">
        <v>2012</v>
      </c>
      <c r="AI366" s="89" t="s">
        <v>2197</v>
      </c>
      <c r="AJ366" s="89"/>
      <c r="AK366" s="88"/>
      <c r="AL366" s="88"/>
      <c r="AM366" s="88"/>
      <c r="AN366" s="88">
        <v>22</v>
      </c>
      <c r="AO366" s="88">
        <v>3</v>
      </c>
      <c r="AP366" s="88">
        <v>2012</v>
      </c>
      <c r="AQ366" s="94">
        <v>0.41666666666666669</v>
      </c>
      <c r="AR366" s="91">
        <v>22</v>
      </c>
      <c r="AS366" s="523" t="s">
        <v>4776</v>
      </c>
      <c r="AT366" s="519">
        <v>177.98</v>
      </c>
      <c r="AU366" s="519">
        <v>333.68</v>
      </c>
      <c r="AV366" s="519">
        <v>45.28</v>
      </c>
      <c r="AW366" s="520">
        <v>1</v>
      </c>
      <c r="AX366" s="519"/>
      <c r="AY366" s="519">
        <v>83.69</v>
      </c>
      <c r="AZ366" s="519">
        <v>641.62999999999988</v>
      </c>
      <c r="BA366" s="519"/>
      <c r="BB366" s="521">
        <v>550</v>
      </c>
    </row>
    <row r="367" spans="1:54" s="62" customFormat="1" ht="12">
      <c r="A367" s="63" t="s">
        <v>3894</v>
      </c>
      <c r="B367" s="50">
        <v>17</v>
      </c>
      <c r="C367" s="321">
        <v>3161498618</v>
      </c>
      <c r="D367" s="325" t="s">
        <v>412</v>
      </c>
      <c r="E367" s="325" t="s">
        <v>4778</v>
      </c>
      <c r="F367" s="460">
        <v>55001019070</v>
      </c>
      <c r="G367" s="527"/>
      <c r="H367" s="150">
        <v>16</v>
      </c>
      <c r="I367" s="150">
        <v>1</v>
      </c>
      <c r="J367" s="150">
        <v>1974</v>
      </c>
      <c r="K367" s="150">
        <v>38</v>
      </c>
      <c r="L367" s="150" t="s">
        <v>3164</v>
      </c>
      <c r="M367" s="528"/>
      <c r="N367" s="528"/>
      <c r="O367" s="528"/>
      <c r="P367" s="529"/>
      <c r="Q367" s="150">
        <v>28</v>
      </c>
      <c r="R367" s="527"/>
      <c r="S367" s="325" t="s">
        <v>69</v>
      </c>
      <c r="T367" s="325">
        <v>11030021</v>
      </c>
      <c r="U367" s="530"/>
      <c r="V367" s="150"/>
      <c r="W367" s="530"/>
      <c r="X367" s="530"/>
      <c r="Y367" s="530"/>
      <c r="Z367" s="530"/>
      <c r="AA367" s="531"/>
      <c r="AB367" s="531"/>
      <c r="AC367" s="531"/>
      <c r="AD367" s="531"/>
      <c r="AE367" s="531"/>
      <c r="AF367" s="88">
        <v>22</v>
      </c>
      <c r="AG367" s="88">
        <v>2</v>
      </c>
      <c r="AH367" s="88">
        <v>2012</v>
      </c>
      <c r="AI367" s="89" t="s">
        <v>1978</v>
      </c>
      <c r="AJ367" s="89"/>
      <c r="AK367" s="88"/>
      <c r="AL367" s="88"/>
      <c r="AM367" s="88"/>
      <c r="AN367" s="88">
        <v>31</v>
      </c>
      <c r="AO367" s="88">
        <v>3</v>
      </c>
      <c r="AP367" s="88">
        <v>2012</v>
      </c>
      <c r="AQ367" s="94">
        <v>1</v>
      </c>
      <c r="AR367" s="91">
        <v>31</v>
      </c>
      <c r="AS367" s="523" t="s">
        <v>4777</v>
      </c>
      <c r="AT367" s="519">
        <v>250.79</v>
      </c>
      <c r="AU367" s="519">
        <v>447.74</v>
      </c>
      <c r="AV367" s="519">
        <v>13.69</v>
      </c>
      <c r="AW367" s="519"/>
      <c r="AX367" s="519"/>
      <c r="AY367" s="519">
        <v>106.83</v>
      </c>
      <c r="AZ367" s="519">
        <v>819.05000000000007</v>
      </c>
      <c r="BA367" s="519"/>
      <c r="BB367" s="519">
        <v>775</v>
      </c>
    </row>
    <row r="368" spans="1:54" s="62" customFormat="1" ht="12">
      <c r="A368" s="63" t="s">
        <v>3894</v>
      </c>
      <c r="B368" s="50">
        <v>18</v>
      </c>
      <c r="C368" s="321">
        <v>1224064152</v>
      </c>
      <c r="D368" s="325" t="s">
        <v>55</v>
      </c>
      <c r="E368" s="325" t="s">
        <v>1757</v>
      </c>
      <c r="F368" s="86" t="s">
        <v>3209</v>
      </c>
      <c r="G368" s="53"/>
      <c r="H368" s="150">
        <v>26</v>
      </c>
      <c r="I368" s="150">
        <v>10</v>
      </c>
      <c r="J368" s="150">
        <v>1979</v>
      </c>
      <c r="K368" s="150">
        <v>33</v>
      </c>
      <c r="L368" s="150" t="s">
        <v>3164</v>
      </c>
      <c r="M368" s="58"/>
      <c r="N368" s="65"/>
      <c r="O368" s="65"/>
      <c r="P368" s="212"/>
      <c r="Q368" s="150">
        <v>29</v>
      </c>
      <c r="R368" s="53"/>
      <c r="S368" s="325" t="s">
        <v>69</v>
      </c>
      <c r="T368" s="325">
        <v>11030021</v>
      </c>
      <c r="U368" s="64"/>
      <c r="V368" s="150"/>
      <c r="W368" s="64"/>
      <c r="X368" s="64"/>
      <c r="Y368" s="64"/>
      <c r="Z368" s="64"/>
      <c r="AA368" s="307"/>
      <c r="AB368" s="307"/>
      <c r="AC368" s="307"/>
      <c r="AD368" s="307"/>
      <c r="AE368" s="307"/>
      <c r="AF368" s="88">
        <v>23</v>
      </c>
      <c r="AG368" s="88">
        <v>2</v>
      </c>
      <c r="AH368" s="88">
        <v>2012</v>
      </c>
      <c r="AI368" s="89" t="s">
        <v>2016</v>
      </c>
      <c r="AJ368" s="89"/>
      <c r="AK368" s="88"/>
      <c r="AL368" s="88"/>
      <c r="AM368" s="88"/>
      <c r="AN368" s="88">
        <v>31</v>
      </c>
      <c r="AO368" s="88">
        <v>3</v>
      </c>
      <c r="AP368" s="88">
        <v>2012</v>
      </c>
      <c r="AQ368" s="94">
        <v>1</v>
      </c>
      <c r="AR368" s="91">
        <v>31</v>
      </c>
      <c r="AS368" s="523" t="s">
        <v>4777</v>
      </c>
      <c r="AT368" s="532">
        <v>250.79</v>
      </c>
      <c r="AU368" s="532">
        <v>447.74</v>
      </c>
      <c r="AV368" s="532">
        <v>29.44</v>
      </c>
      <c r="AW368" s="520"/>
      <c r="AX368" s="532"/>
      <c r="AY368" s="532">
        <v>109.2</v>
      </c>
      <c r="AZ368" s="533">
        <v>837.17000000000007</v>
      </c>
      <c r="BA368" s="533"/>
      <c r="BB368" s="533">
        <v>775</v>
      </c>
    </row>
    <row r="369" spans="1:54" s="62" customFormat="1" ht="12">
      <c r="A369" s="63" t="s">
        <v>3894</v>
      </c>
      <c r="B369" s="50">
        <v>19</v>
      </c>
      <c r="C369" s="534">
        <v>751688969</v>
      </c>
      <c r="D369" s="88" t="s">
        <v>733</v>
      </c>
      <c r="E369" s="88" t="s">
        <v>3210</v>
      </c>
      <c r="F369" s="88">
        <v>60001108848</v>
      </c>
      <c r="G369" s="53"/>
      <c r="H369" s="88">
        <v>15</v>
      </c>
      <c r="I369" s="88">
        <v>4</v>
      </c>
      <c r="J369" s="88">
        <v>1964</v>
      </c>
      <c r="K369" s="88">
        <v>48</v>
      </c>
      <c r="L369" s="88" t="s">
        <v>3164</v>
      </c>
      <c r="M369" s="58"/>
      <c r="N369" s="1"/>
      <c r="O369" s="1"/>
      <c r="P369" s="215"/>
      <c r="Q369" s="88">
        <v>30</v>
      </c>
      <c r="R369" s="53"/>
      <c r="S369" s="325" t="s">
        <v>69</v>
      </c>
      <c r="T369" s="325">
        <v>11030021</v>
      </c>
      <c r="U369" s="64"/>
      <c r="V369" s="88"/>
      <c r="W369" s="64"/>
      <c r="X369" s="64"/>
      <c r="Y369" s="64"/>
      <c r="Z369" s="64"/>
      <c r="AA369" s="307"/>
      <c r="AB369" s="307"/>
      <c r="AC369" s="307"/>
      <c r="AD369" s="307"/>
      <c r="AE369" s="307"/>
      <c r="AF369" s="88">
        <v>24</v>
      </c>
      <c r="AG369" s="88">
        <v>2</v>
      </c>
      <c r="AH369" s="88">
        <v>2012</v>
      </c>
      <c r="AI369" s="535">
        <v>0.45833333333333331</v>
      </c>
      <c r="AJ369" s="88"/>
      <c r="AK369" s="88"/>
      <c r="AL369" s="88"/>
      <c r="AM369" s="88"/>
      <c r="AN369" s="88">
        <v>13</v>
      </c>
      <c r="AO369" s="88">
        <v>3</v>
      </c>
      <c r="AP369" s="88">
        <v>2012</v>
      </c>
      <c r="AQ369" s="94">
        <v>0.54166666666666663</v>
      </c>
      <c r="AR369" s="91">
        <v>13</v>
      </c>
      <c r="AS369" s="523" t="s">
        <v>4776</v>
      </c>
      <c r="AT369" s="519">
        <v>105.17</v>
      </c>
      <c r="AU369" s="519">
        <v>187.85</v>
      </c>
      <c r="AV369" s="519">
        <v>35.19</v>
      </c>
      <c r="AW369" s="520"/>
      <c r="AX369" s="519"/>
      <c r="AY369" s="519">
        <v>49.23</v>
      </c>
      <c r="AZ369" s="519">
        <v>377.44</v>
      </c>
      <c r="BA369" s="519"/>
      <c r="BB369" s="519">
        <v>325</v>
      </c>
    </row>
    <row r="370" spans="1:54" s="62" customFormat="1" ht="12">
      <c r="A370" s="63" t="s">
        <v>3894</v>
      </c>
      <c r="B370" s="50">
        <v>20</v>
      </c>
      <c r="C370" s="534">
        <v>601534249</v>
      </c>
      <c r="D370" s="88" t="s">
        <v>295</v>
      </c>
      <c r="E370" s="150" t="s">
        <v>2882</v>
      </c>
      <c r="F370" s="150">
        <v>60002002702</v>
      </c>
      <c r="G370" s="53"/>
      <c r="H370" s="150">
        <v>21</v>
      </c>
      <c r="I370" s="150">
        <v>9</v>
      </c>
      <c r="J370" s="150">
        <v>1970</v>
      </c>
      <c r="K370" s="88">
        <v>42</v>
      </c>
      <c r="L370" s="88" t="s">
        <v>3164</v>
      </c>
      <c r="M370" s="58"/>
      <c r="N370" s="1"/>
      <c r="O370" s="1"/>
      <c r="P370" s="215"/>
      <c r="Q370" s="88">
        <v>31</v>
      </c>
      <c r="R370" s="53"/>
      <c r="S370" s="325" t="s">
        <v>69</v>
      </c>
      <c r="T370" s="325">
        <v>11030021</v>
      </c>
      <c r="U370" s="64"/>
      <c r="V370" s="88"/>
      <c r="W370" s="64"/>
      <c r="X370" s="64"/>
      <c r="Y370" s="64"/>
      <c r="Z370" s="64"/>
      <c r="AA370" s="307"/>
      <c r="AB370" s="307"/>
      <c r="AC370" s="307"/>
      <c r="AD370" s="307"/>
      <c r="AE370" s="307"/>
      <c r="AF370" s="88">
        <v>24</v>
      </c>
      <c r="AG370" s="88">
        <v>2</v>
      </c>
      <c r="AH370" s="88">
        <v>2012</v>
      </c>
      <c r="AI370" s="535">
        <v>0.625</v>
      </c>
      <c r="AJ370" s="88"/>
      <c r="AK370" s="88"/>
      <c r="AL370" s="88"/>
      <c r="AM370" s="88"/>
      <c r="AN370" s="88">
        <v>23</v>
      </c>
      <c r="AO370" s="88">
        <v>3</v>
      </c>
      <c r="AP370" s="88">
        <v>2012</v>
      </c>
      <c r="AQ370" s="94">
        <v>0.54166666666666663</v>
      </c>
      <c r="AR370" s="91">
        <v>23</v>
      </c>
      <c r="AS370" s="523" t="s">
        <v>4776</v>
      </c>
      <c r="AT370" s="519">
        <v>186.07</v>
      </c>
      <c r="AU370" s="519">
        <v>331.67</v>
      </c>
      <c r="AV370" s="519">
        <v>7.03</v>
      </c>
      <c r="AW370" s="520">
        <v>3.05</v>
      </c>
      <c r="AX370" s="519"/>
      <c r="AY370" s="519">
        <v>79.17</v>
      </c>
      <c r="AZ370" s="519">
        <v>606.9899999999999</v>
      </c>
      <c r="BA370" s="519"/>
      <c r="BB370" s="519">
        <v>575</v>
      </c>
    </row>
    <row r="371" spans="1:54" s="62" customFormat="1" ht="12">
      <c r="A371" s="63" t="s">
        <v>3894</v>
      </c>
      <c r="B371" s="50">
        <v>21</v>
      </c>
      <c r="C371" s="321">
        <v>1498973089</v>
      </c>
      <c r="D371" s="325" t="s">
        <v>407</v>
      </c>
      <c r="E371" s="325" t="s">
        <v>4779</v>
      </c>
      <c r="F371" s="86" t="s">
        <v>4780</v>
      </c>
      <c r="G371" s="53"/>
      <c r="H371" s="150">
        <v>8</v>
      </c>
      <c r="I371" s="150">
        <v>11</v>
      </c>
      <c r="J371" s="150">
        <v>1973</v>
      </c>
      <c r="K371" s="150">
        <v>39</v>
      </c>
      <c r="L371" s="150" t="s">
        <v>3164</v>
      </c>
      <c r="M371" s="58"/>
      <c r="N371" s="1"/>
      <c r="O371" s="1"/>
      <c r="P371" s="215"/>
      <c r="Q371" s="150">
        <v>32</v>
      </c>
      <c r="R371" s="53"/>
      <c r="S371" s="325" t="s">
        <v>69</v>
      </c>
      <c r="T371" s="325">
        <v>11030021</v>
      </c>
      <c r="U371" s="64"/>
      <c r="V371" s="150"/>
      <c r="W371" s="64"/>
      <c r="X371" s="64"/>
      <c r="Y371" s="64"/>
      <c r="Z371" s="64"/>
      <c r="AA371" s="307"/>
      <c r="AB371" s="307"/>
      <c r="AC371" s="307"/>
      <c r="AD371" s="307"/>
      <c r="AE371" s="307"/>
      <c r="AF371" s="88">
        <v>29</v>
      </c>
      <c r="AG371" s="88">
        <v>2</v>
      </c>
      <c r="AH371" s="88">
        <v>2012</v>
      </c>
      <c r="AI371" s="89" t="s">
        <v>2031</v>
      </c>
      <c r="AJ371" s="89"/>
      <c r="AK371" s="88"/>
      <c r="AL371" s="88"/>
      <c r="AM371" s="88"/>
      <c r="AN371" s="88">
        <v>31</v>
      </c>
      <c r="AO371" s="88">
        <v>3</v>
      </c>
      <c r="AP371" s="88">
        <v>2012</v>
      </c>
      <c r="AQ371" s="94">
        <v>1</v>
      </c>
      <c r="AR371" s="91">
        <v>31</v>
      </c>
      <c r="AS371" s="523" t="s">
        <v>4777</v>
      </c>
      <c r="AT371" s="519">
        <v>250.79</v>
      </c>
      <c r="AU371" s="519">
        <v>447.74</v>
      </c>
      <c r="AV371" s="519">
        <v>20.18</v>
      </c>
      <c r="AW371" s="520">
        <v>4.75</v>
      </c>
      <c r="AX371" s="519"/>
      <c r="AY371" s="519">
        <v>108.52</v>
      </c>
      <c r="AZ371" s="519">
        <v>831.9799999999999</v>
      </c>
      <c r="BA371" s="519"/>
      <c r="BB371" s="519">
        <v>775</v>
      </c>
    </row>
    <row r="372" spans="1:54" s="62" customFormat="1" ht="12">
      <c r="A372" s="63" t="s">
        <v>3894</v>
      </c>
      <c r="B372" s="50">
        <v>22</v>
      </c>
      <c r="C372" s="321">
        <v>3498054796</v>
      </c>
      <c r="D372" s="325" t="s">
        <v>4781</v>
      </c>
      <c r="E372" s="325" t="s">
        <v>4782</v>
      </c>
      <c r="F372" s="86" t="s">
        <v>4783</v>
      </c>
      <c r="G372" s="53"/>
      <c r="H372" s="150">
        <v>16</v>
      </c>
      <c r="I372" s="150">
        <v>10</v>
      </c>
      <c r="J372" s="150">
        <v>1969</v>
      </c>
      <c r="K372" s="150">
        <v>43</v>
      </c>
      <c r="L372" s="150" t="s">
        <v>3164</v>
      </c>
      <c r="M372" s="58"/>
      <c r="N372" s="1"/>
      <c r="O372" s="1"/>
      <c r="P372" s="215"/>
      <c r="Q372" s="150">
        <v>33</v>
      </c>
      <c r="R372" s="53"/>
      <c r="S372" s="325" t="s">
        <v>69</v>
      </c>
      <c r="T372" s="325">
        <v>11030021</v>
      </c>
      <c r="U372" s="64"/>
      <c r="V372" s="150"/>
      <c r="W372" s="64"/>
      <c r="X372" s="64"/>
      <c r="Y372" s="64"/>
      <c r="Z372" s="64"/>
      <c r="AA372" s="307"/>
      <c r="AB372" s="307"/>
      <c r="AC372" s="307"/>
      <c r="AD372" s="307"/>
      <c r="AE372" s="307"/>
      <c r="AF372" s="88">
        <v>1</v>
      </c>
      <c r="AG372" s="88">
        <v>3</v>
      </c>
      <c r="AH372" s="88">
        <v>2012</v>
      </c>
      <c r="AI372" s="89" t="s">
        <v>2031</v>
      </c>
      <c r="AJ372" s="89"/>
      <c r="AK372" s="88"/>
      <c r="AL372" s="88"/>
      <c r="AM372" s="88"/>
      <c r="AN372" s="88">
        <v>31</v>
      </c>
      <c r="AO372" s="88">
        <v>3</v>
      </c>
      <c r="AP372" s="88">
        <v>2012</v>
      </c>
      <c r="AQ372" s="94">
        <v>1</v>
      </c>
      <c r="AR372" s="91">
        <v>30</v>
      </c>
      <c r="AS372" s="523" t="s">
        <v>4777</v>
      </c>
      <c r="AT372" s="519">
        <v>242.7</v>
      </c>
      <c r="AU372" s="519">
        <v>433.09</v>
      </c>
      <c r="AV372" s="519">
        <v>10.8</v>
      </c>
      <c r="AW372" s="520">
        <v>4.75</v>
      </c>
      <c r="AX372" s="519"/>
      <c r="AY372" s="519">
        <v>103.7</v>
      </c>
      <c r="AZ372" s="519">
        <v>795.04</v>
      </c>
      <c r="BA372" s="519"/>
      <c r="BB372" s="519">
        <v>750</v>
      </c>
    </row>
    <row r="373" spans="1:54" s="62" customFormat="1" ht="12">
      <c r="A373" s="63" t="s">
        <v>3894</v>
      </c>
      <c r="B373" s="50">
        <v>23</v>
      </c>
      <c r="C373" s="321">
        <v>2604913578</v>
      </c>
      <c r="D373" s="325" t="s">
        <v>4784</v>
      </c>
      <c r="E373" s="325" t="s">
        <v>4785</v>
      </c>
      <c r="F373" s="86" t="s">
        <v>4786</v>
      </c>
      <c r="G373" s="53"/>
      <c r="H373" s="150">
        <v>10</v>
      </c>
      <c r="I373" s="150">
        <v>9</v>
      </c>
      <c r="J373" s="150">
        <v>1944</v>
      </c>
      <c r="K373" s="150">
        <v>68</v>
      </c>
      <c r="L373" s="150" t="s">
        <v>3164</v>
      </c>
      <c r="M373" s="58"/>
      <c r="N373" s="1"/>
      <c r="O373" s="1"/>
      <c r="P373" s="215"/>
      <c r="Q373" s="150">
        <v>34</v>
      </c>
      <c r="R373" s="53"/>
      <c r="S373" s="325" t="s">
        <v>69</v>
      </c>
      <c r="T373" s="325">
        <v>11030021</v>
      </c>
      <c r="U373" s="64"/>
      <c r="V373" s="150"/>
      <c r="W373" s="64"/>
      <c r="X373" s="64"/>
      <c r="Y373" s="64"/>
      <c r="Z373" s="64"/>
      <c r="AA373" s="307"/>
      <c r="AB373" s="307"/>
      <c r="AC373" s="307"/>
      <c r="AD373" s="307"/>
      <c r="AE373" s="307"/>
      <c r="AF373" s="88">
        <v>9</v>
      </c>
      <c r="AG373" s="88">
        <v>3</v>
      </c>
      <c r="AH373" s="88">
        <v>2012</v>
      </c>
      <c r="AI373" s="89" t="s">
        <v>2031</v>
      </c>
      <c r="AJ373" s="89"/>
      <c r="AK373" s="88"/>
      <c r="AL373" s="88"/>
      <c r="AM373" s="88"/>
      <c r="AN373" s="88">
        <v>28</v>
      </c>
      <c r="AO373" s="88">
        <v>3</v>
      </c>
      <c r="AP373" s="88">
        <v>2012</v>
      </c>
      <c r="AQ373" s="94">
        <v>0.5</v>
      </c>
      <c r="AR373" s="91">
        <v>19</v>
      </c>
      <c r="AS373" s="523" t="s">
        <v>4776</v>
      </c>
      <c r="AT373" s="519">
        <v>153.71</v>
      </c>
      <c r="AU373" s="519">
        <v>274.86</v>
      </c>
      <c r="AV373" s="519">
        <v>14.62</v>
      </c>
      <c r="AW373" s="520">
        <v>4.75</v>
      </c>
      <c r="AX373" s="519"/>
      <c r="AY373" s="519">
        <v>67.19</v>
      </c>
      <c r="AZ373" s="519">
        <v>515.13000000000011</v>
      </c>
      <c r="BA373" s="519"/>
      <c r="BB373" s="519">
        <v>475</v>
      </c>
    </row>
    <row r="374" spans="1:54" s="62" customFormat="1" ht="12">
      <c r="A374" s="63" t="s">
        <v>3894</v>
      </c>
      <c r="B374" s="50">
        <v>24</v>
      </c>
      <c r="C374" s="321">
        <v>1299264468</v>
      </c>
      <c r="D374" s="325" t="s">
        <v>3183</v>
      </c>
      <c r="E374" s="325" t="s">
        <v>4787</v>
      </c>
      <c r="F374" s="86" t="s">
        <v>4788</v>
      </c>
      <c r="G374" s="53"/>
      <c r="H374" s="150">
        <v>31</v>
      </c>
      <c r="I374" s="150">
        <v>3</v>
      </c>
      <c r="J374" s="150">
        <v>1952</v>
      </c>
      <c r="K374" s="150">
        <v>60</v>
      </c>
      <c r="L374" s="150" t="s">
        <v>3164</v>
      </c>
      <c r="M374" s="58"/>
      <c r="N374" s="1"/>
      <c r="O374" s="1"/>
      <c r="P374" s="215"/>
      <c r="Q374" s="150">
        <v>35</v>
      </c>
      <c r="R374" s="53"/>
      <c r="S374" s="325" t="s">
        <v>69</v>
      </c>
      <c r="T374" s="325">
        <v>11030021</v>
      </c>
      <c r="U374" s="64"/>
      <c r="V374" s="150"/>
      <c r="W374" s="64"/>
      <c r="X374" s="64"/>
      <c r="Y374" s="64"/>
      <c r="Z374" s="64"/>
      <c r="AA374" s="307"/>
      <c r="AB374" s="307"/>
      <c r="AC374" s="307"/>
      <c r="AD374" s="307"/>
      <c r="AE374" s="307"/>
      <c r="AF374" s="88">
        <v>10</v>
      </c>
      <c r="AG374" s="88">
        <v>3</v>
      </c>
      <c r="AH374" s="88">
        <v>2012</v>
      </c>
      <c r="AI374" s="89" t="s">
        <v>2155</v>
      </c>
      <c r="AJ374" s="89"/>
      <c r="AK374" s="88"/>
      <c r="AL374" s="88"/>
      <c r="AM374" s="88"/>
      <c r="AN374" s="88">
        <v>31</v>
      </c>
      <c r="AO374" s="88">
        <v>3</v>
      </c>
      <c r="AP374" s="88">
        <v>2012</v>
      </c>
      <c r="AQ374" s="94">
        <v>1</v>
      </c>
      <c r="AR374" s="91">
        <v>21</v>
      </c>
      <c r="AS374" s="523" t="s">
        <v>4777</v>
      </c>
      <c r="AT374" s="519">
        <v>169.89</v>
      </c>
      <c r="AU374" s="519">
        <v>303.02</v>
      </c>
      <c r="AV374" s="519">
        <v>13.86</v>
      </c>
      <c r="AW374" s="520">
        <v>5.95</v>
      </c>
      <c r="AX374" s="519"/>
      <c r="AY374" s="519">
        <v>73.91</v>
      </c>
      <c r="AZ374" s="519">
        <v>566.63</v>
      </c>
      <c r="BA374" s="519"/>
      <c r="BB374" s="519">
        <v>525</v>
      </c>
    </row>
    <row r="375" spans="1:54" s="62" customFormat="1" ht="12">
      <c r="A375" s="63" t="s">
        <v>3894</v>
      </c>
      <c r="B375" s="50">
        <v>25</v>
      </c>
      <c r="C375" s="321">
        <v>1212551858</v>
      </c>
      <c r="D375" s="325" t="s">
        <v>4789</v>
      </c>
      <c r="E375" s="325" t="s">
        <v>4790</v>
      </c>
      <c r="F375" s="86" t="s">
        <v>4791</v>
      </c>
      <c r="G375" s="53"/>
      <c r="H375" s="150">
        <v>7</v>
      </c>
      <c r="I375" s="150">
        <v>2</v>
      </c>
      <c r="J375" s="150">
        <v>1952</v>
      </c>
      <c r="K375" s="150">
        <v>60</v>
      </c>
      <c r="L375" s="150" t="s">
        <v>3164</v>
      </c>
      <c r="M375" s="58"/>
      <c r="N375" s="1"/>
      <c r="O375" s="1"/>
      <c r="P375" s="215"/>
      <c r="Q375" s="150">
        <v>36</v>
      </c>
      <c r="R375" s="53"/>
      <c r="S375" s="325" t="s">
        <v>69</v>
      </c>
      <c r="T375" s="325">
        <v>11030021</v>
      </c>
      <c r="U375" s="64"/>
      <c r="V375" s="150"/>
      <c r="W375" s="64"/>
      <c r="X375" s="64"/>
      <c r="Y375" s="64"/>
      <c r="Z375" s="64"/>
      <c r="AA375" s="307"/>
      <c r="AB375" s="307"/>
      <c r="AC375" s="307"/>
      <c r="AD375" s="307"/>
      <c r="AE375" s="307"/>
      <c r="AF375" s="88">
        <v>13</v>
      </c>
      <c r="AG375" s="88">
        <v>3</v>
      </c>
      <c r="AH375" s="88">
        <v>2012</v>
      </c>
      <c r="AI375" s="89" t="s">
        <v>1969</v>
      </c>
      <c r="AJ375" s="89"/>
      <c r="AK375" s="88"/>
      <c r="AL375" s="88"/>
      <c r="AM375" s="88"/>
      <c r="AN375" s="88">
        <v>31</v>
      </c>
      <c r="AO375" s="88">
        <v>3</v>
      </c>
      <c r="AP375" s="88">
        <v>2012</v>
      </c>
      <c r="AQ375" s="94">
        <v>1</v>
      </c>
      <c r="AR375" s="91">
        <v>18</v>
      </c>
      <c r="AS375" s="523" t="s">
        <v>4777</v>
      </c>
      <c r="AT375" s="519">
        <v>145.62</v>
      </c>
      <c r="AU375" s="519">
        <v>259.89</v>
      </c>
      <c r="AV375" s="519">
        <v>10.1</v>
      </c>
      <c r="AW375" s="520">
        <v>4.25</v>
      </c>
      <c r="AX375" s="519"/>
      <c r="AY375" s="519">
        <v>62.98</v>
      </c>
      <c r="AZ375" s="519">
        <v>482.84000000000003</v>
      </c>
      <c r="BA375" s="519"/>
      <c r="BB375" s="519">
        <v>450</v>
      </c>
    </row>
    <row r="376" spans="1:54" s="62" customFormat="1" ht="12">
      <c r="A376" s="63" t="s">
        <v>3894</v>
      </c>
      <c r="B376" s="50">
        <v>26</v>
      </c>
      <c r="C376" s="321">
        <v>1765518198</v>
      </c>
      <c r="D376" s="325" t="s">
        <v>1287</v>
      </c>
      <c r="E376" s="325" t="s">
        <v>4792</v>
      </c>
      <c r="F376" s="86" t="s">
        <v>4793</v>
      </c>
      <c r="G376" s="53"/>
      <c r="H376" s="150">
        <v>9</v>
      </c>
      <c r="I376" s="150">
        <v>3</v>
      </c>
      <c r="J376" s="150">
        <v>1983</v>
      </c>
      <c r="K376" s="150">
        <v>29</v>
      </c>
      <c r="L376" s="150" t="s">
        <v>3164</v>
      </c>
      <c r="M376" s="58"/>
      <c r="N376" s="1"/>
      <c r="O376" s="1"/>
      <c r="P376" s="215"/>
      <c r="Q376" s="150">
        <v>37</v>
      </c>
      <c r="R376" s="53"/>
      <c r="S376" s="325" t="s">
        <v>69</v>
      </c>
      <c r="T376" s="325">
        <v>11030021</v>
      </c>
      <c r="U376" s="64"/>
      <c r="V376" s="150"/>
      <c r="W376" s="64"/>
      <c r="X376" s="64"/>
      <c r="Y376" s="64"/>
      <c r="Z376" s="64"/>
      <c r="AA376" s="307"/>
      <c r="AB376" s="307"/>
      <c r="AC376" s="307"/>
      <c r="AD376" s="307"/>
      <c r="AE376" s="307"/>
      <c r="AF376" s="88">
        <v>14</v>
      </c>
      <c r="AG376" s="88">
        <v>3</v>
      </c>
      <c r="AH376" s="88">
        <v>2012</v>
      </c>
      <c r="AI376" s="89" t="s">
        <v>2016</v>
      </c>
      <c r="AJ376" s="89"/>
      <c r="AK376" s="88"/>
      <c r="AL376" s="88"/>
      <c r="AM376" s="88"/>
      <c r="AN376" s="88">
        <v>17</v>
      </c>
      <c r="AO376" s="88">
        <v>3</v>
      </c>
      <c r="AP376" s="88">
        <v>2012</v>
      </c>
      <c r="AQ376" s="94">
        <v>0.45833333333333331</v>
      </c>
      <c r="AR376" s="91">
        <v>3</v>
      </c>
      <c r="AS376" s="523" t="s">
        <v>4776</v>
      </c>
      <c r="AT376" s="519">
        <v>24.27</v>
      </c>
      <c r="AU376" s="519">
        <v>43.6</v>
      </c>
      <c r="AV376" s="519">
        <v>30.8</v>
      </c>
      <c r="AW376" s="520">
        <v>3.54</v>
      </c>
      <c r="AX376" s="519"/>
      <c r="AY376" s="519">
        <v>15.33</v>
      </c>
      <c r="AZ376" s="519">
        <v>117.54</v>
      </c>
      <c r="BA376" s="519"/>
      <c r="BB376" s="519">
        <v>75</v>
      </c>
    </row>
    <row r="377" spans="1:54" s="62" customFormat="1" ht="12">
      <c r="A377" s="63" t="s">
        <v>3894</v>
      </c>
      <c r="B377" s="50">
        <v>27</v>
      </c>
      <c r="C377" s="321">
        <v>3436814553</v>
      </c>
      <c r="D377" s="325" t="s">
        <v>4794</v>
      </c>
      <c r="E377" s="325" t="s">
        <v>4481</v>
      </c>
      <c r="F377" s="86" t="s">
        <v>4482</v>
      </c>
      <c r="G377" s="53"/>
      <c r="H377" s="150">
        <v>13</v>
      </c>
      <c r="I377" s="150">
        <v>12</v>
      </c>
      <c r="J377" s="150">
        <v>1975</v>
      </c>
      <c r="K377" s="150">
        <v>37</v>
      </c>
      <c r="L377" s="150" t="s">
        <v>3164</v>
      </c>
      <c r="M377" s="58"/>
      <c r="N377" s="1"/>
      <c r="O377" s="1"/>
      <c r="P377" s="215"/>
      <c r="Q377" s="150">
        <v>38</v>
      </c>
      <c r="R377" s="53"/>
      <c r="S377" s="325" t="s">
        <v>69</v>
      </c>
      <c r="T377" s="325">
        <v>11030021</v>
      </c>
      <c r="U377" s="64"/>
      <c r="V377" s="150"/>
      <c r="W377" s="64"/>
      <c r="X377" s="64"/>
      <c r="Y377" s="64"/>
      <c r="Z377" s="64"/>
      <c r="AA377" s="307"/>
      <c r="AB377" s="307"/>
      <c r="AC377" s="307"/>
      <c r="AD377" s="307"/>
      <c r="AE377" s="307"/>
      <c r="AF377" s="88">
        <v>21</v>
      </c>
      <c r="AG377" s="88">
        <v>3</v>
      </c>
      <c r="AH377" s="88">
        <v>2012</v>
      </c>
      <c r="AI377" s="89" t="s">
        <v>2137</v>
      </c>
      <c r="AJ377" s="89"/>
      <c r="AK377" s="88"/>
      <c r="AL377" s="88"/>
      <c r="AM377" s="88"/>
      <c r="AN377" s="88">
        <v>22</v>
      </c>
      <c r="AO377" s="88">
        <v>3</v>
      </c>
      <c r="AP377" s="88">
        <v>2012</v>
      </c>
      <c r="AQ377" s="94">
        <v>0.375</v>
      </c>
      <c r="AR377" s="91">
        <v>1</v>
      </c>
      <c r="AS377" s="523" t="s">
        <v>4776</v>
      </c>
      <c r="AT377" s="519">
        <v>8.09</v>
      </c>
      <c r="AU377" s="519">
        <v>14.63</v>
      </c>
      <c r="AV377" s="519"/>
      <c r="AW377" s="520"/>
      <c r="AX377" s="519"/>
      <c r="AY377" s="519">
        <v>3.41</v>
      </c>
      <c r="AZ377" s="519">
        <v>26.13</v>
      </c>
      <c r="BA377" s="519"/>
      <c r="BB377" s="519">
        <v>25</v>
      </c>
    </row>
    <row r="378" spans="1:54" s="62" customFormat="1" ht="12">
      <c r="A378" s="63" t="s">
        <v>3894</v>
      </c>
      <c r="B378" s="50">
        <v>28</v>
      </c>
      <c r="C378" s="321">
        <v>3429661834</v>
      </c>
      <c r="D378" s="325" t="s">
        <v>1151</v>
      </c>
      <c r="E378" s="325" t="s">
        <v>4795</v>
      </c>
      <c r="F378" s="86" t="s">
        <v>4796</v>
      </c>
      <c r="G378" s="53"/>
      <c r="H378" s="150">
        <v>30</v>
      </c>
      <c r="I378" s="150">
        <v>11</v>
      </c>
      <c r="J378" s="150">
        <v>1960</v>
      </c>
      <c r="K378" s="150">
        <v>39</v>
      </c>
      <c r="L378" s="150" t="s">
        <v>3164</v>
      </c>
      <c r="M378" s="58"/>
      <c r="N378" s="1"/>
      <c r="O378" s="1"/>
      <c r="P378" s="215"/>
      <c r="Q378" s="150">
        <v>39</v>
      </c>
      <c r="R378" s="53"/>
      <c r="S378" s="325" t="s">
        <v>69</v>
      </c>
      <c r="T378" s="325">
        <v>11030021</v>
      </c>
      <c r="U378" s="64"/>
      <c r="V378" s="150"/>
      <c r="W378" s="64"/>
      <c r="X378" s="64"/>
      <c r="Y378" s="64"/>
      <c r="Z378" s="64"/>
      <c r="AA378" s="307"/>
      <c r="AB378" s="307"/>
      <c r="AC378" s="307"/>
      <c r="AD378" s="307"/>
      <c r="AE378" s="307"/>
      <c r="AF378" s="88">
        <v>21</v>
      </c>
      <c r="AG378" s="88">
        <v>3</v>
      </c>
      <c r="AH378" s="88">
        <v>2012</v>
      </c>
      <c r="AI378" s="89" t="s">
        <v>2004</v>
      </c>
      <c r="AJ378" s="89"/>
      <c r="AK378" s="88"/>
      <c r="AL378" s="88"/>
      <c r="AM378" s="88"/>
      <c r="AN378" s="88">
        <v>31</v>
      </c>
      <c r="AO378" s="88">
        <v>3</v>
      </c>
      <c r="AP378" s="88">
        <v>2012</v>
      </c>
      <c r="AQ378" s="94">
        <v>1</v>
      </c>
      <c r="AR378" s="91">
        <v>10</v>
      </c>
      <c r="AS378" s="523" t="s">
        <v>4777</v>
      </c>
      <c r="AT378" s="519">
        <v>80.900000000000006</v>
      </c>
      <c r="AU378" s="519">
        <v>144.54</v>
      </c>
      <c r="AV378" s="519">
        <v>6.37</v>
      </c>
      <c r="AW378" s="520">
        <v>4.75</v>
      </c>
      <c r="AX378" s="519"/>
      <c r="AY378" s="519">
        <v>35.479999999999997</v>
      </c>
      <c r="AZ378" s="519">
        <v>272.04000000000002</v>
      </c>
      <c r="BA378" s="519"/>
      <c r="BB378" s="519">
        <v>250</v>
      </c>
    </row>
    <row r="379" spans="1:54" s="62" customFormat="1" ht="12">
      <c r="A379" s="63" t="s">
        <v>3894</v>
      </c>
      <c r="B379" s="50">
        <v>29</v>
      </c>
      <c r="C379" s="321">
        <v>2829190873</v>
      </c>
      <c r="D379" s="325" t="s">
        <v>1274</v>
      </c>
      <c r="E379" s="325" t="s">
        <v>4797</v>
      </c>
      <c r="F379" s="86" t="s">
        <v>4798</v>
      </c>
      <c r="G379" s="53"/>
      <c r="H379" s="150">
        <v>17</v>
      </c>
      <c r="I379" s="150">
        <v>11</v>
      </c>
      <c r="J379" s="150">
        <v>1930</v>
      </c>
      <c r="K379" s="150">
        <v>82</v>
      </c>
      <c r="L379" s="150" t="s">
        <v>3164</v>
      </c>
      <c r="M379" s="58"/>
      <c r="N379" s="1"/>
      <c r="O379" s="1"/>
      <c r="P379" s="215"/>
      <c r="Q379" s="150">
        <v>40</v>
      </c>
      <c r="R379" s="53"/>
      <c r="S379" s="325" t="s">
        <v>69</v>
      </c>
      <c r="T379" s="325">
        <v>11030021</v>
      </c>
      <c r="U379" s="55"/>
      <c r="V379" s="150"/>
      <c r="W379" s="55"/>
      <c r="X379" s="64"/>
      <c r="Y379" s="55"/>
      <c r="Z379" s="55"/>
      <c r="AA379" s="307"/>
      <c r="AB379" s="307"/>
      <c r="AC379" s="307"/>
      <c r="AD379" s="307"/>
      <c r="AE379" s="307"/>
      <c r="AF379" s="88">
        <v>22</v>
      </c>
      <c r="AG379" s="88">
        <v>3</v>
      </c>
      <c r="AH379" s="88">
        <v>2012</v>
      </c>
      <c r="AI379" s="89" t="s">
        <v>2155</v>
      </c>
      <c r="AJ379" s="89"/>
      <c r="AK379" s="88"/>
      <c r="AL379" s="88"/>
      <c r="AM379" s="88"/>
      <c r="AN379" s="88">
        <v>31</v>
      </c>
      <c r="AO379" s="88">
        <v>3</v>
      </c>
      <c r="AP379" s="88">
        <v>2012</v>
      </c>
      <c r="AQ379" s="94">
        <v>1</v>
      </c>
      <c r="AR379" s="91">
        <v>9</v>
      </c>
      <c r="AS379" s="523" t="s">
        <v>4777</v>
      </c>
      <c r="AT379" s="519">
        <v>72.81</v>
      </c>
      <c r="AU379" s="519">
        <v>129.9</v>
      </c>
      <c r="AV379" s="519">
        <v>6.15</v>
      </c>
      <c r="AW379" s="520">
        <v>4.75</v>
      </c>
      <c r="AX379" s="519"/>
      <c r="AY379" s="519">
        <v>32.04</v>
      </c>
      <c r="AZ379" s="519">
        <v>245.65</v>
      </c>
      <c r="BA379" s="519"/>
      <c r="BB379" s="519">
        <v>225</v>
      </c>
    </row>
    <row r="380" spans="1:54" s="62" customFormat="1" ht="12">
      <c r="A380" s="63" t="s">
        <v>3894</v>
      </c>
      <c r="B380" s="50">
        <v>30</v>
      </c>
      <c r="C380" s="321">
        <v>1442913066</v>
      </c>
      <c r="D380" s="325" t="s">
        <v>3179</v>
      </c>
      <c r="E380" s="325" t="s">
        <v>4799</v>
      </c>
      <c r="F380" s="86" t="s">
        <v>4800</v>
      </c>
      <c r="G380" s="53"/>
      <c r="H380" s="150">
        <v>2</v>
      </c>
      <c r="I380" s="150">
        <v>7</v>
      </c>
      <c r="J380" s="150">
        <v>1953</v>
      </c>
      <c r="K380" s="150">
        <v>59</v>
      </c>
      <c r="L380" s="150" t="s">
        <v>3164</v>
      </c>
      <c r="M380" s="58"/>
      <c r="N380" s="1"/>
      <c r="O380" s="1"/>
      <c r="P380" s="215"/>
      <c r="Q380" s="150">
        <v>41</v>
      </c>
      <c r="R380" s="53"/>
      <c r="S380" s="325" t="s">
        <v>69</v>
      </c>
      <c r="T380" s="325">
        <v>11030021</v>
      </c>
      <c r="U380" s="55"/>
      <c r="V380" s="150"/>
      <c r="W380" s="55"/>
      <c r="X380" s="64"/>
      <c r="Y380" s="55"/>
      <c r="Z380" s="55"/>
      <c r="AA380" s="307"/>
      <c r="AB380" s="307"/>
      <c r="AC380" s="307"/>
      <c r="AD380" s="307"/>
      <c r="AE380" s="307"/>
      <c r="AF380" s="88">
        <v>22</v>
      </c>
      <c r="AG380" s="88">
        <v>3</v>
      </c>
      <c r="AH380" s="88">
        <v>2012</v>
      </c>
      <c r="AI380" s="89" t="s">
        <v>2031</v>
      </c>
      <c r="AJ380" s="89"/>
      <c r="AK380" s="88"/>
      <c r="AL380" s="88"/>
      <c r="AM380" s="88"/>
      <c r="AN380" s="88">
        <v>31</v>
      </c>
      <c r="AO380" s="88">
        <v>3</v>
      </c>
      <c r="AP380" s="88">
        <v>2012</v>
      </c>
      <c r="AQ380" s="94">
        <v>1</v>
      </c>
      <c r="AR380" s="91">
        <v>9</v>
      </c>
      <c r="AS380" s="523" t="s">
        <v>4777</v>
      </c>
      <c r="AT380" s="519">
        <v>72.81</v>
      </c>
      <c r="AU380" s="519">
        <v>129.9</v>
      </c>
      <c r="AV380" s="519">
        <v>10.99</v>
      </c>
      <c r="AW380" s="520">
        <v>3.54</v>
      </c>
      <c r="AX380" s="519"/>
      <c r="AY380" s="519">
        <v>32.04</v>
      </c>
      <c r="AZ380" s="519">
        <v>249.28</v>
      </c>
      <c r="BA380" s="519"/>
      <c r="BB380" s="519">
        <v>225</v>
      </c>
    </row>
    <row r="381" spans="1:54" s="62" customFormat="1" ht="12">
      <c r="A381" s="63" t="s">
        <v>3894</v>
      </c>
      <c r="B381" s="50">
        <v>31</v>
      </c>
      <c r="C381" s="321">
        <v>3321891533</v>
      </c>
      <c r="D381" s="325" t="s">
        <v>4801</v>
      </c>
      <c r="E381" s="325" t="s">
        <v>4802</v>
      </c>
      <c r="F381" s="86" t="s">
        <v>4803</v>
      </c>
      <c r="G381" s="53"/>
      <c r="H381" s="150">
        <v>5</v>
      </c>
      <c r="I381" s="150">
        <v>1</v>
      </c>
      <c r="J381" s="150">
        <v>1990</v>
      </c>
      <c r="K381" s="150">
        <v>22</v>
      </c>
      <c r="L381" s="150" t="s">
        <v>3168</v>
      </c>
      <c r="M381" s="58"/>
      <c r="N381" s="1"/>
      <c r="O381" s="1"/>
      <c r="P381" s="215"/>
      <c r="Q381" s="150">
        <v>42</v>
      </c>
      <c r="R381" s="53"/>
      <c r="S381" s="325" t="s">
        <v>69</v>
      </c>
      <c r="T381" s="325">
        <v>11030021</v>
      </c>
      <c r="U381" s="55"/>
      <c r="V381" s="150"/>
      <c r="W381" s="55"/>
      <c r="X381" s="64"/>
      <c r="Y381" s="55"/>
      <c r="Z381" s="55"/>
      <c r="AA381" s="307"/>
      <c r="AB381" s="307"/>
      <c r="AC381" s="307"/>
      <c r="AD381" s="307"/>
      <c r="AE381" s="307"/>
      <c r="AF381" s="88">
        <v>28</v>
      </c>
      <c r="AG381" s="88">
        <v>3</v>
      </c>
      <c r="AH381" s="88">
        <v>2012</v>
      </c>
      <c r="AI381" s="89" t="s">
        <v>1978</v>
      </c>
      <c r="AJ381" s="89"/>
      <c r="AK381" s="88"/>
      <c r="AL381" s="88"/>
      <c r="AM381" s="88"/>
      <c r="AN381" s="88">
        <v>31</v>
      </c>
      <c r="AO381" s="88">
        <v>3</v>
      </c>
      <c r="AP381" s="88">
        <v>2012</v>
      </c>
      <c r="AQ381" s="94">
        <v>1</v>
      </c>
      <c r="AR381" s="91">
        <v>3</v>
      </c>
      <c r="AS381" s="523" t="s">
        <v>4777</v>
      </c>
      <c r="AT381" s="519">
        <v>24.27</v>
      </c>
      <c r="AU381" s="519">
        <v>43.3</v>
      </c>
      <c r="AV381" s="519">
        <v>4.87</v>
      </c>
      <c r="AW381" s="520">
        <v>4.75</v>
      </c>
      <c r="AX381" s="519"/>
      <c r="AY381" s="519">
        <v>11.58</v>
      </c>
      <c r="AZ381" s="519">
        <v>88.77</v>
      </c>
      <c r="BA381" s="519"/>
      <c r="BB381" s="519">
        <v>75</v>
      </c>
    </row>
    <row r="382" spans="1:54" s="62" customFormat="1" ht="12">
      <c r="A382" s="63" t="s">
        <v>3894</v>
      </c>
      <c r="B382" s="50">
        <v>32</v>
      </c>
      <c r="C382" s="524">
        <v>4174780500</v>
      </c>
      <c r="D382" s="525" t="s">
        <v>4804</v>
      </c>
      <c r="E382" s="525" t="s">
        <v>4805</v>
      </c>
      <c r="F382" s="536" t="s">
        <v>4806</v>
      </c>
      <c r="G382" s="166"/>
      <c r="H382" s="174">
        <v>6</v>
      </c>
      <c r="I382" s="174">
        <v>8</v>
      </c>
      <c r="J382" s="174">
        <v>1937</v>
      </c>
      <c r="K382" s="174">
        <v>75</v>
      </c>
      <c r="L382" s="174" t="s">
        <v>3164</v>
      </c>
      <c r="M382" s="537"/>
      <c r="N382" s="538"/>
      <c r="O382" s="538"/>
      <c r="P382" s="539"/>
      <c r="Q382" s="150">
        <v>43</v>
      </c>
      <c r="R382" s="166"/>
      <c r="S382" s="525" t="s">
        <v>69</v>
      </c>
      <c r="T382" s="525">
        <v>11030021</v>
      </c>
      <c r="U382" s="540"/>
      <c r="V382" s="174"/>
      <c r="W382" s="540"/>
      <c r="X382" s="541"/>
      <c r="Y382" s="540"/>
      <c r="Z382" s="540"/>
      <c r="AA382" s="542"/>
      <c r="AB382" s="542"/>
      <c r="AC382" s="542"/>
      <c r="AD382" s="542"/>
      <c r="AE382" s="542"/>
      <c r="AF382" s="543">
        <v>29</v>
      </c>
      <c r="AG382" s="543">
        <v>3</v>
      </c>
      <c r="AH382" s="543">
        <v>2012</v>
      </c>
      <c r="AI382" s="544" t="s">
        <v>2527</v>
      </c>
      <c r="AJ382" s="544"/>
      <c r="AK382" s="543"/>
      <c r="AL382" s="543"/>
      <c r="AM382" s="543"/>
      <c r="AN382" s="543">
        <v>31</v>
      </c>
      <c r="AO382" s="543">
        <v>3</v>
      </c>
      <c r="AP382" s="543">
        <v>2012</v>
      </c>
      <c r="AQ382" s="94">
        <v>1</v>
      </c>
      <c r="AR382" s="545">
        <v>2</v>
      </c>
      <c r="AS382" s="546" t="s">
        <v>4777</v>
      </c>
      <c r="AT382" s="547">
        <v>16.18</v>
      </c>
      <c r="AU382" s="547">
        <v>28.66</v>
      </c>
      <c r="AV382" s="547">
        <v>2.61</v>
      </c>
      <c r="AW382" s="548">
        <v>4.75</v>
      </c>
      <c r="AX382" s="547"/>
      <c r="AY382" s="547">
        <v>7.83</v>
      </c>
      <c r="AZ382" s="547">
        <v>60.03</v>
      </c>
      <c r="BA382" s="547"/>
      <c r="BB382" s="547">
        <v>50</v>
      </c>
    </row>
    <row r="383" spans="1:54" s="62" customFormat="1" ht="12">
      <c r="A383" s="78" t="s">
        <v>41</v>
      </c>
      <c r="B383" s="95">
        <v>32</v>
      </c>
      <c r="C383" s="549"/>
      <c r="D383" s="550"/>
      <c r="E383" s="550"/>
      <c r="F383" s="550"/>
      <c r="G383" s="96"/>
      <c r="H383" s="550"/>
      <c r="I383" s="550"/>
      <c r="J383" s="550"/>
      <c r="K383" s="550"/>
      <c r="L383" s="550"/>
      <c r="M383" s="550"/>
      <c r="N383" s="82"/>
      <c r="O383" s="82"/>
      <c r="P383" s="101"/>
      <c r="Q383" s="551"/>
      <c r="R383" s="96"/>
      <c r="S383" s="550"/>
      <c r="T383" s="550"/>
      <c r="U383" s="552"/>
      <c r="V383" s="552"/>
      <c r="W383" s="552"/>
      <c r="X383" s="241"/>
      <c r="Y383" s="552"/>
      <c r="Z383" s="552"/>
      <c r="AA383" s="553"/>
      <c r="AB383" s="553"/>
      <c r="AC383" s="553"/>
      <c r="AD383" s="553"/>
      <c r="AE383" s="553"/>
      <c r="AF383" s="550"/>
      <c r="AG383" s="550"/>
      <c r="AH383" s="550"/>
      <c r="AI383" s="554"/>
      <c r="AJ383" s="553"/>
      <c r="AK383" s="553"/>
      <c r="AL383" s="240"/>
      <c r="AM383" s="553"/>
      <c r="AN383" s="555"/>
      <c r="AO383" s="555"/>
      <c r="AP383" s="555"/>
      <c r="AQ383" s="555"/>
      <c r="AR383" s="555">
        <f>SUM(AR351:AR382)</f>
        <v>570</v>
      </c>
      <c r="AS383" s="555">
        <f t="shared" ref="AS383:BB383" si="7">SUM(AS351:AS382)</f>
        <v>0</v>
      </c>
      <c r="AT383" s="551">
        <f t="shared" si="7"/>
        <v>4611.3000000000011</v>
      </c>
      <c r="AU383" s="551">
        <f t="shared" si="7"/>
        <v>8263.98</v>
      </c>
      <c r="AV383" s="551">
        <f t="shared" si="7"/>
        <v>361.27000000000004</v>
      </c>
      <c r="AW383" s="551">
        <f t="shared" si="7"/>
        <v>82.320000000000007</v>
      </c>
      <c r="AX383" s="551">
        <f t="shared" si="7"/>
        <v>0</v>
      </c>
      <c r="AY383" s="551">
        <f t="shared" si="7"/>
        <v>1997.2800000000002</v>
      </c>
      <c r="AZ383" s="551">
        <f t="shared" si="7"/>
        <v>15316.150000000003</v>
      </c>
      <c r="BA383" s="551">
        <f t="shared" si="7"/>
        <v>0</v>
      </c>
      <c r="BB383" s="556">
        <f t="shared" si="7"/>
        <v>14250</v>
      </c>
    </row>
    <row r="384" spans="1:54" s="62" customFormat="1" ht="12">
      <c r="A384" s="49" t="s">
        <v>1916</v>
      </c>
      <c r="B384" s="50">
        <v>1</v>
      </c>
      <c r="C384" s="163">
        <v>2680996655</v>
      </c>
      <c r="D384" s="150" t="s">
        <v>1606</v>
      </c>
      <c r="E384" s="150" t="s">
        <v>3365</v>
      </c>
      <c r="F384" s="150">
        <v>42001027208</v>
      </c>
      <c r="G384" s="53"/>
      <c r="H384" s="150">
        <v>28</v>
      </c>
      <c r="I384" s="150">
        <v>7</v>
      </c>
      <c r="J384" s="150">
        <v>1959</v>
      </c>
      <c r="K384" s="150">
        <v>53</v>
      </c>
      <c r="L384" s="150" t="s">
        <v>3164</v>
      </c>
      <c r="M384" s="150"/>
      <c r="N384" s="65"/>
      <c r="O384" s="65"/>
      <c r="P384" s="53"/>
      <c r="Q384" s="150">
        <v>21</v>
      </c>
      <c r="R384" s="53"/>
      <c r="S384" s="325" t="s">
        <v>58</v>
      </c>
      <c r="T384" s="325">
        <v>11030022</v>
      </c>
      <c r="U384" s="64"/>
      <c r="V384" s="64"/>
      <c r="W384" s="64"/>
      <c r="X384" s="64"/>
      <c r="Y384" s="64"/>
      <c r="Z384" s="64"/>
      <c r="AA384" s="307"/>
      <c r="AB384" s="307"/>
      <c r="AC384" s="307"/>
      <c r="AD384" s="307"/>
      <c r="AE384" s="307"/>
      <c r="AF384" s="150">
        <v>29</v>
      </c>
      <c r="AG384" s="150">
        <v>2</v>
      </c>
      <c r="AH384" s="150">
        <v>2012</v>
      </c>
      <c r="AI384" s="208">
        <v>0.55208333333333337</v>
      </c>
      <c r="AJ384" s="307"/>
      <c r="AK384" s="307"/>
      <c r="AL384" s="54"/>
      <c r="AM384" s="307"/>
      <c r="AN384" s="88">
        <v>17</v>
      </c>
      <c r="AO384" s="88">
        <v>3</v>
      </c>
      <c r="AP384" s="88">
        <v>2012</v>
      </c>
      <c r="AQ384" s="209">
        <v>0.375</v>
      </c>
      <c r="AR384" s="210">
        <v>16</v>
      </c>
      <c r="AS384" s="557" t="s">
        <v>1914</v>
      </c>
      <c r="AT384" s="68">
        <v>240</v>
      </c>
      <c r="AU384" s="68">
        <v>192</v>
      </c>
      <c r="AV384" s="68">
        <v>6.98</v>
      </c>
      <c r="AW384" s="61">
        <v>92</v>
      </c>
      <c r="AX384" s="68"/>
      <c r="AY384" s="68">
        <v>20.8</v>
      </c>
      <c r="AZ384" s="69">
        <v>510</v>
      </c>
      <c r="BA384" s="70"/>
      <c r="BB384" s="69">
        <v>510</v>
      </c>
    </row>
    <row r="385" spans="1:54" s="62" customFormat="1" ht="12">
      <c r="A385" s="63" t="s">
        <v>1916</v>
      </c>
      <c r="B385" s="50">
        <v>2</v>
      </c>
      <c r="C385" s="163">
        <v>204726180</v>
      </c>
      <c r="D385" s="150" t="s">
        <v>1598</v>
      </c>
      <c r="E385" s="150" t="s">
        <v>4807</v>
      </c>
      <c r="F385" s="150">
        <v>51001001234</v>
      </c>
      <c r="G385" s="53"/>
      <c r="H385" s="150">
        <v>19</v>
      </c>
      <c r="I385" s="150">
        <v>4</v>
      </c>
      <c r="J385" s="150">
        <v>1975</v>
      </c>
      <c r="K385" s="150">
        <v>37</v>
      </c>
      <c r="L385" s="150" t="s">
        <v>3164</v>
      </c>
      <c r="M385" s="150"/>
      <c r="N385" s="1"/>
      <c r="O385" s="1"/>
      <c r="P385" s="219"/>
      <c r="Q385" s="150">
        <v>22</v>
      </c>
      <c r="R385" s="53"/>
      <c r="S385" s="325" t="s">
        <v>58</v>
      </c>
      <c r="T385" s="325">
        <v>11030022</v>
      </c>
      <c r="U385" s="64"/>
      <c r="V385" s="64"/>
      <c r="W385" s="64"/>
      <c r="X385" s="64"/>
      <c r="Y385" s="64"/>
      <c r="Z385" s="64"/>
      <c r="AA385" s="307"/>
      <c r="AB385" s="307"/>
      <c r="AC385" s="307"/>
      <c r="AD385" s="307"/>
      <c r="AE385" s="307"/>
      <c r="AF385" s="150">
        <v>5</v>
      </c>
      <c r="AG385" s="150">
        <v>3</v>
      </c>
      <c r="AH385" s="150">
        <v>2012</v>
      </c>
      <c r="AI385" s="208">
        <v>0.54166666666666663</v>
      </c>
      <c r="AJ385" s="307"/>
      <c r="AK385" s="307"/>
      <c r="AL385" s="54"/>
      <c r="AM385" s="307"/>
      <c r="AN385" s="88">
        <v>31</v>
      </c>
      <c r="AO385" s="88">
        <v>3</v>
      </c>
      <c r="AP385" s="88">
        <v>2012</v>
      </c>
      <c r="AQ385" s="214"/>
      <c r="AR385" s="210">
        <v>26</v>
      </c>
      <c r="AS385" s="557"/>
      <c r="AT385" s="60">
        <v>390</v>
      </c>
      <c r="AU385" s="60">
        <v>312</v>
      </c>
      <c r="AV385" s="60">
        <v>31.96</v>
      </c>
      <c r="AW385" s="61">
        <v>60</v>
      </c>
      <c r="AX385" s="60"/>
      <c r="AY385" s="60">
        <v>33.800000000000004</v>
      </c>
      <c r="AZ385" s="60">
        <v>780</v>
      </c>
      <c r="BA385" s="60"/>
      <c r="BB385" s="60">
        <v>780</v>
      </c>
    </row>
    <row r="386" spans="1:54" s="62" customFormat="1" ht="12">
      <c r="A386" s="63" t="s">
        <v>1916</v>
      </c>
      <c r="B386" s="50">
        <v>3</v>
      </c>
      <c r="C386" s="163">
        <v>1278565443</v>
      </c>
      <c r="D386" s="150" t="s">
        <v>356</v>
      </c>
      <c r="E386" s="150" t="s">
        <v>3499</v>
      </c>
      <c r="F386" s="150">
        <v>55001022242</v>
      </c>
      <c r="G386" s="53"/>
      <c r="H386" s="150">
        <v>7</v>
      </c>
      <c r="I386" s="150">
        <v>3</v>
      </c>
      <c r="J386" s="150">
        <v>1978</v>
      </c>
      <c r="K386" s="150">
        <v>34</v>
      </c>
      <c r="L386" s="150" t="s">
        <v>3164</v>
      </c>
      <c r="M386" s="150"/>
      <c r="N386" s="1"/>
      <c r="O386" s="1"/>
      <c r="P386" s="215"/>
      <c r="Q386" s="460">
        <v>23</v>
      </c>
      <c r="R386" s="53"/>
      <c r="S386" s="325" t="s">
        <v>58</v>
      </c>
      <c r="T386" s="325">
        <v>11030022</v>
      </c>
      <c r="U386" s="64"/>
      <c r="V386" s="64"/>
      <c r="W386" s="64"/>
      <c r="X386" s="64"/>
      <c r="Y386" s="64"/>
      <c r="Z386" s="64"/>
      <c r="AA386" s="307"/>
      <c r="AB386" s="307"/>
      <c r="AC386" s="307"/>
      <c r="AD386" s="307"/>
      <c r="AE386" s="307"/>
      <c r="AF386" s="150">
        <v>6</v>
      </c>
      <c r="AG386" s="150">
        <v>3</v>
      </c>
      <c r="AH386" s="150">
        <v>2012</v>
      </c>
      <c r="AI386" s="208">
        <v>0.58333333333333337</v>
      </c>
      <c r="AJ386" s="307"/>
      <c r="AK386" s="307"/>
      <c r="AL386" s="54"/>
      <c r="AM386" s="307"/>
      <c r="AN386" s="88">
        <v>31</v>
      </c>
      <c r="AO386" s="88">
        <v>3</v>
      </c>
      <c r="AP386" s="88">
        <v>2012</v>
      </c>
      <c r="AQ386" s="214"/>
      <c r="AR386" s="213">
        <v>25</v>
      </c>
      <c r="AS386" s="557"/>
      <c r="AT386" s="60">
        <v>375</v>
      </c>
      <c r="AU386" s="60">
        <v>300</v>
      </c>
      <c r="AV386" s="60">
        <v>8.26</v>
      </c>
      <c r="AW386" s="61">
        <v>110</v>
      </c>
      <c r="AX386" s="60"/>
      <c r="AY386" s="60">
        <v>32.5</v>
      </c>
      <c r="AZ386" s="60">
        <v>750</v>
      </c>
      <c r="BA386" s="60"/>
      <c r="BB386" s="60">
        <v>750</v>
      </c>
    </row>
    <row r="387" spans="1:54" s="62" customFormat="1" ht="12">
      <c r="A387" s="63" t="s">
        <v>1916</v>
      </c>
      <c r="B387" s="50">
        <v>4</v>
      </c>
      <c r="C387" s="163">
        <v>19445625</v>
      </c>
      <c r="D387" s="150" t="s">
        <v>103</v>
      </c>
      <c r="E387" s="150" t="s">
        <v>4808</v>
      </c>
      <c r="F387" s="150">
        <v>19001094147</v>
      </c>
      <c r="G387" s="53"/>
      <c r="H387" s="150">
        <v>2</v>
      </c>
      <c r="I387" s="150">
        <v>5</v>
      </c>
      <c r="J387" s="150">
        <v>1969</v>
      </c>
      <c r="K387" s="150">
        <v>43</v>
      </c>
      <c r="L387" s="150" t="s">
        <v>3164</v>
      </c>
      <c r="M387" s="150"/>
      <c r="N387" s="1"/>
      <c r="O387" s="1"/>
      <c r="P387" s="215"/>
      <c r="Q387" s="460">
        <v>24</v>
      </c>
      <c r="R387" s="53"/>
      <c r="S387" s="325" t="s">
        <v>58</v>
      </c>
      <c r="T387" s="325">
        <v>11030022</v>
      </c>
      <c r="U387" s="64"/>
      <c r="V387" s="64"/>
      <c r="W387" s="64"/>
      <c r="X387" s="64"/>
      <c r="Y387" s="64"/>
      <c r="Z387" s="64"/>
      <c r="AA387" s="307"/>
      <c r="AB387" s="307"/>
      <c r="AC387" s="307"/>
      <c r="AD387" s="307"/>
      <c r="AE387" s="307"/>
      <c r="AF387" s="150">
        <v>9</v>
      </c>
      <c r="AG387" s="150">
        <v>3</v>
      </c>
      <c r="AH387" s="150">
        <v>2012</v>
      </c>
      <c r="AI387" s="208">
        <v>0.45833333333333331</v>
      </c>
      <c r="AJ387" s="307"/>
      <c r="AK387" s="307"/>
      <c r="AL387" s="54"/>
      <c r="AM387" s="307"/>
      <c r="AN387" s="88">
        <v>31</v>
      </c>
      <c r="AO387" s="88">
        <v>3</v>
      </c>
      <c r="AP387" s="88">
        <v>2012</v>
      </c>
      <c r="AQ387" s="214"/>
      <c r="AR387" s="213">
        <v>22</v>
      </c>
      <c r="AS387" s="557"/>
      <c r="AT387" s="60">
        <v>330</v>
      </c>
      <c r="AU387" s="60">
        <v>264</v>
      </c>
      <c r="AV387" s="60">
        <v>23.49</v>
      </c>
      <c r="AW387" s="61">
        <v>140</v>
      </c>
      <c r="AX387" s="60"/>
      <c r="AY387" s="60">
        <v>28.6</v>
      </c>
      <c r="AZ387" s="60">
        <v>660</v>
      </c>
      <c r="BA387" s="60"/>
      <c r="BB387" s="60">
        <v>660</v>
      </c>
    </row>
    <row r="388" spans="1:54" s="62" customFormat="1" ht="12">
      <c r="A388" s="63" t="s">
        <v>1916</v>
      </c>
      <c r="B388" s="50">
        <v>5</v>
      </c>
      <c r="C388" s="163">
        <v>3646394252</v>
      </c>
      <c r="D388" s="150" t="s">
        <v>2359</v>
      </c>
      <c r="E388" s="150" t="s">
        <v>3393</v>
      </c>
      <c r="F388" s="150">
        <v>62006031116</v>
      </c>
      <c r="G388" s="53"/>
      <c r="H388" s="150">
        <v>19</v>
      </c>
      <c r="I388" s="150">
        <v>1</v>
      </c>
      <c r="J388" s="150">
        <v>1948</v>
      </c>
      <c r="K388" s="150">
        <v>64</v>
      </c>
      <c r="L388" s="150" t="s">
        <v>100</v>
      </c>
      <c r="M388" s="150"/>
      <c r="N388" s="1"/>
      <c r="O388" s="1"/>
      <c r="P388" s="215"/>
      <c r="Q388" s="460">
        <v>25</v>
      </c>
      <c r="R388" s="53"/>
      <c r="S388" s="325" t="s">
        <v>58</v>
      </c>
      <c r="T388" s="150">
        <v>11030022</v>
      </c>
      <c r="U388" s="64"/>
      <c r="V388" s="64"/>
      <c r="W388" s="64"/>
      <c r="X388" s="64"/>
      <c r="Y388" s="64"/>
      <c r="Z388" s="64"/>
      <c r="AA388" s="307"/>
      <c r="AB388" s="307"/>
      <c r="AC388" s="307"/>
      <c r="AD388" s="307"/>
      <c r="AE388" s="307"/>
      <c r="AF388" s="150">
        <v>9</v>
      </c>
      <c r="AG388" s="150">
        <v>3</v>
      </c>
      <c r="AH388" s="150">
        <v>2012</v>
      </c>
      <c r="AI388" s="208">
        <v>0.625</v>
      </c>
      <c r="AJ388" s="307"/>
      <c r="AK388" s="307"/>
      <c r="AL388" s="54"/>
      <c r="AM388" s="307"/>
      <c r="AN388" s="88">
        <v>31</v>
      </c>
      <c r="AO388" s="88">
        <v>3</v>
      </c>
      <c r="AP388" s="88">
        <v>2012</v>
      </c>
      <c r="AQ388" s="88"/>
      <c r="AR388" s="210">
        <v>22</v>
      </c>
      <c r="AS388" s="557"/>
      <c r="AT388" s="60">
        <v>330</v>
      </c>
      <c r="AU388" s="60">
        <v>264</v>
      </c>
      <c r="AV388" s="60">
        <v>47.51</v>
      </c>
      <c r="AW388" s="61">
        <v>140</v>
      </c>
      <c r="AX388" s="60"/>
      <c r="AY388" s="60">
        <v>28.6</v>
      </c>
      <c r="AZ388" s="60">
        <v>660</v>
      </c>
      <c r="BA388" s="60"/>
      <c r="BB388" s="60">
        <v>660</v>
      </c>
    </row>
    <row r="389" spans="1:54" s="62" customFormat="1" ht="12">
      <c r="A389" s="63" t="s">
        <v>1916</v>
      </c>
      <c r="B389" s="50">
        <v>6</v>
      </c>
      <c r="C389" s="163">
        <v>2993632494</v>
      </c>
      <c r="D389" s="150" t="s">
        <v>4809</v>
      </c>
      <c r="E389" s="150" t="s">
        <v>1936</v>
      </c>
      <c r="F389" s="150">
        <v>19401113917</v>
      </c>
      <c r="G389" s="53"/>
      <c r="H389" s="150">
        <v>29</v>
      </c>
      <c r="I389" s="150">
        <v>10</v>
      </c>
      <c r="J389" s="150">
        <v>1972</v>
      </c>
      <c r="K389" s="150">
        <v>40</v>
      </c>
      <c r="L389" s="150" t="s">
        <v>3164</v>
      </c>
      <c r="M389" s="150"/>
      <c r="N389" s="1"/>
      <c r="O389" s="1"/>
      <c r="P389" s="215"/>
      <c r="Q389" s="460">
        <v>13</v>
      </c>
      <c r="R389" s="53"/>
      <c r="S389" s="325" t="s">
        <v>58</v>
      </c>
      <c r="T389" s="150">
        <v>11030022</v>
      </c>
      <c r="U389" s="64"/>
      <c r="V389" s="64"/>
      <c r="W389" s="64"/>
      <c r="X389" s="64"/>
      <c r="Y389" s="64"/>
      <c r="Z389" s="64"/>
      <c r="AA389" s="307"/>
      <c r="AB389" s="307"/>
      <c r="AC389" s="307"/>
      <c r="AD389" s="307"/>
      <c r="AE389" s="307"/>
      <c r="AF389" s="150">
        <v>25</v>
      </c>
      <c r="AG389" s="150">
        <v>1</v>
      </c>
      <c r="AH389" s="150">
        <v>2012</v>
      </c>
      <c r="AI389" s="208">
        <v>0.54166666666666663</v>
      </c>
      <c r="AJ389" s="307"/>
      <c r="AK389" s="307"/>
      <c r="AL389" s="54"/>
      <c r="AM389" s="307"/>
      <c r="AN389" s="88">
        <v>30</v>
      </c>
      <c r="AO389" s="88">
        <v>3</v>
      </c>
      <c r="AP389" s="88">
        <v>2012</v>
      </c>
      <c r="AQ389" s="94">
        <v>0.375</v>
      </c>
      <c r="AR389" s="210">
        <v>29</v>
      </c>
      <c r="AS389" s="557" t="s">
        <v>1914</v>
      </c>
      <c r="AT389" s="60">
        <v>435</v>
      </c>
      <c r="AU389" s="60">
        <v>348</v>
      </c>
      <c r="AV389" s="60">
        <v>8.14</v>
      </c>
      <c r="AW389" s="61">
        <v>30</v>
      </c>
      <c r="AX389" s="60"/>
      <c r="AY389" s="60">
        <v>37.700000000000003</v>
      </c>
      <c r="AZ389" s="60">
        <v>858.84</v>
      </c>
      <c r="BA389" s="60"/>
      <c r="BB389" s="60">
        <v>858.84</v>
      </c>
    </row>
    <row r="390" spans="1:54" s="62" customFormat="1" ht="12">
      <c r="A390" s="63" t="s">
        <v>1916</v>
      </c>
      <c r="B390" s="50">
        <v>7</v>
      </c>
      <c r="C390" s="163">
        <v>4228248224</v>
      </c>
      <c r="D390" s="150" t="s">
        <v>3373</v>
      </c>
      <c r="E390" s="150" t="s">
        <v>1929</v>
      </c>
      <c r="F390" s="150">
        <v>29001005523</v>
      </c>
      <c r="G390" s="53"/>
      <c r="H390" s="150">
        <v>7</v>
      </c>
      <c r="I390" s="150">
        <v>8</v>
      </c>
      <c r="J390" s="150">
        <v>1966</v>
      </c>
      <c r="K390" s="150">
        <v>46</v>
      </c>
      <c r="L390" s="150" t="s">
        <v>3164</v>
      </c>
      <c r="M390" s="150"/>
      <c r="N390" s="1"/>
      <c r="O390" s="1"/>
      <c r="P390" s="215"/>
      <c r="Q390" s="460">
        <v>14</v>
      </c>
      <c r="R390" s="53"/>
      <c r="S390" s="325" t="s">
        <v>58</v>
      </c>
      <c r="T390" s="150">
        <v>11030022</v>
      </c>
      <c r="U390" s="64"/>
      <c r="V390" s="64"/>
      <c r="W390" s="64"/>
      <c r="X390" s="64"/>
      <c r="Y390" s="64"/>
      <c r="Z390" s="64"/>
      <c r="AA390" s="307"/>
      <c r="AB390" s="307"/>
      <c r="AC390" s="307"/>
      <c r="AD390" s="307"/>
      <c r="AE390" s="307"/>
      <c r="AF390" s="150">
        <v>30</v>
      </c>
      <c r="AG390" s="150">
        <v>1</v>
      </c>
      <c r="AH390" s="150">
        <v>2012</v>
      </c>
      <c r="AI390" s="208">
        <v>0.54166666666666663</v>
      </c>
      <c r="AJ390" s="307"/>
      <c r="AK390" s="307"/>
      <c r="AL390" s="54"/>
      <c r="AM390" s="307"/>
      <c r="AN390" s="88">
        <v>31</v>
      </c>
      <c r="AO390" s="88">
        <v>3</v>
      </c>
      <c r="AP390" s="88">
        <v>2012</v>
      </c>
      <c r="AQ390" s="214"/>
      <c r="AR390" s="213">
        <v>31</v>
      </c>
      <c r="AS390" s="557"/>
      <c r="AT390" s="60">
        <v>465</v>
      </c>
      <c r="AU390" s="60">
        <v>372</v>
      </c>
      <c r="AV390" s="60">
        <v>19.940000000000001</v>
      </c>
      <c r="AW390" s="61">
        <v>40</v>
      </c>
      <c r="AX390" s="60"/>
      <c r="AY390" s="60">
        <v>40.300000000000004</v>
      </c>
      <c r="AZ390" s="60">
        <v>930</v>
      </c>
      <c r="BA390" s="60"/>
      <c r="BB390" s="60">
        <v>930</v>
      </c>
    </row>
    <row r="391" spans="1:54" s="62" customFormat="1" ht="12">
      <c r="A391" s="63" t="s">
        <v>1916</v>
      </c>
      <c r="B391" s="50">
        <v>8</v>
      </c>
      <c r="C391" s="163">
        <v>429354522</v>
      </c>
      <c r="D391" s="150" t="s">
        <v>4723</v>
      </c>
      <c r="E391" s="150" t="s">
        <v>4810</v>
      </c>
      <c r="F391" s="150">
        <v>61002008519</v>
      </c>
      <c r="G391" s="53"/>
      <c r="H391" s="150">
        <v>30</v>
      </c>
      <c r="I391" s="150">
        <v>1</v>
      </c>
      <c r="J391" s="150">
        <v>1976</v>
      </c>
      <c r="K391" s="150">
        <v>36</v>
      </c>
      <c r="L391" s="150" t="s">
        <v>3164</v>
      </c>
      <c r="M391" s="150"/>
      <c r="N391" s="1"/>
      <c r="O391" s="1"/>
      <c r="P391" s="215"/>
      <c r="Q391" s="460">
        <v>26</v>
      </c>
      <c r="R391" s="53"/>
      <c r="S391" s="325" t="s">
        <v>58</v>
      </c>
      <c r="T391" s="150">
        <v>11030022</v>
      </c>
      <c r="U391" s="64"/>
      <c r="V391" s="64"/>
      <c r="W391" s="64"/>
      <c r="X391" s="64"/>
      <c r="Y391" s="64"/>
      <c r="Z391" s="64"/>
      <c r="AA391" s="307"/>
      <c r="AB391" s="307"/>
      <c r="AC391" s="307"/>
      <c r="AD391" s="307"/>
      <c r="AE391" s="307"/>
      <c r="AF391" s="150">
        <v>12</v>
      </c>
      <c r="AG391" s="150">
        <v>3</v>
      </c>
      <c r="AH391" s="150">
        <v>2012</v>
      </c>
      <c r="AI391" s="208">
        <v>0.625</v>
      </c>
      <c r="AJ391" s="307"/>
      <c r="AK391" s="307"/>
      <c r="AL391" s="54"/>
      <c r="AM391" s="307"/>
      <c r="AN391" s="88">
        <v>31</v>
      </c>
      <c r="AO391" s="88">
        <v>3</v>
      </c>
      <c r="AP391" s="88">
        <v>2012</v>
      </c>
      <c r="AQ391" s="214"/>
      <c r="AR391" s="213">
        <v>19</v>
      </c>
      <c r="AS391" s="557"/>
      <c r="AT391" s="60">
        <v>285</v>
      </c>
      <c r="AU391" s="60">
        <v>228</v>
      </c>
      <c r="AV391" s="60">
        <v>6.74</v>
      </c>
      <c r="AW391" s="61">
        <v>140</v>
      </c>
      <c r="AX391" s="60"/>
      <c r="AY391" s="60">
        <v>24.7</v>
      </c>
      <c r="AZ391" s="60">
        <v>570</v>
      </c>
      <c r="BA391" s="60"/>
      <c r="BB391" s="60">
        <v>570</v>
      </c>
    </row>
    <row r="392" spans="1:54" s="62" customFormat="1" ht="12">
      <c r="A392" s="63" t="s">
        <v>1916</v>
      </c>
      <c r="B392" s="50">
        <v>9</v>
      </c>
      <c r="C392" s="163">
        <v>1790701248</v>
      </c>
      <c r="D392" s="150" t="s">
        <v>1587</v>
      </c>
      <c r="E392" s="150" t="s">
        <v>3376</v>
      </c>
      <c r="F392" s="150">
        <v>61204075283</v>
      </c>
      <c r="G392" s="53"/>
      <c r="H392" s="150">
        <v>19</v>
      </c>
      <c r="I392" s="150">
        <v>11</v>
      </c>
      <c r="J392" s="150">
        <v>1982</v>
      </c>
      <c r="K392" s="150">
        <v>30</v>
      </c>
      <c r="L392" s="150" t="s">
        <v>3164</v>
      </c>
      <c r="M392" s="150"/>
      <c r="N392" s="1"/>
      <c r="O392" s="1"/>
      <c r="P392" s="215"/>
      <c r="Q392" s="460">
        <v>16</v>
      </c>
      <c r="R392" s="53"/>
      <c r="S392" s="325" t="s">
        <v>58</v>
      </c>
      <c r="T392" s="150">
        <v>11030022</v>
      </c>
      <c r="U392" s="64"/>
      <c r="V392" s="64"/>
      <c r="W392" s="64"/>
      <c r="X392" s="64"/>
      <c r="Y392" s="64"/>
      <c r="Z392" s="64"/>
      <c r="AA392" s="307"/>
      <c r="AB392" s="307"/>
      <c r="AC392" s="307"/>
      <c r="AD392" s="307"/>
      <c r="AE392" s="307"/>
      <c r="AF392" s="150">
        <v>1</v>
      </c>
      <c r="AG392" s="150">
        <v>2</v>
      </c>
      <c r="AH392" s="150">
        <v>2012</v>
      </c>
      <c r="AI392" s="208">
        <v>0.625</v>
      </c>
      <c r="AJ392" s="307"/>
      <c r="AK392" s="307"/>
      <c r="AL392" s="54"/>
      <c r="AM392" s="307"/>
      <c r="AN392" s="88">
        <v>7</v>
      </c>
      <c r="AO392" s="88">
        <v>3</v>
      </c>
      <c r="AP392" s="88">
        <v>2012</v>
      </c>
      <c r="AQ392" s="209">
        <v>0.33333333333333331</v>
      </c>
      <c r="AR392" s="213">
        <v>6</v>
      </c>
      <c r="AS392" s="557" t="s">
        <v>1914</v>
      </c>
      <c r="AT392" s="60">
        <v>90</v>
      </c>
      <c r="AU392" s="60">
        <v>72</v>
      </c>
      <c r="AV392" s="60">
        <v>0</v>
      </c>
      <c r="AW392" s="61">
        <v>70</v>
      </c>
      <c r="AX392" s="60"/>
      <c r="AY392" s="60">
        <v>7.8000000000000007</v>
      </c>
      <c r="AZ392" s="60">
        <v>180</v>
      </c>
      <c r="BA392" s="60"/>
      <c r="BB392" s="60">
        <v>180</v>
      </c>
    </row>
    <row r="393" spans="1:54" s="62" customFormat="1" ht="12">
      <c r="A393" s="63" t="s">
        <v>1916</v>
      </c>
      <c r="B393" s="50">
        <v>10</v>
      </c>
      <c r="C393" s="163">
        <v>2032049171</v>
      </c>
      <c r="D393" s="150" t="s">
        <v>161</v>
      </c>
      <c r="E393" s="150" t="s">
        <v>3210</v>
      </c>
      <c r="F393" s="150">
        <v>60001108848</v>
      </c>
      <c r="G393" s="53"/>
      <c r="H393" s="150">
        <v>15</v>
      </c>
      <c r="I393" s="150">
        <v>4</v>
      </c>
      <c r="J393" s="150">
        <v>1964</v>
      </c>
      <c r="K393" s="150">
        <v>48</v>
      </c>
      <c r="L393" s="150" t="s">
        <v>3164</v>
      </c>
      <c r="M393" s="150"/>
      <c r="N393" s="1"/>
      <c r="O393" s="1"/>
      <c r="P393" s="215"/>
      <c r="Q393" s="460">
        <v>27</v>
      </c>
      <c r="R393" s="53"/>
      <c r="S393" s="325" t="s">
        <v>58</v>
      </c>
      <c r="T393" s="150">
        <v>11030022</v>
      </c>
      <c r="U393" s="64"/>
      <c r="V393" s="64"/>
      <c r="W393" s="64"/>
      <c r="X393" s="64"/>
      <c r="Y393" s="64"/>
      <c r="Z393" s="64"/>
      <c r="AA393" s="307"/>
      <c r="AB393" s="307"/>
      <c r="AC393" s="307"/>
      <c r="AD393" s="307"/>
      <c r="AE393" s="307"/>
      <c r="AF393" s="150">
        <v>13</v>
      </c>
      <c r="AG393" s="150">
        <v>3</v>
      </c>
      <c r="AH393" s="150">
        <v>2012</v>
      </c>
      <c r="AI393" s="208">
        <v>0.58333333333333337</v>
      </c>
      <c r="AJ393" s="307"/>
      <c r="AK393" s="307"/>
      <c r="AL393" s="54"/>
      <c r="AM393" s="307"/>
      <c r="AN393" s="88">
        <v>31</v>
      </c>
      <c r="AO393" s="88">
        <v>3</v>
      </c>
      <c r="AP393" s="88">
        <v>2012</v>
      </c>
      <c r="AQ393" s="88"/>
      <c r="AR393" s="213">
        <v>18</v>
      </c>
      <c r="AS393" s="557"/>
      <c r="AT393" s="60">
        <v>270</v>
      </c>
      <c r="AU393" s="60">
        <v>216</v>
      </c>
      <c r="AV393" s="60">
        <v>11.13</v>
      </c>
      <c r="AW393" s="61">
        <v>160</v>
      </c>
      <c r="AX393" s="60"/>
      <c r="AY393" s="60">
        <v>23.400000000000002</v>
      </c>
      <c r="AZ393" s="60">
        <v>540</v>
      </c>
      <c r="BA393" s="60"/>
      <c r="BB393" s="60">
        <v>540</v>
      </c>
    </row>
    <row r="394" spans="1:54" s="62" customFormat="1" ht="12">
      <c r="A394" s="63" t="s">
        <v>1916</v>
      </c>
      <c r="B394" s="50">
        <v>11</v>
      </c>
      <c r="C394" s="163">
        <v>1670343770</v>
      </c>
      <c r="D394" s="150" t="s">
        <v>1594</v>
      </c>
      <c r="E394" s="150" t="s">
        <v>1926</v>
      </c>
      <c r="F394" s="150">
        <v>30001007880</v>
      </c>
      <c r="G394" s="53"/>
      <c r="H394" s="150">
        <v>15</v>
      </c>
      <c r="I394" s="150">
        <v>2</v>
      </c>
      <c r="J394" s="150">
        <v>1955</v>
      </c>
      <c r="K394" s="150">
        <v>56</v>
      </c>
      <c r="L394" s="150" t="s">
        <v>3164</v>
      </c>
      <c r="M394" s="150"/>
      <c r="N394" s="1"/>
      <c r="O394" s="1"/>
      <c r="P394" s="215"/>
      <c r="Q394" s="460" t="s">
        <v>3378</v>
      </c>
      <c r="R394" s="53"/>
      <c r="S394" s="325" t="s">
        <v>58</v>
      </c>
      <c r="T394" s="150">
        <v>11030022</v>
      </c>
      <c r="U394" s="64"/>
      <c r="V394" s="64"/>
      <c r="W394" s="64"/>
      <c r="X394" s="64"/>
      <c r="Y394" s="64"/>
      <c r="Z394" s="64"/>
      <c r="AA394" s="307"/>
      <c r="AB394" s="307"/>
      <c r="AC394" s="307"/>
      <c r="AD394" s="307"/>
      <c r="AE394" s="307"/>
      <c r="AF394" s="150">
        <v>2</v>
      </c>
      <c r="AG394" s="150">
        <v>12</v>
      </c>
      <c r="AH394" s="150">
        <v>2011</v>
      </c>
      <c r="AI394" s="208">
        <v>0.54166666666666663</v>
      </c>
      <c r="AJ394" s="307"/>
      <c r="AK394" s="307"/>
      <c r="AL394" s="54"/>
      <c r="AM394" s="307"/>
      <c r="AN394" s="88">
        <v>28</v>
      </c>
      <c r="AO394" s="88">
        <v>3</v>
      </c>
      <c r="AP394" s="88">
        <v>2012</v>
      </c>
      <c r="AQ394" s="209">
        <v>0.375</v>
      </c>
      <c r="AR394" s="213">
        <v>27</v>
      </c>
      <c r="AS394" s="557" t="s">
        <v>1914</v>
      </c>
      <c r="AT394" s="60">
        <v>405</v>
      </c>
      <c r="AU394" s="60">
        <v>324</v>
      </c>
      <c r="AV394" s="60">
        <v>7.61</v>
      </c>
      <c r="AW394" s="61">
        <v>30</v>
      </c>
      <c r="AX394" s="60"/>
      <c r="AY394" s="60">
        <v>35.1</v>
      </c>
      <c r="AZ394" s="60">
        <v>801.71</v>
      </c>
      <c r="BA394" s="60"/>
      <c r="BB394" s="60">
        <v>801.71</v>
      </c>
    </row>
    <row r="395" spans="1:54" s="62" customFormat="1" ht="12">
      <c r="A395" s="63" t="s">
        <v>1916</v>
      </c>
      <c r="B395" s="50">
        <v>12</v>
      </c>
      <c r="C395" s="163">
        <v>3198857795</v>
      </c>
      <c r="D395" s="150" t="s">
        <v>1587</v>
      </c>
      <c r="E395" s="150" t="s">
        <v>4811</v>
      </c>
      <c r="F395" s="150">
        <v>42001033451</v>
      </c>
      <c r="G395" s="53"/>
      <c r="H395" s="150">
        <v>14</v>
      </c>
      <c r="I395" s="150">
        <v>2</v>
      </c>
      <c r="J395" s="150">
        <v>1980</v>
      </c>
      <c r="K395" s="150">
        <v>32</v>
      </c>
      <c r="L395" s="150" t="s">
        <v>3164</v>
      </c>
      <c r="M395" s="150"/>
      <c r="N395" s="1"/>
      <c r="O395" s="1"/>
      <c r="P395" s="215"/>
      <c r="Q395" s="460">
        <v>18</v>
      </c>
      <c r="R395" s="53"/>
      <c r="S395" s="325" t="s">
        <v>58</v>
      </c>
      <c r="T395" s="150">
        <v>11030022</v>
      </c>
      <c r="U395" s="55"/>
      <c r="V395" s="55"/>
      <c r="W395" s="55"/>
      <c r="X395" s="64"/>
      <c r="Y395" s="55"/>
      <c r="Z395" s="55"/>
      <c r="AA395" s="307"/>
      <c r="AB395" s="307"/>
      <c r="AC395" s="307"/>
      <c r="AD395" s="307"/>
      <c r="AE395" s="307"/>
      <c r="AF395" s="150">
        <v>21</v>
      </c>
      <c r="AG395" s="150">
        <v>2</v>
      </c>
      <c r="AH395" s="150">
        <v>2012</v>
      </c>
      <c r="AI395" s="208">
        <v>0.72916666666666663</v>
      </c>
      <c r="AJ395" s="307"/>
      <c r="AK395" s="307"/>
      <c r="AL395" s="54"/>
      <c r="AM395" s="307"/>
      <c r="AN395" s="88">
        <v>19</v>
      </c>
      <c r="AO395" s="88">
        <v>3</v>
      </c>
      <c r="AP395" s="88">
        <v>2012</v>
      </c>
      <c r="AQ395" s="94">
        <v>0.625</v>
      </c>
      <c r="AR395" s="88">
        <v>19</v>
      </c>
      <c r="AS395" s="557" t="s">
        <v>1914</v>
      </c>
      <c r="AT395" s="60">
        <v>285</v>
      </c>
      <c r="AU395" s="60">
        <v>228</v>
      </c>
      <c r="AV395" s="60">
        <v>4.9800000000000004</v>
      </c>
      <c r="AW395" s="61">
        <v>60</v>
      </c>
      <c r="AX395" s="60"/>
      <c r="AY395" s="60">
        <v>24.7</v>
      </c>
      <c r="AZ395" s="60">
        <v>570</v>
      </c>
      <c r="BA395" s="60"/>
      <c r="BB395" s="60">
        <v>570</v>
      </c>
    </row>
    <row r="396" spans="1:54" s="62" customFormat="1" ht="12">
      <c r="A396" s="63" t="s">
        <v>1916</v>
      </c>
      <c r="B396" s="50">
        <v>13</v>
      </c>
      <c r="C396" s="163">
        <v>3284332604</v>
      </c>
      <c r="D396" s="150" t="s">
        <v>61</v>
      </c>
      <c r="E396" s="150" t="s">
        <v>3380</v>
      </c>
      <c r="F396" s="150">
        <v>60001124043</v>
      </c>
      <c r="G396" s="53"/>
      <c r="H396" s="150">
        <v>15</v>
      </c>
      <c r="I396" s="150">
        <v>4</v>
      </c>
      <c r="J396" s="150">
        <v>1962</v>
      </c>
      <c r="K396" s="150">
        <v>50</v>
      </c>
      <c r="L396" s="150" t="s">
        <v>3164</v>
      </c>
      <c r="M396" s="150"/>
      <c r="N396" s="1"/>
      <c r="O396" s="1"/>
      <c r="P396" s="215"/>
      <c r="Q396" s="460">
        <v>19</v>
      </c>
      <c r="R396" s="53"/>
      <c r="S396" s="325" t="s">
        <v>58</v>
      </c>
      <c r="T396" s="150">
        <v>11030022</v>
      </c>
      <c r="U396" s="55"/>
      <c r="V396" s="55"/>
      <c r="W396" s="55"/>
      <c r="X396" s="64"/>
      <c r="Y396" s="55"/>
      <c r="Z396" s="55"/>
      <c r="AA396" s="307"/>
      <c r="AB396" s="307"/>
      <c r="AC396" s="307"/>
      <c r="AD396" s="307"/>
      <c r="AE396" s="307"/>
      <c r="AF396" s="150">
        <v>22</v>
      </c>
      <c r="AG396" s="150">
        <v>2</v>
      </c>
      <c r="AH396" s="150">
        <v>2012</v>
      </c>
      <c r="AI396" s="208">
        <v>0.54166666666666663</v>
      </c>
      <c r="AJ396" s="307"/>
      <c r="AK396" s="307"/>
      <c r="AL396" s="54"/>
      <c r="AM396" s="307"/>
      <c r="AN396" s="88">
        <v>16</v>
      </c>
      <c r="AO396" s="88">
        <v>3</v>
      </c>
      <c r="AP396" s="88">
        <v>2012</v>
      </c>
      <c r="AQ396" s="94">
        <v>0.625</v>
      </c>
      <c r="AR396" s="88">
        <v>16</v>
      </c>
      <c r="AS396" s="557" t="s">
        <v>1914</v>
      </c>
      <c r="AT396" s="60">
        <v>240</v>
      </c>
      <c r="AU396" s="60">
        <v>192</v>
      </c>
      <c r="AV396" s="60">
        <v>8.2100000000000009</v>
      </c>
      <c r="AW396" s="61">
        <v>80</v>
      </c>
      <c r="AX396" s="60"/>
      <c r="AY396" s="60">
        <v>20.8</v>
      </c>
      <c r="AZ396" s="60">
        <v>480</v>
      </c>
      <c r="BA396" s="60"/>
      <c r="BB396" s="60">
        <v>480</v>
      </c>
    </row>
    <row r="397" spans="1:54" s="62" customFormat="1" ht="12">
      <c r="A397" s="63" t="s">
        <v>1916</v>
      </c>
      <c r="B397" s="50">
        <v>14</v>
      </c>
      <c r="C397" s="163">
        <v>67955472</v>
      </c>
      <c r="D397" s="150" t="s">
        <v>407</v>
      </c>
      <c r="E397" s="150" t="s">
        <v>1930</v>
      </c>
      <c r="F397" s="150">
        <v>51001021953</v>
      </c>
      <c r="G397" s="53"/>
      <c r="H397" s="150">
        <v>21</v>
      </c>
      <c r="I397" s="150">
        <v>10</v>
      </c>
      <c r="J397" s="150">
        <v>1965</v>
      </c>
      <c r="K397" s="150">
        <v>46</v>
      </c>
      <c r="L397" s="150" t="s">
        <v>3164</v>
      </c>
      <c r="M397" s="150"/>
      <c r="N397" s="1"/>
      <c r="O397" s="1"/>
      <c r="P397" s="215"/>
      <c r="Q397" s="460" t="s">
        <v>3381</v>
      </c>
      <c r="R397" s="53"/>
      <c r="S397" s="325" t="s">
        <v>58</v>
      </c>
      <c r="T397" s="150">
        <v>11030022</v>
      </c>
      <c r="U397" s="55"/>
      <c r="V397" s="55"/>
      <c r="W397" s="55"/>
      <c r="X397" s="64"/>
      <c r="Y397" s="55"/>
      <c r="Z397" s="55"/>
      <c r="AA397" s="307"/>
      <c r="AB397" s="307"/>
      <c r="AC397" s="307"/>
      <c r="AD397" s="307"/>
      <c r="AE397" s="307"/>
      <c r="AF397" s="150">
        <v>26</v>
      </c>
      <c r="AG397" s="150">
        <v>12</v>
      </c>
      <c r="AH397" s="150">
        <v>2011</v>
      </c>
      <c r="AI397" s="208">
        <v>0.54166666666666663</v>
      </c>
      <c r="AJ397" s="307"/>
      <c r="AK397" s="307"/>
      <c r="AL397" s="54"/>
      <c r="AM397" s="307"/>
      <c r="AN397" s="88">
        <v>8</v>
      </c>
      <c r="AO397" s="88">
        <v>3</v>
      </c>
      <c r="AP397" s="88">
        <v>2012</v>
      </c>
      <c r="AQ397" s="94">
        <v>0.375</v>
      </c>
      <c r="AR397" s="88">
        <v>7</v>
      </c>
      <c r="AS397" s="557" t="s">
        <v>1914</v>
      </c>
      <c r="AT397" s="60">
        <v>105</v>
      </c>
      <c r="AU397" s="60">
        <v>84</v>
      </c>
      <c r="AV397" s="60">
        <v>0</v>
      </c>
      <c r="AW397" s="61">
        <v>20</v>
      </c>
      <c r="AX397" s="60"/>
      <c r="AY397" s="60">
        <v>9.1</v>
      </c>
      <c r="AZ397" s="60">
        <v>210</v>
      </c>
      <c r="BA397" s="60"/>
      <c r="BB397" s="60">
        <v>210</v>
      </c>
    </row>
    <row r="398" spans="1:54" s="62" customFormat="1" ht="12">
      <c r="A398" s="63" t="s">
        <v>1916</v>
      </c>
      <c r="B398" s="50">
        <v>15</v>
      </c>
      <c r="C398" s="163">
        <v>1632753425</v>
      </c>
      <c r="D398" s="150" t="s">
        <v>3360</v>
      </c>
      <c r="E398" s="150" t="s">
        <v>3029</v>
      </c>
      <c r="F398" s="150">
        <v>42001024476</v>
      </c>
      <c r="G398" s="53"/>
      <c r="H398" s="150">
        <v>12</v>
      </c>
      <c r="I398" s="150">
        <v>8</v>
      </c>
      <c r="J398" s="150">
        <v>1938</v>
      </c>
      <c r="K398" s="150">
        <v>73</v>
      </c>
      <c r="L398" s="150" t="s">
        <v>3164</v>
      </c>
      <c r="M398" s="150"/>
      <c r="N398" s="1"/>
      <c r="O398" s="1"/>
      <c r="P398" s="215"/>
      <c r="Q398" s="460">
        <v>20</v>
      </c>
      <c r="R398" s="53"/>
      <c r="S398" s="325" t="s">
        <v>58</v>
      </c>
      <c r="T398" s="150">
        <v>11030022</v>
      </c>
      <c r="U398" s="55"/>
      <c r="V398" s="55"/>
      <c r="W398" s="55"/>
      <c r="X398" s="64"/>
      <c r="Y398" s="55"/>
      <c r="Z398" s="55"/>
      <c r="AA398" s="307"/>
      <c r="AB398" s="307"/>
      <c r="AC398" s="307"/>
      <c r="AD398" s="307"/>
      <c r="AE398" s="307"/>
      <c r="AF398" s="150">
        <v>28</v>
      </c>
      <c r="AG398" s="150">
        <v>2</v>
      </c>
      <c r="AH398" s="150">
        <v>2012</v>
      </c>
      <c r="AI398" s="208">
        <v>0.55555555555555558</v>
      </c>
      <c r="AJ398" s="307"/>
      <c r="AK398" s="307"/>
      <c r="AL398" s="54"/>
      <c r="AM398" s="307"/>
      <c r="AN398" s="88">
        <v>14</v>
      </c>
      <c r="AO398" s="88">
        <v>3</v>
      </c>
      <c r="AP398" s="88">
        <v>2012</v>
      </c>
      <c r="AQ398" s="94">
        <v>0.33333333333333331</v>
      </c>
      <c r="AR398" s="88">
        <v>13</v>
      </c>
      <c r="AS398" s="557" t="s">
        <v>1914</v>
      </c>
      <c r="AT398" s="60">
        <v>195</v>
      </c>
      <c r="AU398" s="60">
        <v>156</v>
      </c>
      <c r="AV398" s="60">
        <v>8.94</v>
      </c>
      <c r="AW398" s="61">
        <v>70</v>
      </c>
      <c r="AX398" s="60"/>
      <c r="AY398" s="60">
        <v>16.900000000000002</v>
      </c>
      <c r="AZ398" s="60">
        <v>390</v>
      </c>
      <c r="BA398" s="60"/>
      <c r="BB398" s="60">
        <v>390</v>
      </c>
    </row>
    <row r="399" spans="1:54" s="62" customFormat="1" ht="12">
      <c r="A399" s="63" t="s">
        <v>1916</v>
      </c>
      <c r="B399" s="50">
        <v>16</v>
      </c>
      <c r="C399" s="163">
        <v>2005186811</v>
      </c>
      <c r="D399" s="150" t="s">
        <v>161</v>
      </c>
      <c r="E399" s="150" t="s">
        <v>4812</v>
      </c>
      <c r="F399" s="150">
        <v>19801116049</v>
      </c>
      <c r="G399" s="53"/>
      <c r="H399" s="150">
        <v>27</v>
      </c>
      <c r="I399" s="150">
        <v>3</v>
      </c>
      <c r="J399" s="150">
        <v>1959</v>
      </c>
      <c r="K399" s="150">
        <v>53</v>
      </c>
      <c r="L399" s="150" t="s">
        <v>3164</v>
      </c>
      <c r="M399" s="150"/>
      <c r="N399" s="1"/>
      <c r="O399" s="1"/>
      <c r="P399" s="215"/>
      <c r="Q399" s="460">
        <v>28</v>
      </c>
      <c r="R399" s="53"/>
      <c r="S399" s="325" t="s">
        <v>58</v>
      </c>
      <c r="T399" s="150">
        <v>11030022</v>
      </c>
      <c r="U399" s="55"/>
      <c r="V399" s="55"/>
      <c r="W399" s="55"/>
      <c r="X399" s="64"/>
      <c r="Y399" s="55"/>
      <c r="Z399" s="55"/>
      <c r="AA399" s="307"/>
      <c r="AB399" s="307"/>
      <c r="AC399" s="307"/>
      <c r="AD399" s="307"/>
      <c r="AE399" s="307"/>
      <c r="AF399" s="150">
        <v>19</v>
      </c>
      <c r="AG399" s="150">
        <v>3</v>
      </c>
      <c r="AH399" s="150">
        <v>2012</v>
      </c>
      <c r="AI399" s="208">
        <v>0.54166666666666663</v>
      </c>
      <c r="AJ399" s="307"/>
      <c r="AK399" s="307"/>
      <c r="AL399" s="54"/>
      <c r="AM399" s="307"/>
      <c r="AN399" s="88">
        <v>31</v>
      </c>
      <c r="AO399" s="88">
        <v>3</v>
      </c>
      <c r="AP399" s="88">
        <v>2012</v>
      </c>
      <c r="AQ399" s="88"/>
      <c r="AR399" s="88">
        <v>13</v>
      </c>
      <c r="AS399" s="557"/>
      <c r="AT399" s="60">
        <v>195</v>
      </c>
      <c r="AU399" s="60">
        <v>156</v>
      </c>
      <c r="AV399" s="60">
        <v>7.1</v>
      </c>
      <c r="AW399" s="61">
        <v>130</v>
      </c>
      <c r="AX399" s="60"/>
      <c r="AY399" s="60">
        <v>16.900000000000002</v>
      </c>
      <c r="AZ399" s="60">
        <v>390</v>
      </c>
      <c r="BA399" s="60"/>
      <c r="BB399" s="60">
        <v>390</v>
      </c>
    </row>
    <row r="400" spans="1:54" s="62" customFormat="1" ht="12">
      <c r="A400" s="63" t="s">
        <v>1916</v>
      </c>
      <c r="B400" s="50">
        <v>17</v>
      </c>
      <c r="C400" s="163">
        <v>1879906851</v>
      </c>
      <c r="D400" s="150" t="s">
        <v>1958</v>
      </c>
      <c r="E400" s="150" t="s">
        <v>4813</v>
      </c>
      <c r="F400" s="150">
        <v>39001007332</v>
      </c>
      <c r="G400" s="53"/>
      <c r="H400" s="150">
        <v>5</v>
      </c>
      <c r="I400" s="150">
        <v>8</v>
      </c>
      <c r="J400" s="150">
        <v>1959</v>
      </c>
      <c r="K400" s="150">
        <v>53</v>
      </c>
      <c r="L400" s="150" t="s">
        <v>3164</v>
      </c>
      <c r="M400" s="150"/>
      <c r="N400" s="1"/>
      <c r="O400" s="1"/>
      <c r="P400" s="215"/>
      <c r="Q400" s="460">
        <v>29</v>
      </c>
      <c r="R400" s="53"/>
      <c r="S400" s="325" t="s">
        <v>58</v>
      </c>
      <c r="T400" s="150">
        <v>11030022</v>
      </c>
      <c r="U400" s="55"/>
      <c r="V400" s="55"/>
      <c r="W400" s="55"/>
      <c r="X400" s="64"/>
      <c r="Y400" s="55"/>
      <c r="Z400" s="55"/>
      <c r="AA400" s="307"/>
      <c r="AB400" s="307"/>
      <c r="AC400" s="307"/>
      <c r="AD400" s="307"/>
      <c r="AE400" s="307"/>
      <c r="AF400" s="150">
        <v>19</v>
      </c>
      <c r="AG400" s="150">
        <v>3</v>
      </c>
      <c r="AH400" s="150">
        <v>2012</v>
      </c>
      <c r="AI400" s="208">
        <v>0.54166666666666663</v>
      </c>
      <c r="AJ400" s="307"/>
      <c r="AK400" s="307"/>
      <c r="AL400" s="54"/>
      <c r="AM400" s="307"/>
      <c r="AN400" s="88">
        <v>31</v>
      </c>
      <c r="AO400" s="88">
        <v>3</v>
      </c>
      <c r="AP400" s="88">
        <v>2012</v>
      </c>
      <c r="AQ400" s="88"/>
      <c r="AR400" s="88">
        <v>13</v>
      </c>
      <c r="AS400" s="557"/>
      <c r="AT400" s="60">
        <v>195</v>
      </c>
      <c r="AU400" s="60">
        <v>156</v>
      </c>
      <c r="AV400" s="60">
        <v>10.23</v>
      </c>
      <c r="AW400" s="61">
        <v>0</v>
      </c>
      <c r="AX400" s="60"/>
      <c r="AY400" s="60">
        <v>16.900000000000002</v>
      </c>
      <c r="AZ400" s="60">
        <v>378.13</v>
      </c>
      <c r="BA400" s="60"/>
      <c r="BB400" s="60">
        <v>378.13</v>
      </c>
    </row>
    <row r="401" spans="1:54" s="62" customFormat="1" ht="12">
      <c r="A401" s="63" t="s">
        <v>1916</v>
      </c>
      <c r="B401" s="50">
        <v>18</v>
      </c>
      <c r="C401" s="163">
        <v>12961198</v>
      </c>
      <c r="D401" s="150" t="s">
        <v>610</v>
      </c>
      <c r="E401" s="150" t="s">
        <v>4814</v>
      </c>
      <c r="F401" s="150">
        <v>62001036301</v>
      </c>
      <c r="G401" s="53"/>
      <c r="H401" s="150">
        <v>26</v>
      </c>
      <c r="I401" s="150">
        <v>1</v>
      </c>
      <c r="J401" s="150">
        <v>1983</v>
      </c>
      <c r="K401" s="150">
        <v>29</v>
      </c>
      <c r="L401" s="150" t="s">
        <v>3164</v>
      </c>
      <c r="M401" s="150"/>
      <c r="N401" s="1"/>
      <c r="O401" s="1"/>
      <c r="P401" s="215"/>
      <c r="Q401" s="460">
        <v>30</v>
      </c>
      <c r="R401" s="53"/>
      <c r="S401" s="325" t="s">
        <v>58</v>
      </c>
      <c r="T401" s="150">
        <v>11030022</v>
      </c>
      <c r="U401" s="55"/>
      <c r="V401" s="55"/>
      <c r="W401" s="55"/>
      <c r="X401" s="64"/>
      <c r="Y401" s="55"/>
      <c r="Z401" s="55"/>
      <c r="AA401" s="307"/>
      <c r="AB401" s="307"/>
      <c r="AC401" s="307"/>
      <c r="AD401" s="307"/>
      <c r="AE401" s="307"/>
      <c r="AF401" s="150">
        <v>26</v>
      </c>
      <c r="AG401" s="150">
        <v>3</v>
      </c>
      <c r="AH401" s="150">
        <v>2012</v>
      </c>
      <c r="AI401" s="208">
        <v>0.54166666666666663</v>
      </c>
      <c r="AJ401" s="307"/>
      <c r="AK401" s="307"/>
      <c r="AL401" s="54"/>
      <c r="AM401" s="307"/>
      <c r="AN401" s="88">
        <v>31</v>
      </c>
      <c r="AO401" s="88">
        <v>3</v>
      </c>
      <c r="AP401" s="88">
        <v>2012</v>
      </c>
      <c r="AQ401" s="88"/>
      <c r="AR401" s="88">
        <v>5</v>
      </c>
      <c r="AS401" s="557"/>
      <c r="AT401" s="60">
        <v>75</v>
      </c>
      <c r="AU401" s="60">
        <v>60</v>
      </c>
      <c r="AV401" s="60">
        <v>0</v>
      </c>
      <c r="AW401" s="61">
        <v>100</v>
      </c>
      <c r="AX401" s="60"/>
      <c r="AY401" s="60">
        <v>6.5</v>
      </c>
      <c r="AZ401" s="60">
        <v>150</v>
      </c>
      <c r="BA401" s="60"/>
      <c r="BB401" s="60">
        <v>150</v>
      </c>
    </row>
    <row r="402" spans="1:54" s="62" customFormat="1" ht="12">
      <c r="A402" s="63" t="s">
        <v>1916</v>
      </c>
      <c r="B402" s="50">
        <v>19</v>
      </c>
      <c r="C402" s="163">
        <v>2508139603</v>
      </c>
      <c r="D402" s="150" t="s">
        <v>3374</v>
      </c>
      <c r="E402" s="150" t="s">
        <v>4815</v>
      </c>
      <c r="F402" s="150">
        <v>19001110129</v>
      </c>
      <c r="G402" s="53"/>
      <c r="H402" s="150">
        <v>27</v>
      </c>
      <c r="I402" s="150">
        <v>4</v>
      </c>
      <c r="J402" s="150">
        <v>1993</v>
      </c>
      <c r="K402" s="150">
        <v>19</v>
      </c>
      <c r="L402" s="150" t="s">
        <v>3164</v>
      </c>
      <c r="M402" s="150"/>
      <c r="N402" s="1"/>
      <c r="O402" s="1"/>
      <c r="P402" s="215"/>
      <c r="Q402" s="460">
        <v>31</v>
      </c>
      <c r="R402" s="53"/>
      <c r="S402" s="325" t="s">
        <v>58</v>
      </c>
      <c r="T402" s="150">
        <v>11030022</v>
      </c>
      <c r="U402" s="55"/>
      <c r="V402" s="55"/>
      <c r="W402" s="55"/>
      <c r="X402" s="64"/>
      <c r="Y402" s="55"/>
      <c r="Z402" s="55"/>
      <c r="AA402" s="307"/>
      <c r="AB402" s="307"/>
      <c r="AC402" s="307"/>
      <c r="AD402" s="307"/>
      <c r="AE402" s="307"/>
      <c r="AF402" s="150">
        <v>30</v>
      </c>
      <c r="AG402" s="150">
        <v>3</v>
      </c>
      <c r="AH402" s="150">
        <v>2012</v>
      </c>
      <c r="AI402" s="208">
        <v>0.58333333333333337</v>
      </c>
      <c r="AJ402" s="307"/>
      <c r="AK402" s="307"/>
      <c r="AL402" s="54"/>
      <c r="AM402" s="307"/>
      <c r="AN402" s="88">
        <v>31</v>
      </c>
      <c r="AO402" s="88">
        <v>3</v>
      </c>
      <c r="AP402" s="88">
        <v>2012</v>
      </c>
      <c r="AQ402" s="88"/>
      <c r="AR402" s="88">
        <v>1</v>
      </c>
      <c r="AS402" s="557"/>
      <c r="AT402" s="60">
        <v>15</v>
      </c>
      <c r="AU402" s="60">
        <v>12</v>
      </c>
      <c r="AV402" s="60">
        <v>7.19</v>
      </c>
      <c r="AW402" s="61">
        <v>0</v>
      </c>
      <c r="AX402" s="60"/>
      <c r="AY402" s="60">
        <v>1.3</v>
      </c>
      <c r="AZ402" s="60">
        <v>30</v>
      </c>
      <c r="BA402" s="60"/>
      <c r="BB402" s="60">
        <v>30</v>
      </c>
    </row>
    <row r="403" spans="1:54" s="62" customFormat="1" ht="12">
      <c r="A403" s="63" t="s">
        <v>1916</v>
      </c>
      <c r="B403" s="50">
        <v>20</v>
      </c>
      <c r="C403" s="163">
        <v>1261485241</v>
      </c>
      <c r="D403" s="150" t="s">
        <v>103</v>
      </c>
      <c r="E403" s="150" t="s">
        <v>4808</v>
      </c>
      <c r="F403" s="150">
        <v>19001094147</v>
      </c>
      <c r="G403" s="53"/>
      <c r="H403" s="150">
        <v>2</v>
      </c>
      <c r="I403" s="150">
        <v>5</v>
      </c>
      <c r="J403" s="150">
        <v>1969</v>
      </c>
      <c r="K403" s="150">
        <v>43</v>
      </c>
      <c r="L403" s="150" t="s">
        <v>3164</v>
      </c>
      <c r="M403" s="150"/>
      <c r="N403" s="1"/>
      <c r="O403" s="1"/>
      <c r="P403" s="215"/>
      <c r="Q403" s="460">
        <v>50</v>
      </c>
      <c r="R403" s="53"/>
      <c r="S403" s="325" t="s">
        <v>58</v>
      </c>
      <c r="T403" s="150">
        <v>11030021</v>
      </c>
      <c r="U403" s="55"/>
      <c r="V403" s="55"/>
      <c r="W403" s="55"/>
      <c r="X403" s="64"/>
      <c r="Y403" s="55"/>
      <c r="Z403" s="55"/>
      <c r="AA403" s="307"/>
      <c r="AB403" s="307"/>
      <c r="AC403" s="307"/>
      <c r="AD403" s="307"/>
      <c r="AE403" s="307"/>
      <c r="AF403" s="150">
        <v>3</v>
      </c>
      <c r="AG403" s="150">
        <v>3</v>
      </c>
      <c r="AH403" s="150">
        <v>2012</v>
      </c>
      <c r="AI403" s="208">
        <v>0.4236111111111111</v>
      </c>
      <c r="AJ403" s="307"/>
      <c r="AK403" s="307"/>
      <c r="AL403" s="54"/>
      <c r="AM403" s="307"/>
      <c r="AN403" s="88">
        <v>9</v>
      </c>
      <c r="AO403" s="88">
        <v>3</v>
      </c>
      <c r="AP403" s="88">
        <v>2012</v>
      </c>
      <c r="AQ403" s="94">
        <v>0.5</v>
      </c>
      <c r="AR403" s="210">
        <v>6</v>
      </c>
      <c r="AS403" s="557" t="s">
        <v>1914</v>
      </c>
      <c r="AT403" s="60">
        <v>76.800000000000011</v>
      </c>
      <c r="AU403" s="60">
        <v>61.199999999999996</v>
      </c>
      <c r="AV403" s="60">
        <v>15.31</v>
      </c>
      <c r="AW403" s="61">
        <v>10</v>
      </c>
      <c r="AX403" s="60"/>
      <c r="AY403" s="60">
        <v>9</v>
      </c>
      <c r="AZ403" s="60">
        <v>150</v>
      </c>
      <c r="BA403" s="60"/>
      <c r="BB403" s="60">
        <v>150</v>
      </c>
    </row>
    <row r="404" spans="1:54" s="62" customFormat="1" ht="12">
      <c r="A404" s="63" t="s">
        <v>1916</v>
      </c>
      <c r="B404" s="50">
        <v>21</v>
      </c>
      <c r="C404" s="163">
        <v>3063978457</v>
      </c>
      <c r="D404" s="150" t="s">
        <v>1954</v>
      </c>
      <c r="E404" s="150" t="s">
        <v>4816</v>
      </c>
      <c r="F404" s="150">
        <v>58001026207</v>
      </c>
      <c r="G404" s="53"/>
      <c r="H404" s="150">
        <v>15</v>
      </c>
      <c r="I404" s="150">
        <v>1</v>
      </c>
      <c r="J404" s="150">
        <v>1961</v>
      </c>
      <c r="K404" s="150">
        <v>51</v>
      </c>
      <c r="L404" s="150" t="s">
        <v>3164</v>
      </c>
      <c r="M404" s="150"/>
      <c r="N404" s="1"/>
      <c r="O404" s="1"/>
      <c r="P404" s="215"/>
      <c r="Q404" s="460">
        <v>53</v>
      </c>
      <c r="R404" s="53"/>
      <c r="S404" s="325" t="s">
        <v>58</v>
      </c>
      <c r="T404" s="150">
        <v>11030021</v>
      </c>
      <c r="U404" s="55"/>
      <c r="V404" s="55"/>
      <c r="W404" s="55"/>
      <c r="X404" s="64"/>
      <c r="Y404" s="55"/>
      <c r="Z404" s="55"/>
      <c r="AA404" s="307"/>
      <c r="AB404" s="307"/>
      <c r="AC404" s="307"/>
      <c r="AD404" s="307"/>
      <c r="AE404" s="307"/>
      <c r="AF404" s="150">
        <v>9</v>
      </c>
      <c r="AG404" s="150">
        <v>3</v>
      </c>
      <c r="AH404" s="150">
        <v>2012</v>
      </c>
      <c r="AI404" s="208">
        <v>0.45833333333333331</v>
      </c>
      <c r="AJ404" s="307"/>
      <c r="AK404" s="307"/>
      <c r="AL404" s="54"/>
      <c r="AM404" s="307"/>
      <c r="AN404" s="88">
        <v>31</v>
      </c>
      <c r="AO404" s="88">
        <v>3</v>
      </c>
      <c r="AP404" s="88">
        <v>2012</v>
      </c>
      <c r="AQ404" s="88"/>
      <c r="AR404" s="210">
        <v>22</v>
      </c>
      <c r="AS404" s="557"/>
      <c r="AT404" s="60">
        <v>281.60000000000002</v>
      </c>
      <c r="AU404" s="60">
        <v>224.39999999999998</v>
      </c>
      <c r="AV404" s="60">
        <v>11.07</v>
      </c>
      <c r="AW404" s="61">
        <v>0</v>
      </c>
      <c r="AX404" s="60"/>
      <c r="AY404" s="60">
        <v>33</v>
      </c>
      <c r="AZ404" s="60">
        <v>550.06999999999994</v>
      </c>
      <c r="BA404" s="60"/>
      <c r="BB404" s="60">
        <v>550.07000000000005</v>
      </c>
    </row>
    <row r="405" spans="1:54" s="62" customFormat="1" ht="12">
      <c r="A405" s="63" t="s">
        <v>1916</v>
      </c>
      <c r="B405" s="50">
        <v>22</v>
      </c>
      <c r="C405" s="163">
        <v>2999327388</v>
      </c>
      <c r="D405" s="150" t="s">
        <v>4817</v>
      </c>
      <c r="E405" s="150" t="s">
        <v>2193</v>
      </c>
      <c r="F405" s="86" t="s">
        <v>4818</v>
      </c>
      <c r="G405" s="53"/>
      <c r="H405" s="150">
        <v>28</v>
      </c>
      <c r="I405" s="150">
        <v>10</v>
      </c>
      <c r="J405" s="150">
        <v>1954</v>
      </c>
      <c r="K405" s="150">
        <v>58</v>
      </c>
      <c r="L405" s="150" t="s">
        <v>3164</v>
      </c>
      <c r="M405" s="150"/>
      <c r="N405" s="1"/>
      <c r="O405" s="1"/>
      <c r="P405" s="215"/>
      <c r="Q405" s="460">
        <v>54</v>
      </c>
      <c r="R405" s="53"/>
      <c r="S405" s="325" t="s">
        <v>58</v>
      </c>
      <c r="T405" s="150">
        <v>11030021</v>
      </c>
      <c r="U405" s="55"/>
      <c r="V405" s="55"/>
      <c r="W405" s="55"/>
      <c r="X405" s="64"/>
      <c r="Y405" s="55"/>
      <c r="Z405" s="55"/>
      <c r="AA405" s="307"/>
      <c r="AB405" s="307"/>
      <c r="AC405" s="307"/>
      <c r="AD405" s="307"/>
      <c r="AE405" s="307"/>
      <c r="AF405" s="150">
        <v>9</v>
      </c>
      <c r="AG405" s="150">
        <v>3</v>
      </c>
      <c r="AH405" s="150">
        <v>2012</v>
      </c>
      <c r="AI405" s="208">
        <v>0.47916666666666669</v>
      </c>
      <c r="AJ405" s="307"/>
      <c r="AK405" s="307"/>
      <c r="AL405" s="54"/>
      <c r="AM405" s="307"/>
      <c r="AN405" s="88">
        <v>31</v>
      </c>
      <c r="AO405" s="88">
        <v>3</v>
      </c>
      <c r="AP405" s="88">
        <v>2012</v>
      </c>
      <c r="AQ405" s="88"/>
      <c r="AR405" s="210">
        <v>22</v>
      </c>
      <c r="AS405" s="557"/>
      <c r="AT405" s="60">
        <v>281.60000000000002</v>
      </c>
      <c r="AU405" s="60">
        <v>224.39999999999998</v>
      </c>
      <c r="AV405" s="60">
        <v>13.38</v>
      </c>
      <c r="AW405" s="61">
        <v>0</v>
      </c>
      <c r="AX405" s="60"/>
      <c r="AY405" s="60">
        <v>33</v>
      </c>
      <c r="AZ405" s="60">
        <v>550</v>
      </c>
      <c r="BA405" s="60"/>
      <c r="BB405" s="60">
        <v>550</v>
      </c>
    </row>
    <row r="406" spans="1:54" s="62" customFormat="1" ht="12">
      <c r="A406" s="63" t="s">
        <v>1916</v>
      </c>
      <c r="B406" s="50">
        <v>23</v>
      </c>
      <c r="C406" s="163">
        <v>3589742954</v>
      </c>
      <c r="D406" s="150" t="s">
        <v>1606</v>
      </c>
      <c r="E406" s="150" t="s">
        <v>3385</v>
      </c>
      <c r="F406" s="150">
        <v>19001086942</v>
      </c>
      <c r="G406" s="53"/>
      <c r="H406" s="150">
        <v>27</v>
      </c>
      <c r="I406" s="150">
        <v>1</v>
      </c>
      <c r="J406" s="150">
        <v>1952</v>
      </c>
      <c r="K406" s="150">
        <v>60</v>
      </c>
      <c r="L406" s="150" t="s">
        <v>3164</v>
      </c>
      <c r="M406" s="150"/>
      <c r="N406" s="1"/>
      <c r="O406" s="1"/>
      <c r="P406" s="215"/>
      <c r="Q406" s="460">
        <v>1</v>
      </c>
      <c r="R406" s="53"/>
      <c r="S406" s="325" t="s">
        <v>58</v>
      </c>
      <c r="T406" s="150">
        <v>11030021</v>
      </c>
      <c r="U406" s="55"/>
      <c r="V406" s="55"/>
      <c r="W406" s="55"/>
      <c r="X406" s="64"/>
      <c r="Y406" s="55"/>
      <c r="Z406" s="55"/>
      <c r="AA406" s="307"/>
      <c r="AB406" s="307"/>
      <c r="AC406" s="307"/>
      <c r="AD406" s="307"/>
      <c r="AE406" s="307"/>
      <c r="AF406" s="150">
        <v>6</v>
      </c>
      <c r="AG406" s="150">
        <v>1</v>
      </c>
      <c r="AH406" s="150">
        <v>2012</v>
      </c>
      <c r="AI406" s="208">
        <v>0.5</v>
      </c>
      <c r="AJ406" s="307"/>
      <c r="AK406" s="307"/>
      <c r="AL406" s="54"/>
      <c r="AM406" s="307"/>
      <c r="AN406" s="88">
        <v>23</v>
      </c>
      <c r="AO406" s="88">
        <v>3</v>
      </c>
      <c r="AP406" s="88">
        <v>2012</v>
      </c>
      <c r="AQ406" s="94">
        <v>0.58333333333333337</v>
      </c>
      <c r="AR406" s="210">
        <v>23</v>
      </c>
      <c r="AS406" s="557" t="s">
        <v>1914</v>
      </c>
      <c r="AT406" s="60">
        <v>294.40000000000003</v>
      </c>
      <c r="AU406" s="60">
        <v>234.6</v>
      </c>
      <c r="AV406" s="60">
        <v>0</v>
      </c>
      <c r="AW406" s="61">
        <v>34</v>
      </c>
      <c r="AX406" s="60"/>
      <c r="AY406" s="60">
        <v>34.5</v>
      </c>
      <c r="AZ406" s="60">
        <v>575</v>
      </c>
      <c r="BA406" s="60"/>
      <c r="BB406" s="60">
        <v>575</v>
      </c>
    </row>
    <row r="407" spans="1:54" s="62" customFormat="1" ht="12">
      <c r="A407" s="63" t="s">
        <v>1916</v>
      </c>
      <c r="B407" s="50">
        <v>24</v>
      </c>
      <c r="C407" s="163">
        <v>715521761</v>
      </c>
      <c r="D407" s="217" t="s">
        <v>392</v>
      </c>
      <c r="E407" s="217" t="s">
        <v>3386</v>
      </c>
      <c r="F407" s="217">
        <v>19001038508</v>
      </c>
      <c r="G407" s="53"/>
      <c r="H407" s="217">
        <v>28</v>
      </c>
      <c r="I407" s="217">
        <v>9</v>
      </c>
      <c r="J407" s="217">
        <v>1965</v>
      </c>
      <c r="K407" s="217">
        <v>47</v>
      </c>
      <c r="L407" s="150" t="s">
        <v>3164</v>
      </c>
      <c r="M407" s="217"/>
      <c r="N407" s="1"/>
      <c r="O407" s="1"/>
      <c r="P407" s="215"/>
      <c r="Q407" s="558">
        <v>31</v>
      </c>
      <c r="R407" s="53"/>
      <c r="S407" s="325" t="s">
        <v>58</v>
      </c>
      <c r="T407" s="150">
        <v>11030021</v>
      </c>
      <c r="U407" s="55"/>
      <c r="V407" s="55"/>
      <c r="W407" s="55"/>
      <c r="X407" s="64"/>
      <c r="Y407" s="55"/>
      <c r="Z407" s="55"/>
      <c r="AA407" s="307"/>
      <c r="AB407" s="307"/>
      <c r="AC407" s="307"/>
      <c r="AD407" s="307"/>
      <c r="AE407" s="307"/>
      <c r="AF407" s="160">
        <v>30</v>
      </c>
      <c r="AG407" s="160">
        <v>1</v>
      </c>
      <c r="AH407" s="160">
        <v>2012</v>
      </c>
      <c r="AI407" s="208">
        <v>0.625</v>
      </c>
      <c r="AJ407" s="307"/>
      <c r="AK407" s="307"/>
      <c r="AL407" s="54"/>
      <c r="AM407" s="307"/>
      <c r="AN407" s="88">
        <v>28</v>
      </c>
      <c r="AO407" s="88">
        <v>3</v>
      </c>
      <c r="AP407" s="88">
        <v>2012</v>
      </c>
      <c r="AQ407" s="94">
        <v>0.625</v>
      </c>
      <c r="AR407" s="210">
        <v>28</v>
      </c>
      <c r="AS407" s="557" t="s">
        <v>1914</v>
      </c>
      <c r="AT407" s="60">
        <v>358.40000000000003</v>
      </c>
      <c r="AU407" s="60">
        <v>285.59999999999997</v>
      </c>
      <c r="AV407" s="60">
        <v>8.3699999999999992</v>
      </c>
      <c r="AW407" s="61">
        <v>27</v>
      </c>
      <c r="AX407" s="60"/>
      <c r="AY407" s="60">
        <v>42</v>
      </c>
      <c r="AZ407" s="60">
        <v>700</v>
      </c>
      <c r="BA407" s="60"/>
      <c r="BB407" s="60">
        <v>700</v>
      </c>
    </row>
    <row r="408" spans="1:54" s="62" customFormat="1" ht="12">
      <c r="A408" s="63" t="s">
        <v>1916</v>
      </c>
      <c r="B408" s="50">
        <v>25</v>
      </c>
      <c r="C408" s="163">
        <v>4062738410</v>
      </c>
      <c r="D408" s="150" t="s">
        <v>929</v>
      </c>
      <c r="E408" s="150" t="s">
        <v>2065</v>
      </c>
      <c r="F408" s="150">
        <v>19001003709</v>
      </c>
      <c r="G408" s="53"/>
      <c r="H408" s="150">
        <v>6</v>
      </c>
      <c r="I408" s="150">
        <v>2</v>
      </c>
      <c r="J408" s="150">
        <v>1978</v>
      </c>
      <c r="K408" s="150">
        <v>34</v>
      </c>
      <c r="L408" s="150" t="s">
        <v>3164</v>
      </c>
      <c r="M408" s="150"/>
      <c r="N408" s="1"/>
      <c r="O408" s="1"/>
      <c r="P408" s="215"/>
      <c r="Q408" s="460">
        <v>55</v>
      </c>
      <c r="R408" s="53"/>
      <c r="S408" s="325" t="s">
        <v>58</v>
      </c>
      <c r="T408" s="150">
        <v>11030021</v>
      </c>
      <c r="U408" s="55"/>
      <c r="V408" s="55"/>
      <c r="W408" s="55"/>
      <c r="X408" s="64"/>
      <c r="Y408" s="55"/>
      <c r="Z408" s="55"/>
      <c r="AA408" s="307"/>
      <c r="AB408" s="307"/>
      <c r="AC408" s="307"/>
      <c r="AD408" s="307"/>
      <c r="AE408" s="307"/>
      <c r="AF408" s="150">
        <v>9</v>
      </c>
      <c r="AG408" s="150">
        <v>3</v>
      </c>
      <c r="AH408" s="150">
        <v>2012</v>
      </c>
      <c r="AI408" s="208">
        <v>0.5</v>
      </c>
      <c r="AJ408" s="307"/>
      <c r="AK408" s="307"/>
      <c r="AL408" s="54"/>
      <c r="AM408" s="307"/>
      <c r="AN408" s="88">
        <v>31</v>
      </c>
      <c r="AO408" s="88">
        <v>3</v>
      </c>
      <c r="AP408" s="88">
        <v>2012</v>
      </c>
      <c r="AQ408" s="88"/>
      <c r="AR408" s="210">
        <v>22</v>
      </c>
      <c r="AS408" s="557" t="s">
        <v>1914</v>
      </c>
      <c r="AT408" s="60">
        <v>281.60000000000002</v>
      </c>
      <c r="AU408" s="60">
        <v>224.39999999999998</v>
      </c>
      <c r="AV408" s="60">
        <v>10.49</v>
      </c>
      <c r="AW408" s="61">
        <v>0</v>
      </c>
      <c r="AX408" s="60"/>
      <c r="AY408" s="60">
        <v>33</v>
      </c>
      <c r="AZ408" s="60">
        <v>549.49</v>
      </c>
      <c r="BA408" s="60"/>
      <c r="BB408" s="60">
        <v>549.49</v>
      </c>
    </row>
    <row r="409" spans="1:54" s="62" customFormat="1" ht="12">
      <c r="A409" s="63" t="s">
        <v>1916</v>
      </c>
      <c r="B409" s="50">
        <v>26</v>
      </c>
      <c r="C409" s="163">
        <v>1560158035</v>
      </c>
      <c r="D409" s="150" t="s">
        <v>2685</v>
      </c>
      <c r="E409" s="150" t="s">
        <v>3388</v>
      </c>
      <c r="F409" s="150">
        <v>62013002293</v>
      </c>
      <c r="G409" s="53"/>
      <c r="H409" s="150">
        <v>1</v>
      </c>
      <c r="I409" s="150">
        <v>7</v>
      </c>
      <c r="J409" s="150">
        <v>1982</v>
      </c>
      <c r="K409" s="150">
        <v>30</v>
      </c>
      <c r="L409" s="150" t="s">
        <v>100</v>
      </c>
      <c r="M409" s="150"/>
      <c r="N409" s="1"/>
      <c r="O409" s="1"/>
      <c r="P409" s="219"/>
      <c r="Q409" s="150">
        <v>35</v>
      </c>
      <c r="R409" s="53"/>
      <c r="S409" s="325" t="s">
        <v>58</v>
      </c>
      <c r="T409" s="150">
        <v>11030021</v>
      </c>
      <c r="U409" s="55"/>
      <c r="V409" s="55"/>
      <c r="W409" s="55"/>
      <c r="X409" s="64"/>
      <c r="Y409" s="55"/>
      <c r="Z409" s="55"/>
      <c r="AA409" s="307"/>
      <c r="AB409" s="307"/>
      <c r="AC409" s="307"/>
      <c r="AD409" s="307"/>
      <c r="AE409" s="307"/>
      <c r="AF409" s="150">
        <v>3</v>
      </c>
      <c r="AG409" s="150">
        <v>2</v>
      </c>
      <c r="AH409" s="150">
        <v>2012</v>
      </c>
      <c r="AI409" s="208">
        <v>0.77083333333333337</v>
      </c>
      <c r="AJ409" s="307"/>
      <c r="AK409" s="307"/>
      <c r="AL409" s="54"/>
      <c r="AM409" s="307"/>
      <c r="AN409" s="88">
        <v>13</v>
      </c>
      <c r="AO409" s="88">
        <v>3</v>
      </c>
      <c r="AP409" s="88">
        <v>2012</v>
      </c>
      <c r="AQ409" s="94">
        <v>0.625</v>
      </c>
      <c r="AR409" s="210">
        <v>13</v>
      </c>
      <c r="AS409" s="557" t="s">
        <v>1914</v>
      </c>
      <c r="AT409" s="60">
        <v>166.4</v>
      </c>
      <c r="AU409" s="60">
        <v>132.6</v>
      </c>
      <c r="AV409" s="60">
        <v>7.83</v>
      </c>
      <c r="AW409" s="61">
        <v>27</v>
      </c>
      <c r="AX409" s="60"/>
      <c r="AY409" s="60">
        <v>19.5</v>
      </c>
      <c r="AZ409" s="60">
        <v>325</v>
      </c>
      <c r="BA409" s="60"/>
      <c r="BB409" s="60">
        <v>325</v>
      </c>
    </row>
    <row r="410" spans="1:54" s="62" customFormat="1" ht="12">
      <c r="A410" s="63" t="s">
        <v>1916</v>
      </c>
      <c r="B410" s="50">
        <v>27</v>
      </c>
      <c r="C410" s="163">
        <v>2652567687</v>
      </c>
      <c r="D410" s="150" t="s">
        <v>652</v>
      </c>
      <c r="E410" s="150" t="s">
        <v>1896</v>
      </c>
      <c r="F410" s="150">
        <v>19001097196</v>
      </c>
      <c r="G410" s="53"/>
      <c r="H410" s="150">
        <v>4</v>
      </c>
      <c r="I410" s="150">
        <v>12</v>
      </c>
      <c r="J410" s="150">
        <v>1986</v>
      </c>
      <c r="K410" s="150">
        <v>26</v>
      </c>
      <c r="L410" s="150" t="s">
        <v>100</v>
      </c>
      <c r="M410" s="150"/>
      <c r="N410" s="1"/>
      <c r="O410" s="1"/>
      <c r="P410" s="219"/>
      <c r="Q410" s="150">
        <v>36</v>
      </c>
      <c r="R410" s="53"/>
      <c r="S410" s="325" t="s">
        <v>58</v>
      </c>
      <c r="T410" s="150">
        <v>11030021</v>
      </c>
      <c r="U410" s="55"/>
      <c r="V410" s="55"/>
      <c r="W410" s="55"/>
      <c r="X410" s="64"/>
      <c r="Y410" s="55"/>
      <c r="Z410" s="55"/>
      <c r="AA410" s="307"/>
      <c r="AB410" s="307"/>
      <c r="AC410" s="307"/>
      <c r="AD410" s="307"/>
      <c r="AE410" s="307"/>
      <c r="AF410" s="150">
        <v>7</v>
      </c>
      <c r="AG410" s="150">
        <v>2</v>
      </c>
      <c r="AH410" s="150">
        <v>2012</v>
      </c>
      <c r="AI410" s="208">
        <v>0.5</v>
      </c>
      <c r="AJ410" s="307"/>
      <c r="AK410" s="307"/>
      <c r="AL410" s="54"/>
      <c r="AM410" s="307"/>
      <c r="AN410" s="88">
        <v>13</v>
      </c>
      <c r="AO410" s="88">
        <v>3</v>
      </c>
      <c r="AP410" s="88">
        <v>2012</v>
      </c>
      <c r="AQ410" s="94">
        <v>0.625</v>
      </c>
      <c r="AR410" s="210">
        <v>13</v>
      </c>
      <c r="AS410" s="557" t="s">
        <v>1914</v>
      </c>
      <c r="AT410" s="60">
        <v>166.4</v>
      </c>
      <c r="AU410" s="60">
        <v>132.6</v>
      </c>
      <c r="AV410" s="60">
        <v>8.64</v>
      </c>
      <c r="AW410" s="61">
        <v>27</v>
      </c>
      <c r="AX410" s="60"/>
      <c r="AY410" s="60">
        <v>19.5</v>
      </c>
      <c r="AZ410" s="60">
        <v>325</v>
      </c>
      <c r="BA410" s="60"/>
      <c r="BB410" s="60">
        <v>325</v>
      </c>
    </row>
    <row r="411" spans="1:54" s="62" customFormat="1" ht="12">
      <c r="A411" s="63" t="s">
        <v>1916</v>
      </c>
      <c r="B411" s="50">
        <v>28</v>
      </c>
      <c r="C411" s="163">
        <v>3897682532</v>
      </c>
      <c r="D411" s="150" t="s">
        <v>392</v>
      </c>
      <c r="E411" s="150" t="s">
        <v>108</v>
      </c>
      <c r="F411" s="150">
        <v>19001094298</v>
      </c>
      <c r="G411" s="53"/>
      <c r="H411" s="150">
        <v>16</v>
      </c>
      <c r="I411" s="150">
        <v>5</v>
      </c>
      <c r="J411" s="150">
        <v>1948</v>
      </c>
      <c r="K411" s="150">
        <v>64</v>
      </c>
      <c r="L411" s="150" t="s">
        <v>3164</v>
      </c>
      <c r="M411" s="150"/>
      <c r="N411" s="1"/>
      <c r="O411" s="1"/>
      <c r="P411" s="219"/>
      <c r="Q411" s="150">
        <v>22</v>
      </c>
      <c r="R411" s="53"/>
      <c r="S411" s="325" t="s">
        <v>58</v>
      </c>
      <c r="T411" s="150">
        <v>11030021</v>
      </c>
      <c r="U411" s="55"/>
      <c r="V411" s="55"/>
      <c r="W411" s="55"/>
      <c r="X411" s="64"/>
      <c r="Y411" s="55"/>
      <c r="Z411" s="55"/>
      <c r="AA411" s="307"/>
      <c r="AB411" s="307"/>
      <c r="AC411" s="307"/>
      <c r="AD411" s="307"/>
      <c r="AE411" s="307"/>
      <c r="AF411" s="150">
        <v>11</v>
      </c>
      <c r="AG411" s="150">
        <v>1</v>
      </c>
      <c r="AH411" s="150">
        <v>2012</v>
      </c>
      <c r="AI411" s="208">
        <v>0.49305555555555558</v>
      </c>
      <c r="AJ411" s="307"/>
      <c r="AK411" s="307"/>
      <c r="AL411" s="54"/>
      <c r="AM411" s="307"/>
      <c r="AN411" s="88">
        <v>31</v>
      </c>
      <c r="AO411" s="88">
        <v>3</v>
      </c>
      <c r="AP411" s="88">
        <v>2012</v>
      </c>
      <c r="AQ411" s="88"/>
      <c r="AR411" s="210">
        <v>31</v>
      </c>
      <c r="AS411" s="557"/>
      <c r="AT411" s="60">
        <v>396.8</v>
      </c>
      <c r="AU411" s="60">
        <v>316.2</v>
      </c>
      <c r="AV411" s="60">
        <v>11.6</v>
      </c>
      <c r="AW411" s="61">
        <v>27</v>
      </c>
      <c r="AX411" s="60"/>
      <c r="AY411" s="60">
        <v>46.5</v>
      </c>
      <c r="AZ411" s="60">
        <v>775</v>
      </c>
      <c r="BA411" s="60"/>
      <c r="BB411" s="60">
        <v>775</v>
      </c>
    </row>
    <row r="412" spans="1:54" s="62" customFormat="1" ht="12">
      <c r="A412" s="63" t="s">
        <v>1916</v>
      </c>
      <c r="B412" s="50">
        <v>29</v>
      </c>
      <c r="C412" s="163">
        <v>4145704024</v>
      </c>
      <c r="D412" s="150" t="s">
        <v>356</v>
      </c>
      <c r="E412" s="150" t="s">
        <v>4819</v>
      </c>
      <c r="F412" s="150">
        <v>39001007811</v>
      </c>
      <c r="G412" s="53"/>
      <c r="H412" s="150">
        <v>18</v>
      </c>
      <c r="I412" s="150">
        <v>3</v>
      </c>
      <c r="J412" s="150">
        <v>1974</v>
      </c>
      <c r="K412" s="150">
        <v>38</v>
      </c>
      <c r="L412" s="150" t="s">
        <v>3164</v>
      </c>
      <c r="M412" s="150"/>
      <c r="N412" s="1"/>
      <c r="O412" s="1"/>
      <c r="P412" s="219"/>
      <c r="Q412" s="150">
        <v>56</v>
      </c>
      <c r="R412" s="53"/>
      <c r="S412" s="325" t="s">
        <v>58</v>
      </c>
      <c r="T412" s="150">
        <v>11030021</v>
      </c>
      <c r="U412" s="55"/>
      <c r="V412" s="55"/>
      <c r="W412" s="55"/>
      <c r="X412" s="64"/>
      <c r="Y412" s="55"/>
      <c r="Z412" s="55"/>
      <c r="AA412" s="307"/>
      <c r="AB412" s="307"/>
      <c r="AC412" s="307"/>
      <c r="AD412" s="307"/>
      <c r="AE412" s="307"/>
      <c r="AF412" s="150">
        <v>10</v>
      </c>
      <c r="AG412" s="150">
        <v>3</v>
      </c>
      <c r="AH412" s="150">
        <v>2012</v>
      </c>
      <c r="AI412" s="208">
        <v>0.45833333333333331</v>
      </c>
      <c r="AJ412" s="307"/>
      <c r="AK412" s="307"/>
      <c r="AL412" s="54"/>
      <c r="AM412" s="307"/>
      <c r="AN412" s="88">
        <v>31</v>
      </c>
      <c r="AO412" s="88">
        <v>3</v>
      </c>
      <c r="AP412" s="88">
        <v>2012</v>
      </c>
      <c r="AQ412" s="88"/>
      <c r="AR412" s="210">
        <v>21</v>
      </c>
      <c r="AS412" s="557"/>
      <c r="AT412" s="60">
        <v>268.8</v>
      </c>
      <c r="AU412" s="60">
        <v>214.2</v>
      </c>
      <c r="AV412" s="60">
        <v>23.69</v>
      </c>
      <c r="AW412" s="61">
        <v>17</v>
      </c>
      <c r="AX412" s="60"/>
      <c r="AY412" s="60">
        <v>31.5</v>
      </c>
      <c r="AZ412" s="60">
        <v>525</v>
      </c>
      <c r="BA412" s="60"/>
      <c r="BB412" s="60">
        <v>525</v>
      </c>
    </row>
    <row r="413" spans="1:54" s="62" customFormat="1" ht="12">
      <c r="A413" s="63" t="s">
        <v>1916</v>
      </c>
      <c r="B413" s="50">
        <v>30</v>
      </c>
      <c r="C413" s="163">
        <v>4158670046</v>
      </c>
      <c r="D413" s="150" t="s">
        <v>4820</v>
      </c>
      <c r="E413" s="150" t="s">
        <v>940</v>
      </c>
      <c r="F413" s="150">
        <v>19401117198</v>
      </c>
      <c r="G413" s="53"/>
      <c r="H413" s="150">
        <v>1</v>
      </c>
      <c r="I413" s="150">
        <v>8</v>
      </c>
      <c r="J413" s="150">
        <v>1963</v>
      </c>
      <c r="K413" s="150">
        <v>49</v>
      </c>
      <c r="L413" s="150" t="s">
        <v>100</v>
      </c>
      <c r="M413" s="150"/>
      <c r="N413" s="1"/>
      <c r="O413" s="1"/>
      <c r="P413" s="219"/>
      <c r="Q413" s="150">
        <v>59</v>
      </c>
      <c r="R413" s="53"/>
      <c r="S413" s="325" t="s">
        <v>58</v>
      </c>
      <c r="T413" s="150">
        <v>11030021</v>
      </c>
      <c r="U413" s="55"/>
      <c r="V413" s="55"/>
      <c r="W413" s="55"/>
      <c r="X413" s="64"/>
      <c r="Y413" s="55"/>
      <c r="Z413" s="55"/>
      <c r="AA413" s="307"/>
      <c r="AB413" s="307"/>
      <c r="AC413" s="307"/>
      <c r="AD413" s="307"/>
      <c r="AE413" s="307"/>
      <c r="AF413" s="150">
        <v>13</v>
      </c>
      <c r="AG413" s="150">
        <v>3</v>
      </c>
      <c r="AH413" s="150">
        <v>2012</v>
      </c>
      <c r="AI413" s="208">
        <v>0.29166666666666669</v>
      </c>
      <c r="AJ413" s="307"/>
      <c r="AK413" s="307"/>
      <c r="AL413" s="54"/>
      <c r="AM413" s="307"/>
      <c r="AN413" s="88">
        <v>31</v>
      </c>
      <c r="AO413" s="88">
        <v>3</v>
      </c>
      <c r="AP413" s="88">
        <v>2012</v>
      </c>
      <c r="AQ413" s="88"/>
      <c r="AR413" s="210">
        <v>19</v>
      </c>
      <c r="AS413" s="557"/>
      <c r="AT413" s="60">
        <v>243.20000000000002</v>
      </c>
      <c r="AU413" s="60">
        <v>193.79999999999998</v>
      </c>
      <c r="AV413" s="60">
        <v>11.12</v>
      </c>
      <c r="AW413" s="61">
        <v>17</v>
      </c>
      <c r="AX413" s="60"/>
      <c r="AY413" s="60">
        <v>28.5</v>
      </c>
      <c r="AZ413" s="60">
        <v>475</v>
      </c>
      <c r="BA413" s="60"/>
      <c r="BB413" s="60">
        <v>475</v>
      </c>
    </row>
    <row r="414" spans="1:54" s="62" customFormat="1" ht="12">
      <c r="A414" s="63" t="s">
        <v>1916</v>
      </c>
      <c r="B414" s="50">
        <v>31</v>
      </c>
      <c r="C414" s="559">
        <v>174102481</v>
      </c>
      <c r="D414" s="174" t="s">
        <v>610</v>
      </c>
      <c r="E414" s="174" t="s">
        <v>3392</v>
      </c>
      <c r="F414" s="150">
        <v>19001044150</v>
      </c>
      <c r="G414" s="53"/>
      <c r="H414" s="150">
        <v>3</v>
      </c>
      <c r="I414" s="150">
        <v>5</v>
      </c>
      <c r="J414" s="150">
        <v>1958</v>
      </c>
      <c r="K414" s="150">
        <v>54</v>
      </c>
      <c r="L414" s="150" t="s">
        <v>3164</v>
      </c>
      <c r="M414" s="150"/>
      <c r="N414" s="1"/>
      <c r="O414" s="1"/>
      <c r="P414" s="219"/>
      <c r="Q414" s="150">
        <v>37</v>
      </c>
      <c r="R414" s="53"/>
      <c r="S414" s="325" t="s">
        <v>58</v>
      </c>
      <c r="T414" s="150">
        <v>11030021</v>
      </c>
      <c r="U414" s="55"/>
      <c r="V414" s="55"/>
      <c r="W414" s="55"/>
      <c r="X414" s="64"/>
      <c r="Y414" s="55"/>
      <c r="Z414" s="55"/>
      <c r="AA414" s="307"/>
      <c r="AB414" s="307"/>
      <c r="AC414" s="307"/>
      <c r="AD414" s="307"/>
      <c r="AE414" s="307"/>
      <c r="AF414" s="150">
        <v>10</v>
      </c>
      <c r="AG414" s="150">
        <v>2</v>
      </c>
      <c r="AH414" s="150">
        <v>2012</v>
      </c>
      <c r="AI414" s="208">
        <v>0.54166666666666663</v>
      </c>
      <c r="AJ414" s="307"/>
      <c r="AK414" s="307"/>
      <c r="AL414" s="54"/>
      <c r="AM414" s="307"/>
      <c r="AN414" s="88">
        <v>28</v>
      </c>
      <c r="AO414" s="88">
        <v>3</v>
      </c>
      <c r="AP414" s="88">
        <v>2012</v>
      </c>
      <c r="AQ414" s="94">
        <v>0.58333333333333337</v>
      </c>
      <c r="AR414" s="210">
        <v>28</v>
      </c>
      <c r="AS414" s="557" t="s">
        <v>1914</v>
      </c>
      <c r="AT414" s="60">
        <v>358.40000000000003</v>
      </c>
      <c r="AU414" s="60">
        <v>285.59999999999997</v>
      </c>
      <c r="AV414" s="60">
        <v>8.85</v>
      </c>
      <c r="AW414" s="61">
        <v>27</v>
      </c>
      <c r="AX414" s="60"/>
      <c r="AY414" s="60">
        <v>42</v>
      </c>
      <c r="AZ414" s="60">
        <v>700</v>
      </c>
      <c r="BA414" s="60"/>
      <c r="BB414" s="60">
        <v>700</v>
      </c>
    </row>
    <row r="415" spans="1:54" s="62" customFormat="1" ht="12">
      <c r="A415" s="63" t="s">
        <v>1916</v>
      </c>
      <c r="B415" s="50">
        <v>32</v>
      </c>
      <c r="C415" s="163">
        <v>635619596</v>
      </c>
      <c r="D415" s="150" t="s">
        <v>2359</v>
      </c>
      <c r="E415" s="150" t="s">
        <v>3393</v>
      </c>
      <c r="F415" s="150">
        <v>62006031116</v>
      </c>
      <c r="G415" s="53"/>
      <c r="H415" s="150">
        <v>19</v>
      </c>
      <c r="I415" s="150">
        <v>1</v>
      </c>
      <c r="J415" s="150">
        <v>1948</v>
      </c>
      <c r="K415" s="150">
        <v>64</v>
      </c>
      <c r="L415" s="150" t="s">
        <v>100</v>
      </c>
      <c r="M415" s="150"/>
      <c r="N415" s="1"/>
      <c r="O415" s="1"/>
      <c r="P415" s="219"/>
      <c r="Q415" s="150">
        <v>38</v>
      </c>
      <c r="R415" s="53"/>
      <c r="S415" s="325" t="s">
        <v>58</v>
      </c>
      <c r="T415" s="150">
        <v>11030021</v>
      </c>
      <c r="U415" s="55"/>
      <c r="V415" s="55"/>
      <c r="W415" s="55"/>
      <c r="X415" s="64"/>
      <c r="Y415" s="55"/>
      <c r="Z415" s="55"/>
      <c r="AA415" s="307"/>
      <c r="AB415" s="307"/>
      <c r="AC415" s="307"/>
      <c r="AD415" s="307"/>
      <c r="AE415" s="307"/>
      <c r="AF415" s="150">
        <v>14</v>
      </c>
      <c r="AG415" s="150">
        <v>2</v>
      </c>
      <c r="AH415" s="150">
        <v>2012</v>
      </c>
      <c r="AI415" s="208">
        <v>0.52777777777777779</v>
      </c>
      <c r="AJ415" s="307"/>
      <c r="AK415" s="307"/>
      <c r="AL415" s="54"/>
      <c r="AM415" s="307"/>
      <c r="AN415" s="88">
        <v>9</v>
      </c>
      <c r="AO415" s="88">
        <v>3</v>
      </c>
      <c r="AP415" s="88">
        <v>2012</v>
      </c>
      <c r="AQ415" s="94">
        <v>0.5</v>
      </c>
      <c r="AR415" s="210">
        <v>9</v>
      </c>
      <c r="AS415" s="557" t="s">
        <v>1914</v>
      </c>
      <c r="AT415" s="60">
        <v>115.2</v>
      </c>
      <c r="AU415" s="60">
        <v>91.8</v>
      </c>
      <c r="AV415" s="60">
        <v>27.76</v>
      </c>
      <c r="AW415" s="61">
        <v>0</v>
      </c>
      <c r="AX415" s="60"/>
      <c r="AY415" s="60">
        <v>13.5</v>
      </c>
      <c r="AZ415" s="60">
        <v>225</v>
      </c>
      <c r="BA415" s="60"/>
      <c r="BB415" s="60">
        <v>225</v>
      </c>
    </row>
    <row r="416" spans="1:54" s="62" customFormat="1" ht="12">
      <c r="A416" s="63" t="s">
        <v>1916</v>
      </c>
      <c r="B416" s="50">
        <v>33</v>
      </c>
      <c r="C416" s="163">
        <v>3873052588</v>
      </c>
      <c r="D416" s="150" t="s">
        <v>3394</v>
      </c>
      <c r="E416" s="150" t="s">
        <v>3395</v>
      </c>
      <c r="F416" s="150">
        <v>48001012054</v>
      </c>
      <c r="G416" s="53"/>
      <c r="H416" s="150">
        <v>17</v>
      </c>
      <c r="I416" s="150">
        <v>10</v>
      </c>
      <c r="J416" s="150">
        <v>1953</v>
      </c>
      <c r="K416" s="150">
        <v>58</v>
      </c>
      <c r="L416" s="150" t="s">
        <v>3164</v>
      </c>
      <c r="M416" s="150"/>
      <c r="N416" s="1"/>
      <c r="O416" s="1"/>
      <c r="P416" s="219"/>
      <c r="Q416" s="150">
        <v>25</v>
      </c>
      <c r="R416" s="53"/>
      <c r="S416" s="325" t="s">
        <v>58</v>
      </c>
      <c r="T416" s="150">
        <v>11030021</v>
      </c>
      <c r="U416" s="55"/>
      <c r="V416" s="55"/>
      <c r="W416" s="55"/>
      <c r="X416" s="64"/>
      <c r="Y416" s="55"/>
      <c r="Z416" s="55"/>
      <c r="AA416" s="307"/>
      <c r="AB416" s="307"/>
      <c r="AC416" s="307"/>
      <c r="AD416" s="307"/>
      <c r="AE416" s="307"/>
      <c r="AF416" s="150">
        <v>23</v>
      </c>
      <c r="AG416" s="150">
        <v>1</v>
      </c>
      <c r="AH416" s="144">
        <v>2012</v>
      </c>
      <c r="AI416" s="208">
        <v>0.5</v>
      </c>
      <c r="AJ416" s="307"/>
      <c r="AK416" s="307"/>
      <c r="AL416" s="54"/>
      <c r="AM416" s="307"/>
      <c r="AN416" s="88">
        <v>23</v>
      </c>
      <c r="AO416" s="88">
        <v>3</v>
      </c>
      <c r="AP416" s="88">
        <v>2012</v>
      </c>
      <c r="AQ416" s="209">
        <v>0.625</v>
      </c>
      <c r="AR416" s="213">
        <v>22</v>
      </c>
      <c r="AS416" s="557" t="s">
        <v>1914</v>
      </c>
      <c r="AT416" s="60">
        <v>281.60000000000002</v>
      </c>
      <c r="AU416" s="60">
        <v>224.39999999999998</v>
      </c>
      <c r="AV416" s="60">
        <v>0</v>
      </c>
      <c r="AW416" s="61">
        <v>27</v>
      </c>
      <c r="AX416" s="60"/>
      <c r="AY416" s="60">
        <v>33</v>
      </c>
      <c r="AZ416" s="60">
        <v>550</v>
      </c>
      <c r="BA416" s="60"/>
      <c r="BB416" s="60">
        <v>550</v>
      </c>
    </row>
    <row r="417" spans="1:54" s="62" customFormat="1" ht="12">
      <c r="A417" s="63" t="s">
        <v>1916</v>
      </c>
      <c r="B417" s="50">
        <v>34</v>
      </c>
      <c r="C417" s="226">
        <v>364035872</v>
      </c>
      <c r="D417" s="225" t="s">
        <v>907</v>
      </c>
      <c r="E417" s="225" t="s">
        <v>2947</v>
      </c>
      <c r="F417" s="225">
        <v>19001009132</v>
      </c>
      <c r="G417" s="53"/>
      <c r="H417" s="225">
        <v>18</v>
      </c>
      <c r="I417" s="225">
        <v>11</v>
      </c>
      <c r="J417" s="225">
        <v>1975</v>
      </c>
      <c r="K417" s="225">
        <v>37</v>
      </c>
      <c r="L417" s="150" t="s">
        <v>3164</v>
      </c>
      <c r="M417" s="225"/>
      <c r="N417" s="1"/>
      <c r="O417" s="1"/>
      <c r="P417" s="219"/>
      <c r="Q417" s="225">
        <v>61</v>
      </c>
      <c r="R417" s="53"/>
      <c r="S417" s="325" t="s">
        <v>58</v>
      </c>
      <c r="T417" s="150">
        <v>11030021</v>
      </c>
      <c r="U417" s="55"/>
      <c r="V417" s="55"/>
      <c r="W417" s="55"/>
      <c r="X417" s="64"/>
      <c r="Y417" s="55"/>
      <c r="Z417" s="55"/>
      <c r="AA417" s="307"/>
      <c r="AB417" s="307"/>
      <c r="AC417" s="307"/>
      <c r="AD417" s="307"/>
      <c r="AE417" s="307"/>
      <c r="AF417" s="225">
        <v>13</v>
      </c>
      <c r="AG417" s="225">
        <v>3</v>
      </c>
      <c r="AH417" s="227">
        <v>2012</v>
      </c>
      <c r="AI417" s="228">
        <v>0.45833333333333331</v>
      </c>
      <c r="AJ417" s="307"/>
      <c r="AK417" s="307"/>
      <c r="AL417" s="54"/>
      <c r="AM417" s="307"/>
      <c r="AN417" s="88">
        <v>31</v>
      </c>
      <c r="AO417" s="88">
        <v>3</v>
      </c>
      <c r="AP417" s="88">
        <v>2012</v>
      </c>
      <c r="AQ417" s="560"/>
      <c r="AR417" s="213">
        <v>19</v>
      </c>
      <c r="AS417" s="557"/>
      <c r="AT417" s="60">
        <v>243.20000000000002</v>
      </c>
      <c r="AU417" s="60">
        <v>193.79999999999998</v>
      </c>
      <c r="AV417" s="60">
        <v>11.02</v>
      </c>
      <c r="AW417" s="61">
        <v>0</v>
      </c>
      <c r="AX417" s="60"/>
      <c r="AY417" s="60">
        <v>28.5</v>
      </c>
      <c r="AZ417" s="60">
        <v>475</v>
      </c>
      <c r="BA417" s="60"/>
      <c r="BB417" s="60">
        <v>475</v>
      </c>
    </row>
    <row r="418" spans="1:54" s="62" customFormat="1" ht="12">
      <c r="A418" s="63" t="s">
        <v>1916</v>
      </c>
      <c r="B418" s="50">
        <v>35</v>
      </c>
      <c r="C418" s="163">
        <v>3051863552</v>
      </c>
      <c r="D418" s="217" t="s">
        <v>55</v>
      </c>
      <c r="E418" s="217" t="s">
        <v>3397</v>
      </c>
      <c r="F418" s="217">
        <v>33001064770</v>
      </c>
      <c r="G418" s="53"/>
      <c r="H418" s="217">
        <v>18</v>
      </c>
      <c r="I418" s="217">
        <v>11</v>
      </c>
      <c r="J418" s="217">
        <v>1989</v>
      </c>
      <c r="K418" s="217">
        <v>23</v>
      </c>
      <c r="L418" s="150" t="s">
        <v>3164</v>
      </c>
      <c r="M418" s="217"/>
      <c r="N418" s="1"/>
      <c r="O418" s="1"/>
      <c r="P418" s="219"/>
      <c r="Q418" s="217">
        <v>40</v>
      </c>
      <c r="R418" s="53"/>
      <c r="S418" s="325" t="s">
        <v>58</v>
      </c>
      <c r="T418" s="150">
        <v>11030021</v>
      </c>
      <c r="U418" s="55"/>
      <c r="V418" s="55"/>
      <c r="W418" s="55"/>
      <c r="X418" s="64"/>
      <c r="Y418" s="55"/>
      <c r="Z418" s="55"/>
      <c r="AA418" s="307"/>
      <c r="AB418" s="307"/>
      <c r="AC418" s="307"/>
      <c r="AD418" s="307"/>
      <c r="AE418" s="307"/>
      <c r="AF418" s="150">
        <v>18</v>
      </c>
      <c r="AG418" s="150">
        <v>2</v>
      </c>
      <c r="AH418" s="144">
        <v>2012</v>
      </c>
      <c r="AI418" s="208">
        <v>0.79166666666666663</v>
      </c>
      <c r="AJ418" s="307"/>
      <c r="AK418" s="307"/>
      <c r="AL418" s="54"/>
      <c r="AM418" s="307"/>
      <c r="AN418" s="88">
        <v>28</v>
      </c>
      <c r="AO418" s="88">
        <v>3</v>
      </c>
      <c r="AP418" s="88">
        <v>2012</v>
      </c>
      <c r="AQ418" s="209">
        <v>0.625</v>
      </c>
      <c r="AR418" s="213">
        <v>28</v>
      </c>
      <c r="AS418" s="557" t="s">
        <v>1914</v>
      </c>
      <c r="AT418" s="60">
        <v>358.40000000000003</v>
      </c>
      <c r="AU418" s="60">
        <v>285.59999999999997</v>
      </c>
      <c r="AV418" s="60">
        <v>10.61</v>
      </c>
      <c r="AW418" s="61">
        <v>34</v>
      </c>
      <c r="AX418" s="60"/>
      <c r="AY418" s="60">
        <v>42</v>
      </c>
      <c r="AZ418" s="60">
        <v>700</v>
      </c>
      <c r="BA418" s="60"/>
      <c r="BB418" s="60">
        <v>700</v>
      </c>
    </row>
    <row r="419" spans="1:54" s="62" customFormat="1" ht="12">
      <c r="A419" s="63" t="s">
        <v>1916</v>
      </c>
      <c r="B419" s="50">
        <v>36</v>
      </c>
      <c r="C419" s="163">
        <v>1182841262</v>
      </c>
      <c r="D419" s="160" t="s">
        <v>161</v>
      </c>
      <c r="E419" s="160" t="s">
        <v>4812</v>
      </c>
      <c r="F419" s="150">
        <v>19801116049</v>
      </c>
      <c r="G419" s="53"/>
      <c r="H419" s="160">
        <v>27</v>
      </c>
      <c r="I419" s="160">
        <v>3</v>
      </c>
      <c r="J419" s="160">
        <v>1969</v>
      </c>
      <c r="K419" s="160">
        <v>43</v>
      </c>
      <c r="L419" s="150" t="s">
        <v>3164</v>
      </c>
      <c r="M419" s="217"/>
      <c r="N419" s="1"/>
      <c r="O419" s="1"/>
      <c r="P419" s="219"/>
      <c r="Q419" s="160">
        <v>63</v>
      </c>
      <c r="R419" s="53"/>
      <c r="S419" s="325" t="s">
        <v>58</v>
      </c>
      <c r="T419" s="150">
        <v>11030021</v>
      </c>
      <c r="U419" s="55"/>
      <c r="V419" s="55"/>
      <c r="W419" s="55"/>
      <c r="X419" s="64"/>
      <c r="Y419" s="55"/>
      <c r="Z419" s="55"/>
      <c r="AA419" s="307"/>
      <c r="AB419" s="307"/>
      <c r="AC419" s="307"/>
      <c r="AD419" s="307"/>
      <c r="AE419" s="307"/>
      <c r="AF419" s="160">
        <v>14</v>
      </c>
      <c r="AG419" s="160">
        <v>3</v>
      </c>
      <c r="AH419" s="232">
        <v>2012</v>
      </c>
      <c r="AI419" s="208">
        <v>0.45833333333333331</v>
      </c>
      <c r="AJ419" s="307"/>
      <c r="AK419" s="307"/>
      <c r="AL419" s="54"/>
      <c r="AM419" s="307"/>
      <c r="AN419" s="210">
        <v>19</v>
      </c>
      <c r="AO419" s="210">
        <v>3</v>
      </c>
      <c r="AP419" s="210">
        <v>2012</v>
      </c>
      <c r="AQ419" s="233">
        <v>0.5</v>
      </c>
      <c r="AR419" s="213">
        <v>5</v>
      </c>
      <c r="AS419" s="557" t="s">
        <v>1914</v>
      </c>
      <c r="AT419" s="60">
        <v>64</v>
      </c>
      <c r="AU419" s="60">
        <v>51</v>
      </c>
      <c r="AV419" s="60">
        <v>12.48</v>
      </c>
      <c r="AW419" s="61">
        <v>0</v>
      </c>
      <c r="AX419" s="60"/>
      <c r="AY419" s="60">
        <v>7.5</v>
      </c>
      <c r="AZ419" s="60">
        <v>125</v>
      </c>
      <c r="BA419" s="60"/>
      <c r="BB419" s="60">
        <v>125</v>
      </c>
    </row>
    <row r="420" spans="1:54" s="62" customFormat="1" ht="12">
      <c r="A420" s="63" t="s">
        <v>1916</v>
      </c>
      <c r="B420" s="50">
        <v>37</v>
      </c>
      <c r="C420" s="163">
        <v>2693827690</v>
      </c>
      <c r="D420" s="217" t="s">
        <v>610</v>
      </c>
      <c r="E420" s="217" t="s">
        <v>4821</v>
      </c>
      <c r="F420" s="217">
        <v>19001081912</v>
      </c>
      <c r="G420" s="53"/>
      <c r="H420" s="217">
        <v>21</v>
      </c>
      <c r="I420" s="217">
        <v>2</v>
      </c>
      <c r="J420" s="217">
        <v>1988</v>
      </c>
      <c r="K420" s="217">
        <v>24</v>
      </c>
      <c r="L420" s="150" t="s">
        <v>3164</v>
      </c>
      <c r="M420" s="217"/>
      <c r="N420" s="1"/>
      <c r="O420" s="1"/>
      <c r="P420" s="219"/>
      <c r="Q420" s="217">
        <v>64</v>
      </c>
      <c r="R420" s="53"/>
      <c r="S420" s="325" t="s">
        <v>58</v>
      </c>
      <c r="T420" s="150">
        <v>11030021</v>
      </c>
      <c r="U420" s="64"/>
      <c r="V420" s="55"/>
      <c r="W420" s="55"/>
      <c r="X420" s="64"/>
      <c r="Y420" s="55"/>
      <c r="Z420" s="55"/>
      <c r="AA420" s="307"/>
      <c r="AB420" s="307"/>
      <c r="AC420" s="307"/>
      <c r="AD420" s="307"/>
      <c r="AE420" s="307"/>
      <c r="AF420" s="150">
        <v>14</v>
      </c>
      <c r="AG420" s="150">
        <v>3</v>
      </c>
      <c r="AH420" s="144">
        <v>2012</v>
      </c>
      <c r="AI420" s="208">
        <v>0.47916666666666669</v>
      </c>
      <c r="AJ420" s="307"/>
      <c r="AK420" s="307"/>
      <c r="AL420" s="54"/>
      <c r="AM420" s="307"/>
      <c r="AN420" s="88">
        <v>31</v>
      </c>
      <c r="AO420" s="88">
        <v>3</v>
      </c>
      <c r="AP420" s="88">
        <v>2012</v>
      </c>
      <c r="AQ420" s="214"/>
      <c r="AR420" s="213">
        <v>17</v>
      </c>
      <c r="AS420" s="557"/>
      <c r="AT420" s="60">
        <v>217.60000000000002</v>
      </c>
      <c r="AU420" s="60">
        <v>173.39999999999998</v>
      </c>
      <c r="AV420" s="60">
        <v>10.68</v>
      </c>
      <c r="AW420" s="61">
        <v>0</v>
      </c>
      <c r="AX420" s="60"/>
      <c r="AY420" s="60">
        <v>25.5</v>
      </c>
      <c r="AZ420" s="60">
        <v>425</v>
      </c>
      <c r="BA420" s="60"/>
      <c r="BB420" s="60">
        <v>425</v>
      </c>
    </row>
    <row r="421" spans="1:54" s="62" customFormat="1" ht="12">
      <c r="A421" s="63" t="s">
        <v>1916</v>
      </c>
      <c r="B421" s="50">
        <v>38</v>
      </c>
      <c r="C421" s="231">
        <v>1114210219</v>
      </c>
      <c r="D421" s="160" t="s">
        <v>3399</v>
      </c>
      <c r="E421" s="160" t="s">
        <v>3400</v>
      </c>
      <c r="F421" s="160">
        <v>19001090906</v>
      </c>
      <c r="G421" s="53"/>
      <c r="H421" s="160">
        <v>2</v>
      </c>
      <c r="I421" s="160">
        <v>1</v>
      </c>
      <c r="J421" s="160">
        <v>1950</v>
      </c>
      <c r="K421" s="160">
        <v>62</v>
      </c>
      <c r="L421" s="150" t="s">
        <v>3164</v>
      </c>
      <c r="M421" s="160"/>
      <c r="N421" s="1"/>
      <c r="O421" s="1"/>
      <c r="P421" s="219"/>
      <c r="Q421" s="160">
        <v>43</v>
      </c>
      <c r="R421" s="53"/>
      <c r="S421" s="325" t="s">
        <v>58</v>
      </c>
      <c r="T421" s="150">
        <v>11030021</v>
      </c>
      <c r="U421" s="55"/>
      <c r="V421" s="55"/>
      <c r="W421" s="55"/>
      <c r="X421" s="64"/>
      <c r="Y421" s="55"/>
      <c r="Z421" s="55"/>
      <c r="AA421" s="307"/>
      <c r="AB421" s="307"/>
      <c r="AC421" s="307"/>
      <c r="AD421" s="307"/>
      <c r="AE421" s="307"/>
      <c r="AF421" s="160">
        <v>22</v>
      </c>
      <c r="AG421" s="160">
        <v>2</v>
      </c>
      <c r="AH421" s="232">
        <v>2012</v>
      </c>
      <c r="AI421" s="235">
        <v>0.55208333333333337</v>
      </c>
      <c r="AJ421" s="307"/>
      <c r="AK421" s="307"/>
      <c r="AL421" s="54"/>
      <c r="AM421" s="307"/>
      <c r="AN421" s="88">
        <v>17</v>
      </c>
      <c r="AO421" s="88">
        <v>3</v>
      </c>
      <c r="AP421" s="88">
        <v>2012</v>
      </c>
      <c r="AQ421" s="233">
        <v>0.5</v>
      </c>
      <c r="AR421" s="213">
        <v>17</v>
      </c>
      <c r="AS421" s="561"/>
      <c r="AT421" s="60">
        <v>217.60000000000002</v>
      </c>
      <c r="AU421" s="60">
        <v>173.39999999999998</v>
      </c>
      <c r="AV421" s="60">
        <v>25.7</v>
      </c>
      <c r="AW421" s="61">
        <v>0</v>
      </c>
      <c r="AX421" s="60"/>
      <c r="AY421" s="60">
        <v>25.5</v>
      </c>
      <c r="AZ421" s="60">
        <v>425</v>
      </c>
      <c r="BA421" s="60"/>
      <c r="BB421" s="60">
        <v>425</v>
      </c>
    </row>
    <row r="422" spans="1:54" s="62" customFormat="1" ht="12">
      <c r="A422" s="63" t="s">
        <v>1916</v>
      </c>
      <c r="B422" s="50">
        <v>39</v>
      </c>
      <c r="C422" s="231">
        <v>2819492290</v>
      </c>
      <c r="D422" s="160" t="s">
        <v>55</v>
      </c>
      <c r="E422" s="160" t="s">
        <v>966</v>
      </c>
      <c r="F422" s="160">
        <v>19101117112</v>
      </c>
      <c r="G422" s="74"/>
      <c r="H422" s="160">
        <v>6</v>
      </c>
      <c r="I422" s="160">
        <v>8</v>
      </c>
      <c r="J422" s="160">
        <v>1991</v>
      </c>
      <c r="K422" s="160">
        <v>21</v>
      </c>
      <c r="L422" s="150" t="s">
        <v>3164</v>
      </c>
      <c r="M422" s="160"/>
      <c r="N422" s="74"/>
      <c r="O422" s="74"/>
      <c r="P422" s="74"/>
      <c r="Q422" s="160">
        <v>45</v>
      </c>
      <c r="R422" s="74"/>
      <c r="S422" s="325" t="s">
        <v>58</v>
      </c>
      <c r="T422" s="150">
        <v>11030021</v>
      </c>
      <c r="U422" s="55"/>
      <c r="V422" s="55"/>
      <c r="W422" s="55"/>
      <c r="X422" s="64"/>
      <c r="Y422" s="55"/>
      <c r="Z422" s="55"/>
      <c r="AA422" s="307"/>
      <c r="AB422" s="307"/>
      <c r="AC422" s="307"/>
      <c r="AD422" s="307"/>
      <c r="AE422" s="307"/>
      <c r="AF422" s="160">
        <v>24</v>
      </c>
      <c r="AG422" s="160">
        <v>2</v>
      </c>
      <c r="AH422" s="232">
        <v>2012</v>
      </c>
      <c r="AI422" s="235">
        <v>0.375</v>
      </c>
      <c r="AJ422" s="307"/>
      <c r="AK422" s="307"/>
      <c r="AL422" s="54"/>
      <c r="AM422" s="307"/>
      <c r="AN422" s="210">
        <v>31</v>
      </c>
      <c r="AO422" s="210">
        <v>3</v>
      </c>
      <c r="AP422" s="210">
        <v>2012</v>
      </c>
      <c r="AQ422" s="213"/>
      <c r="AR422" s="213">
        <v>31</v>
      </c>
      <c r="AS422" s="557"/>
      <c r="AT422" s="74">
        <v>396.8</v>
      </c>
      <c r="AU422" s="74">
        <v>316.2</v>
      </c>
      <c r="AV422" s="74">
        <v>10.4</v>
      </c>
      <c r="AW422" s="61">
        <v>0</v>
      </c>
      <c r="AX422" s="74"/>
      <c r="AY422" s="74">
        <v>46.5</v>
      </c>
      <c r="AZ422" s="74">
        <v>775</v>
      </c>
      <c r="BA422" s="74"/>
      <c r="BB422" s="74">
        <v>775</v>
      </c>
    </row>
    <row r="423" spans="1:54" s="62" customFormat="1" ht="12">
      <c r="A423" s="63" t="s">
        <v>1916</v>
      </c>
      <c r="B423" s="50">
        <v>40</v>
      </c>
      <c r="C423" s="231">
        <v>2041214592</v>
      </c>
      <c r="D423" s="160" t="s">
        <v>237</v>
      </c>
      <c r="E423" s="160" t="s">
        <v>3401</v>
      </c>
      <c r="F423" s="160">
        <v>58001026363</v>
      </c>
      <c r="G423" s="74"/>
      <c r="H423" s="160">
        <v>22</v>
      </c>
      <c r="I423" s="160">
        <v>3</v>
      </c>
      <c r="J423" s="160">
        <v>1973</v>
      </c>
      <c r="K423" s="160">
        <v>39</v>
      </c>
      <c r="L423" s="150" t="s">
        <v>3164</v>
      </c>
      <c r="M423" s="160"/>
      <c r="N423" s="74"/>
      <c r="O423" s="74"/>
      <c r="P423" s="74"/>
      <c r="Q423" s="160">
        <v>46</v>
      </c>
      <c r="R423" s="74"/>
      <c r="S423" s="325" t="s">
        <v>58</v>
      </c>
      <c r="T423" s="150">
        <v>11030021</v>
      </c>
      <c r="U423" s="55"/>
      <c r="V423" s="55"/>
      <c r="W423" s="55"/>
      <c r="X423" s="64"/>
      <c r="Y423" s="55"/>
      <c r="Z423" s="55"/>
      <c r="AA423" s="307"/>
      <c r="AB423" s="307"/>
      <c r="AC423" s="307"/>
      <c r="AD423" s="307"/>
      <c r="AE423" s="307"/>
      <c r="AF423" s="160">
        <v>28</v>
      </c>
      <c r="AG423" s="160">
        <v>2</v>
      </c>
      <c r="AH423" s="232">
        <v>2012</v>
      </c>
      <c r="AI423" s="235">
        <v>0.41666666666666669</v>
      </c>
      <c r="AJ423" s="307"/>
      <c r="AK423" s="307"/>
      <c r="AL423" s="54"/>
      <c r="AM423" s="307"/>
      <c r="AN423" s="210">
        <v>31</v>
      </c>
      <c r="AO423" s="210">
        <v>3</v>
      </c>
      <c r="AP423" s="210">
        <v>2012</v>
      </c>
      <c r="AQ423" s="213"/>
      <c r="AR423" s="213">
        <v>31</v>
      </c>
      <c r="AS423" s="557"/>
      <c r="AT423" s="74">
        <v>396.8</v>
      </c>
      <c r="AU423" s="74">
        <v>316.2</v>
      </c>
      <c r="AV423" s="74">
        <v>10.58</v>
      </c>
      <c r="AW423" s="61">
        <v>0</v>
      </c>
      <c r="AX423" s="74"/>
      <c r="AY423" s="74">
        <v>46.5</v>
      </c>
      <c r="AZ423" s="74">
        <v>770.07999999999993</v>
      </c>
      <c r="BA423" s="74"/>
      <c r="BB423" s="74">
        <v>770.08</v>
      </c>
    </row>
    <row r="424" spans="1:54" s="62" customFormat="1" ht="12">
      <c r="A424" s="63" t="s">
        <v>1916</v>
      </c>
      <c r="B424" s="50">
        <v>41</v>
      </c>
      <c r="C424" s="231">
        <v>444268949</v>
      </c>
      <c r="D424" s="160" t="s">
        <v>73</v>
      </c>
      <c r="E424" s="160" t="s">
        <v>336</v>
      </c>
      <c r="F424" s="160">
        <v>19001078556</v>
      </c>
      <c r="G424" s="74"/>
      <c r="H424" s="160">
        <v>22</v>
      </c>
      <c r="I424" s="160">
        <v>8</v>
      </c>
      <c r="J424" s="160">
        <v>1965</v>
      </c>
      <c r="K424" s="160">
        <v>47</v>
      </c>
      <c r="L424" s="150" t="s">
        <v>3164</v>
      </c>
      <c r="M424" s="160"/>
      <c r="N424" s="74"/>
      <c r="O424" s="74"/>
      <c r="P424" s="74"/>
      <c r="Q424" s="160">
        <v>47</v>
      </c>
      <c r="R424" s="74"/>
      <c r="S424" s="325" t="s">
        <v>58</v>
      </c>
      <c r="T424" s="150">
        <v>11030021</v>
      </c>
      <c r="U424" s="55"/>
      <c r="V424" s="55"/>
      <c r="W424" s="55"/>
      <c r="X424" s="64"/>
      <c r="Y424" s="55"/>
      <c r="Z424" s="55"/>
      <c r="AA424" s="307"/>
      <c r="AB424" s="307"/>
      <c r="AC424" s="307"/>
      <c r="AD424" s="307"/>
      <c r="AE424" s="307"/>
      <c r="AF424" s="160">
        <v>28</v>
      </c>
      <c r="AG424" s="160">
        <v>2</v>
      </c>
      <c r="AH424" s="232">
        <v>2012</v>
      </c>
      <c r="AI424" s="235">
        <v>0.56944444444444442</v>
      </c>
      <c r="AJ424" s="307"/>
      <c r="AK424" s="307"/>
      <c r="AL424" s="54"/>
      <c r="AM424" s="307"/>
      <c r="AN424" s="210">
        <v>31</v>
      </c>
      <c r="AO424" s="210">
        <v>3</v>
      </c>
      <c r="AP424" s="210">
        <v>2012</v>
      </c>
      <c r="AQ424" s="213"/>
      <c r="AR424" s="213">
        <v>31</v>
      </c>
      <c r="AS424" s="557"/>
      <c r="AT424" s="74">
        <v>396.8</v>
      </c>
      <c r="AU424" s="74">
        <v>316.2</v>
      </c>
      <c r="AV424" s="74">
        <v>10.7</v>
      </c>
      <c r="AW424" s="61">
        <v>20</v>
      </c>
      <c r="AX424" s="74"/>
      <c r="AY424" s="74">
        <v>46.5</v>
      </c>
      <c r="AZ424" s="74">
        <v>775</v>
      </c>
      <c r="BA424" s="74"/>
      <c r="BB424" s="74">
        <v>775</v>
      </c>
    </row>
    <row r="425" spans="1:54" s="62" customFormat="1" ht="12">
      <c r="A425" s="63" t="s">
        <v>1916</v>
      </c>
      <c r="B425" s="50">
        <v>42</v>
      </c>
      <c r="C425" s="231">
        <v>833762111</v>
      </c>
      <c r="D425" s="160" t="s">
        <v>322</v>
      </c>
      <c r="E425" s="160" t="s">
        <v>2770</v>
      </c>
      <c r="F425" s="160">
        <v>48001023639</v>
      </c>
      <c r="G425" s="74"/>
      <c r="H425" s="160">
        <v>12</v>
      </c>
      <c r="I425" s="160">
        <v>10</v>
      </c>
      <c r="J425" s="160">
        <v>1976</v>
      </c>
      <c r="K425" s="160">
        <v>36</v>
      </c>
      <c r="L425" s="150" t="s">
        <v>3164</v>
      </c>
      <c r="M425" s="160"/>
      <c r="N425" s="74"/>
      <c r="O425" s="74"/>
      <c r="P425" s="74"/>
      <c r="Q425" s="160">
        <v>65</v>
      </c>
      <c r="R425" s="74"/>
      <c r="S425" s="325" t="s">
        <v>58</v>
      </c>
      <c r="T425" s="150">
        <v>11030021</v>
      </c>
      <c r="U425" s="55"/>
      <c r="V425" s="55"/>
      <c r="W425" s="55"/>
      <c r="X425" s="64"/>
      <c r="Y425" s="55"/>
      <c r="Z425" s="55"/>
      <c r="AA425" s="307"/>
      <c r="AB425" s="307"/>
      <c r="AC425" s="307"/>
      <c r="AD425" s="307"/>
      <c r="AE425" s="307"/>
      <c r="AF425" s="160">
        <v>16</v>
      </c>
      <c r="AG425" s="160">
        <v>3</v>
      </c>
      <c r="AH425" s="232">
        <v>2012</v>
      </c>
      <c r="AI425" s="235">
        <v>0.33333333333333331</v>
      </c>
      <c r="AJ425" s="307"/>
      <c r="AK425" s="307"/>
      <c r="AL425" s="54"/>
      <c r="AM425" s="307"/>
      <c r="AN425" s="210">
        <v>31</v>
      </c>
      <c r="AO425" s="210">
        <v>3</v>
      </c>
      <c r="AP425" s="210">
        <v>2012</v>
      </c>
      <c r="AQ425" s="213"/>
      <c r="AR425" s="213">
        <v>16</v>
      </c>
      <c r="AS425" s="557"/>
      <c r="AT425" s="74">
        <v>204.8</v>
      </c>
      <c r="AU425" s="74">
        <v>163.19999999999999</v>
      </c>
      <c r="AV425" s="74">
        <v>8.4</v>
      </c>
      <c r="AW425" s="61">
        <v>37</v>
      </c>
      <c r="AX425" s="74"/>
      <c r="AY425" s="74">
        <v>24</v>
      </c>
      <c r="AZ425" s="74">
        <v>400</v>
      </c>
      <c r="BA425" s="74"/>
      <c r="BB425" s="74">
        <v>400</v>
      </c>
    </row>
    <row r="426" spans="1:54" s="62" customFormat="1" ht="12">
      <c r="A426" s="63" t="s">
        <v>1916</v>
      </c>
      <c r="B426" s="50">
        <v>43</v>
      </c>
      <c r="C426" s="231">
        <v>2250888780</v>
      </c>
      <c r="D426" s="160" t="s">
        <v>1958</v>
      </c>
      <c r="E426" s="160" t="s">
        <v>4813</v>
      </c>
      <c r="F426" s="160">
        <v>39001007332</v>
      </c>
      <c r="G426" s="74"/>
      <c r="H426" s="160">
        <v>5</v>
      </c>
      <c r="I426" s="160">
        <v>8</v>
      </c>
      <c r="J426" s="160">
        <v>1959</v>
      </c>
      <c r="K426" s="160">
        <v>53</v>
      </c>
      <c r="L426" s="150" t="s">
        <v>3164</v>
      </c>
      <c r="M426" s="160"/>
      <c r="N426" s="74"/>
      <c r="O426" s="74"/>
      <c r="P426" s="74"/>
      <c r="Q426" s="160">
        <v>66</v>
      </c>
      <c r="R426" s="74"/>
      <c r="S426" s="325" t="s">
        <v>58</v>
      </c>
      <c r="T426" s="150">
        <v>11030021</v>
      </c>
      <c r="U426" s="55"/>
      <c r="V426" s="55"/>
      <c r="W426" s="55"/>
      <c r="X426" s="64"/>
      <c r="Y426" s="55"/>
      <c r="Z426" s="55"/>
      <c r="AA426" s="307"/>
      <c r="AB426" s="307"/>
      <c r="AC426" s="307"/>
      <c r="AD426" s="307"/>
      <c r="AE426" s="307"/>
      <c r="AF426" s="160">
        <v>16</v>
      </c>
      <c r="AG426" s="160">
        <v>3</v>
      </c>
      <c r="AH426" s="232">
        <v>2012</v>
      </c>
      <c r="AI426" s="208">
        <v>0.49305555555555558</v>
      </c>
      <c r="AJ426" s="307"/>
      <c r="AK426" s="307"/>
      <c r="AL426" s="54"/>
      <c r="AM426" s="307"/>
      <c r="AN426" s="210">
        <v>19</v>
      </c>
      <c r="AO426" s="210">
        <v>3</v>
      </c>
      <c r="AP426" s="210">
        <v>2012</v>
      </c>
      <c r="AQ426" s="233">
        <v>0.5</v>
      </c>
      <c r="AR426" s="213">
        <v>3</v>
      </c>
      <c r="AS426" s="557" t="s">
        <v>1914</v>
      </c>
      <c r="AT426" s="74">
        <v>38.400000000000006</v>
      </c>
      <c r="AU426" s="74">
        <v>30.599999999999998</v>
      </c>
      <c r="AV426" s="74">
        <v>6.07</v>
      </c>
      <c r="AW426" s="61">
        <v>20</v>
      </c>
      <c r="AX426" s="74"/>
      <c r="AY426" s="74">
        <v>4.5</v>
      </c>
      <c r="AZ426" s="74">
        <v>75</v>
      </c>
      <c r="BA426" s="74"/>
      <c r="BB426" s="74">
        <v>75</v>
      </c>
    </row>
    <row r="427" spans="1:54" s="62" customFormat="1" ht="12">
      <c r="A427" s="63" t="s">
        <v>1916</v>
      </c>
      <c r="B427" s="50">
        <v>44</v>
      </c>
      <c r="C427" s="231">
        <v>3403472960</v>
      </c>
      <c r="D427" s="160" t="s">
        <v>436</v>
      </c>
      <c r="E427" s="160" t="s">
        <v>4822</v>
      </c>
      <c r="F427" s="160">
        <v>62006018428</v>
      </c>
      <c r="G427" s="74"/>
      <c r="H427" s="160">
        <v>15</v>
      </c>
      <c r="I427" s="160">
        <v>2</v>
      </c>
      <c r="J427" s="160">
        <v>1976</v>
      </c>
      <c r="K427" s="160">
        <v>36</v>
      </c>
      <c r="L427" s="150" t="s">
        <v>3164</v>
      </c>
      <c r="M427" s="160"/>
      <c r="N427" s="74"/>
      <c r="O427" s="74"/>
      <c r="P427" s="74"/>
      <c r="Q427" s="160">
        <v>67</v>
      </c>
      <c r="R427" s="74"/>
      <c r="S427" s="325" t="s">
        <v>58</v>
      </c>
      <c r="T427" s="150">
        <v>11030021</v>
      </c>
      <c r="U427" s="55"/>
      <c r="V427" s="55"/>
      <c r="W427" s="55"/>
      <c r="X427" s="64"/>
      <c r="Y427" s="55"/>
      <c r="Z427" s="55"/>
      <c r="AA427" s="307"/>
      <c r="AB427" s="307"/>
      <c r="AC427" s="307"/>
      <c r="AD427" s="307"/>
      <c r="AE427" s="307"/>
      <c r="AF427" s="160">
        <v>16</v>
      </c>
      <c r="AG427" s="160">
        <v>3</v>
      </c>
      <c r="AH427" s="232">
        <v>2012</v>
      </c>
      <c r="AI427" s="208">
        <v>0.4861111111111111</v>
      </c>
      <c r="AJ427" s="307"/>
      <c r="AK427" s="307"/>
      <c r="AL427" s="54"/>
      <c r="AM427" s="307"/>
      <c r="AN427" s="210">
        <v>31</v>
      </c>
      <c r="AO427" s="210">
        <v>3</v>
      </c>
      <c r="AP427" s="210">
        <v>2012</v>
      </c>
      <c r="AQ427" s="213"/>
      <c r="AR427" s="213">
        <v>15</v>
      </c>
      <c r="AS427" s="561"/>
      <c r="AT427" s="74">
        <v>192</v>
      </c>
      <c r="AU427" s="74">
        <v>153</v>
      </c>
      <c r="AV427" s="74">
        <v>10.18</v>
      </c>
      <c r="AW427" s="61">
        <v>17</v>
      </c>
      <c r="AX427" s="74"/>
      <c r="AY427" s="74">
        <v>22.5</v>
      </c>
      <c r="AZ427" s="74">
        <v>375</v>
      </c>
      <c r="BA427" s="74"/>
      <c r="BB427" s="74">
        <v>375</v>
      </c>
    </row>
    <row r="428" spans="1:54" s="62" customFormat="1" ht="12">
      <c r="A428" s="63" t="s">
        <v>1916</v>
      </c>
      <c r="B428" s="50">
        <v>45</v>
      </c>
      <c r="C428" s="231">
        <v>3869980779</v>
      </c>
      <c r="D428" s="160" t="s">
        <v>307</v>
      </c>
      <c r="E428" s="160" t="s">
        <v>152</v>
      </c>
      <c r="F428" s="160">
        <v>19801117107</v>
      </c>
      <c r="G428" s="74"/>
      <c r="H428" s="160">
        <v>20</v>
      </c>
      <c r="I428" s="160">
        <v>12</v>
      </c>
      <c r="J428" s="160">
        <v>1956</v>
      </c>
      <c r="K428" s="160">
        <v>56</v>
      </c>
      <c r="L428" s="150" t="s">
        <v>3164</v>
      </c>
      <c r="M428" s="160"/>
      <c r="N428" s="74"/>
      <c r="O428" s="74"/>
      <c r="P428" s="74"/>
      <c r="Q428" s="160">
        <v>68</v>
      </c>
      <c r="R428" s="74"/>
      <c r="S428" s="325" t="s">
        <v>58</v>
      </c>
      <c r="T428" s="150">
        <v>11030021</v>
      </c>
      <c r="U428" s="55"/>
      <c r="V428" s="55"/>
      <c r="W428" s="55"/>
      <c r="X428" s="64"/>
      <c r="Y428" s="55"/>
      <c r="Z428" s="55"/>
      <c r="AA428" s="307"/>
      <c r="AB428" s="307"/>
      <c r="AC428" s="307"/>
      <c r="AD428" s="307"/>
      <c r="AE428" s="307"/>
      <c r="AF428" s="160">
        <v>19</v>
      </c>
      <c r="AG428" s="160">
        <v>3</v>
      </c>
      <c r="AH428" s="232">
        <v>2012</v>
      </c>
      <c r="AI428" s="235">
        <v>0.53888888888888886</v>
      </c>
      <c r="AJ428" s="307"/>
      <c r="AK428" s="307"/>
      <c r="AL428" s="54"/>
      <c r="AM428" s="307"/>
      <c r="AN428" s="210">
        <v>31</v>
      </c>
      <c r="AO428" s="210">
        <v>3</v>
      </c>
      <c r="AP428" s="210">
        <v>2012</v>
      </c>
      <c r="AQ428" s="213"/>
      <c r="AR428" s="213">
        <v>12</v>
      </c>
      <c r="AS428" s="557"/>
      <c r="AT428" s="74">
        <v>153.60000000000002</v>
      </c>
      <c r="AU428" s="74">
        <v>122.39999999999999</v>
      </c>
      <c r="AV428" s="74">
        <v>14.2</v>
      </c>
      <c r="AW428" s="61">
        <v>0</v>
      </c>
      <c r="AX428" s="74"/>
      <c r="AY428" s="74">
        <v>18</v>
      </c>
      <c r="AZ428" s="74">
        <v>300</v>
      </c>
      <c r="BA428" s="74"/>
      <c r="BB428" s="74">
        <v>300</v>
      </c>
    </row>
    <row r="429" spans="1:54" s="62" customFormat="1" ht="12">
      <c r="A429" s="63" t="s">
        <v>1916</v>
      </c>
      <c r="B429" s="50">
        <v>46</v>
      </c>
      <c r="C429" s="231">
        <v>3653156400</v>
      </c>
      <c r="D429" s="160" t="s">
        <v>4823</v>
      </c>
      <c r="E429" s="160" t="s">
        <v>4824</v>
      </c>
      <c r="F429" s="160">
        <v>19001076328</v>
      </c>
      <c r="G429" s="74"/>
      <c r="H429" s="160">
        <v>10</v>
      </c>
      <c r="I429" s="160">
        <v>1</v>
      </c>
      <c r="J429" s="160">
        <v>1960</v>
      </c>
      <c r="K429" s="160">
        <v>52</v>
      </c>
      <c r="L429" s="150" t="s">
        <v>100</v>
      </c>
      <c r="M429" s="160"/>
      <c r="N429" s="74"/>
      <c r="O429" s="74"/>
      <c r="P429" s="74"/>
      <c r="Q429" s="160">
        <v>69</v>
      </c>
      <c r="R429" s="74"/>
      <c r="S429" s="325" t="s">
        <v>58</v>
      </c>
      <c r="T429" s="150">
        <v>11030021</v>
      </c>
      <c r="U429" s="55"/>
      <c r="V429" s="55"/>
      <c r="W429" s="55"/>
      <c r="X429" s="64"/>
      <c r="Y429" s="55"/>
      <c r="Z429" s="55"/>
      <c r="AA429" s="307"/>
      <c r="AB429" s="307"/>
      <c r="AC429" s="307"/>
      <c r="AD429" s="307"/>
      <c r="AE429" s="307"/>
      <c r="AF429" s="160">
        <v>19</v>
      </c>
      <c r="AG429" s="160">
        <v>3</v>
      </c>
      <c r="AH429" s="232">
        <v>2012</v>
      </c>
      <c r="AI429" s="235">
        <v>0.54166666666666663</v>
      </c>
      <c r="AJ429" s="307"/>
      <c r="AK429" s="307"/>
      <c r="AL429" s="54"/>
      <c r="AM429" s="307"/>
      <c r="AN429" s="210">
        <v>31</v>
      </c>
      <c r="AO429" s="210">
        <v>3</v>
      </c>
      <c r="AP429" s="210">
        <v>2012</v>
      </c>
      <c r="AQ429" s="213"/>
      <c r="AR429" s="213">
        <v>12</v>
      </c>
      <c r="AS429" s="557"/>
      <c r="AT429" s="74">
        <v>153.60000000000002</v>
      </c>
      <c r="AU429" s="74">
        <v>122.39999999999999</v>
      </c>
      <c r="AV429" s="74">
        <v>14.2</v>
      </c>
      <c r="AW429" s="61">
        <v>0</v>
      </c>
      <c r="AX429" s="74"/>
      <c r="AY429" s="74">
        <v>18</v>
      </c>
      <c r="AZ429" s="74">
        <v>300</v>
      </c>
      <c r="BA429" s="74"/>
      <c r="BB429" s="74">
        <v>300</v>
      </c>
    </row>
    <row r="430" spans="1:54" s="62" customFormat="1" ht="12">
      <c r="A430" s="63" t="s">
        <v>1916</v>
      </c>
      <c r="B430" s="50">
        <v>47</v>
      </c>
      <c r="C430" s="231">
        <v>3471032070</v>
      </c>
      <c r="D430" s="160" t="s">
        <v>137</v>
      </c>
      <c r="E430" s="160" t="s">
        <v>4825</v>
      </c>
      <c r="F430" s="160">
        <v>19001007027</v>
      </c>
      <c r="G430" s="74"/>
      <c r="H430" s="160">
        <v>3</v>
      </c>
      <c r="I430" s="160">
        <v>6</v>
      </c>
      <c r="J430" s="160">
        <v>1980</v>
      </c>
      <c r="K430" s="160">
        <v>32</v>
      </c>
      <c r="L430" s="150" t="s">
        <v>3164</v>
      </c>
      <c r="M430" s="160"/>
      <c r="N430" s="74"/>
      <c r="O430" s="74"/>
      <c r="P430" s="74"/>
      <c r="Q430" s="160">
        <v>72</v>
      </c>
      <c r="R430" s="74"/>
      <c r="S430" s="325" t="s">
        <v>58</v>
      </c>
      <c r="T430" s="150">
        <v>11030021</v>
      </c>
      <c r="U430" s="55"/>
      <c r="V430" s="55"/>
      <c r="W430" s="55"/>
      <c r="X430" s="64"/>
      <c r="Y430" s="55"/>
      <c r="Z430" s="55"/>
      <c r="AA430" s="307"/>
      <c r="AB430" s="307"/>
      <c r="AC430" s="307"/>
      <c r="AD430" s="307"/>
      <c r="AE430" s="307"/>
      <c r="AF430" s="160">
        <v>21</v>
      </c>
      <c r="AG430" s="160">
        <v>3</v>
      </c>
      <c r="AH430" s="232">
        <v>2012</v>
      </c>
      <c r="AI430" s="235">
        <v>0.54166666666666663</v>
      </c>
      <c r="AJ430" s="307"/>
      <c r="AK430" s="307"/>
      <c r="AL430" s="54"/>
      <c r="AM430" s="307"/>
      <c r="AN430" s="210">
        <v>31</v>
      </c>
      <c r="AO430" s="210">
        <v>3</v>
      </c>
      <c r="AP430" s="210">
        <v>2012</v>
      </c>
      <c r="AQ430" s="213"/>
      <c r="AR430" s="213">
        <v>10</v>
      </c>
      <c r="AS430" s="557"/>
      <c r="AT430" s="74">
        <v>128</v>
      </c>
      <c r="AU430" s="74">
        <v>102</v>
      </c>
      <c r="AV430" s="74">
        <v>0</v>
      </c>
      <c r="AW430" s="61">
        <v>0</v>
      </c>
      <c r="AX430" s="74"/>
      <c r="AY430" s="74">
        <v>15</v>
      </c>
      <c r="AZ430" s="74">
        <v>245</v>
      </c>
      <c r="BA430" s="74"/>
      <c r="BB430" s="74">
        <v>245</v>
      </c>
    </row>
    <row r="431" spans="1:54" s="62" customFormat="1" ht="12">
      <c r="A431" s="63" t="s">
        <v>1916</v>
      </c>
      <c r="B431" s="50">
        <v>48</v>
      </c>
      <c r="C431" s="231">
        <v>126073245</v>
      </c>
      <c r="D431" s="160" t="s">
        <v>103</v>
      </c>
      <c r="E431" s="160" t="s">
        <v>4826</v>
      </c>
      <c r="F431" s="160">
        <v>19001001530</v>
      </c>
      <c r="G431" s="74"/>
      <c r="H431" s="160">
        <v>28</v>
      </c>
      <c r="I431" s="160">
        <v>1</v>
      </c>
      <c r="J431" s="160">
        <v>1978</v>
      </c>
      <c r="K431" s="160">
        <v>34</v>
      </c>
      <c r="L431" s="150" t="s">
        <v>3164</v>
      </c>
      <c r="M431" s="160"/>
      <c r="N431" s="74"/>
      <c r="O431" s="74"/>
      <c r="P431" s="74"/>
      <c r="Q431" s="160">
        <v>73</v>
      </c>
      <c r="R431" s="74"/>
      <c r="S431" s="325" t="s">
        <v>58</v>
      </c>
      <c r="T431" s="150">
        <v>11030021</v>
      </c>
      <c r="U431" s="55"/>
      <c r="V431" s="55"/>
      <c r="W431" s="55"/>
      <c r="X431" s="64"/>
      <c r="Y431" s="55"/>
      <c r="Z431" s="55"/>
      <c r="AA431" s="307"/>
      <c r="AB431" s="307"/>
      <c r="AC431" s="307"/>
      <c r="AD431" s="307"/>
      <c r="AE431" s="307"/>
      <c r="AF431" s="160">
        <v>22</v>
      </c>
      <c r="AG431" s="160">
        <v>3</v>
      </c>
      <c r="AH431" s="232">
        <v>2012</v>
      </c>
      <c r="AI431" s="235">
        <v>0.33333333333333331</v>
      </c>
      <c r="AJ431" s="307"/>
      <c r="AK431" s="307"/>
      <c r="AL431" s="54"/>
      <c r="AM431" s="307"/>
      <c r="AN431" s="210">
        <v>26</v>
      </c>
      <c r="AO431" s="210">
        <v>3</v>
      </c>
      <c r="AP431" s="210">
        <v>2012</v>
      </c>
      <c r="AQ431" s="233">
        <v>0.70833333333333337</v>
      </c>
      <c r="AR431" s="213">
        <v>4</v>
      </c>
      <c r="AS431" s="557" t="s">
        <v>1914</v>
      </c>
      <c r="AT431" s="74">
        <v>51.2</v>
      </c>
      <c r="AU431" s="74">
        <v>40.799999999999997</v>
      </c>
      <c r="AV431" s="74">
        <v>17.21</v>
      </c>
      <c r="AW431" s="61">
        <v>27</v>
      </c>
      <c r="AX431" s="74"/>
      <c r="AY431" s="74">
        <v>6</v>
      </c>
      <c r="AZ431" s="74">
        <v>100</v>
      </c>
      <c r="BA431" s="74"/>
      <c r="BB431" s="74">
        <v>100</v>
      </c>
    </row>
    <row r="432" spans="1:54" s="62" customFormat="1" ht="12">
      <c r="A432" s="63" t="s">
        <v>1916</v>
      </c>
      <c r="B432" s="50">
        <v>49</v>
      </c>
      <c r="C432" s="231">
        <v>3341507195</v>
      </c>
      <c r="D432" s="160" t="s">
        <v>3374</v>
      </c>
      <c r="E432" s="160" t="s">
        <v>4815</v>
      </c>
      <c r="F432" s="160">
        <v>19001110129</v>
      </c>
      <c r="G432" s="74"/>
      <c r="H432" s="160">
        <v>27</v>
      </c>
      <c r="I432" s="160">
        <v>4</v>
      </c>
      <c r="J432" s="160">
        <v>1993</v>
      </c>
      <c r="K432" s="160">
        <v>19</v>
      </c>
      <c r="L432" s="150" t="s">
        <v>3164</v>
      </c>
      <c r="M432" s="160"/>
      <c r="N432" s="74"/>
      <c r="O432" s="74"/>
      <c r="P432" s="74"/>
      <c r="Q432" s="160">
        <v>75</v>
      </c>
      <c r="R432" s="74"/>
      <c r="S432" s="325" t="s">
        <v>58</v>
      </c>
      <c r="T432" s="150">
        <v>11030021</v>
      </c>
      <c r="U432" s="55"/>
      <c r="V432" s="55"/>
      <c r="W432" s="55"/>
      <c r="X432" s="64"/>
      <c r="Y432" s="55"/>
      <c r="Z432" s="55"/>
      <c r="AA432" s="307"/>
      <c r="AB432" s="307"/>
      <c r="AC432" s="307"/>
      <c r="AD432" s="307"/>
      <c r="AE432" s="307"/>
      <c r="AF432" s="160">
        <v>28</v>
      </c>
      <c r="AG432" s="160">
        <v>3</v>
      </c>
      <c r="AH432" s="232">
        <v>2012</v>
      </c>
      <c r="AI432" s="235">
        <v>0.52083333333333337</v>
      </c>
      <c r="AJ432" s="307"/>
      <c r="AK432" s="307"/>
      <c r="AL432" s="54"/>
      <c r="AM432" s="307"/>
      <c r="AN432" s="210">
        <v>31</v>
      </c>
      <c r="AO432" s="210">
        <v>3</v>
      </c>
      <c r="AP432" s="210">
        <v>2012</v>
      </c>
      <c r="AQ432" s="213"/>
      <c r="AR432" s="213">
        <v>3</v>
      </c>
      <c r="AS432" s="557"/>
      <c r="AT432" s="74">
        <v>38.400000000000006</v>
      </c>
      <c r="AU432" s="74">
        <v>30.599999999999998</v>
      </c>
      <c r="AV432" s="74">
        <v>0</v>
      </c>
      <c r="AW432" s="61">
        <v>10</v>
      </c>
      <c r="AX432" s="74"/>
      <c r="AY432" s="74">
        <v>4.5</v>
      </c>
      <c r="AZ432" s="74">
        <v>75</v>
      </c>
      <c r="BA432" s="74"/>
      <c r="BB432" s="74">
        <v>75</v>
      </c>
    </row>
    <row r="433" spans="1:54" s="62" customFormat="1" ht="12">
      <c r="A433" s="63" t="s">
        <v>1916</v>
      </c>
      <c r="B433" s="50">
        <v>50</v>
      </c>
      <c r="C433" s="231">
        <v>1120633022</v>
      </c>
      <c r="D433" s="160" t="s">
        <v>4827</v>
      </c>
      <c r="E433" s="160" t="s">
        <v>4828</v>
      </c>
      <c r="F433" s="160">
        <v>19001043415</v>
      </c>
      <c r="G433" s="74"/>
      <c r="H433" s="160">
        <v>5</v>
      </c>
      <c r="I433" s="160">
        <v>2</v>
      </c>
      <c r="J433" s="160">
        <v>1937</v>
      </c>
      <c r="K433" s="160">
        <v>75</v>
      </c>
      <c r="L433" s="150" t="s">
        <v>3164</v>
      </c>
      <c r="M433" s="160"/>
      <c r="N433" s="74"/>
      <c r="O433" s="74"/>
      <c r="P433" s="74"/>
      <c r="Q433" s="160">
        <v>76</v>
      </c>
      <c r="R433" s="74"/>
      <c r="S433" s="325" t="s">
        <v>58</v>
      </c>
      <c r="T433" s="150">
        <v>11030021</v>
      </c>
      <c r="U433" s="55"/>
      <c r="V433" s="55"/>
      <c r="W433" s="55"/>
      <c r="X433" s="64"/>
      <c r="Y433" s="55"/>
      <c r="Z433" s="55"/>
      <c r="AA433" s="307"/>
      <c r="AB433" s="307"/>
      <c r="AC433" s="307"/>
      <c r="AD433" s="307"/>
      <c r="AE433" s="307"/>
      <c r="AF433" s="562">
        <v>30</v>
      </c>
      <c r="AG433" s="562">
        <v>3</v>
      </c>
      <c r="AH433" s="563">
        <v>2012</v>
      </c>
      <c r="AI433" s="564">
        <v>0.66666666666666663</v>
      </c>
      <c r="AJ433" s="307"/>
      <c r="AK433" s="307"/>
      <c r="AL433" s="54"/>
      <c r="AM433" s="307"/>
      <c r="AN433" s="565">
        <v>31</v>
      </c>
      <c r="AO433" s="565">
        <v>3</v>
      </c>
      <c r="AP433" s="565">
        <v>2012</v>
      </c>
      <c r="AQ433" s="566"/>
      <c r="AR433" s="566">
        <v>1</v>
      </c>
      <c r="AS433" s="567"/>
      <c r="AT433" s="74">
        <v>12.8</v>
      </c>
      <c r="AU433" s="74">
        <v>10.199999999999999</v>
      </c>
      <c r="AV433" s="74">
        <v>19.510000000000002</v>
      </c>
      <c r="AW433" s="61">
        <v>7</v>
      </c>
      <c r="AX433" s="74"/>
      <c r="AY433" s="74">
        <v>1.5</v>
      </c>
      <c r="AZ433" s="74">
        <v>25</v>
      </c>
      <c r="BA433" s="74"/>
      <c r="BB433" s="74">
        <v>25</v>
      </c>
    </row>
    <row r="434" spans="1:54" s="62" customFormat="1" ht="12">
      <c r="A434" s="63" t="s">
        <v>1916</v>
      </c>
      <c r="B434" s="50">
        <v>51</v>
      </c>
      <c r="C434" s="231">
        <v>1563388438</v>
      </c>
      <c r="D434" s="160" t="s">
        <v>213</v>
      </c>
      <c r="E434" s="160" t="s">
        <v>4829</v>
      </c>
      <c r="F434" s="160">
        <v>62902007858</v>
      </c>
      <c r="G434" s="74"/>
      <c r="H434" s="160">
        <v>21</v>
      </c>
      <c r="I434" s="160">
        <v>12</v>
      </c>
      <c r="J434" s="160">
        <v>1967</v>
      </c>
      <c r="K434" s="160">
        <v>45</v>
      </c>
      <c r="L434" s="150" t="s">
        <v>3164</v>
      </c>
      <c r="M434" s="160"/>
      <c r="N434" s="74"/>
      <c r="O434" s="74"/>
      <c r="P434" s="74"/>
      <c r="Q434" s="160">
        <v>77</v>
      </c>
      <c r="R434" s="74"/>
      <c r="S434" s="325" t="s">
        <v>58</v>
      </c>
      <c r="T434" s="150">
        <v>11030021</v>
      </c>
      <c r="U434" s="55"/>
      <c r="V434" s="55"/>
      <c r="W434" s="55"/>
      <c r="X434" s="64"/>
      <c r="Y434" s="55"/>
      <c r="Z434" s="55"/>
      <c r="AA434" s="307"/>
      <c r="AB434" s="307"/>
      <c r="AC434" s="307"/>
      <c r="AD434" s="307"/>
      <c r="AE434" s="307"/>
      <c r="AF434" s="160">
        <v>30</v>
      </c>
      <c r="AG434" s="160">
        <v>3</v>
      </c>
      <c r="AH434" s="160">
        <v>2012</v>
      </c>
      <c r="AI434" s="235">
        <v>0.52083333333333337</v>
      </c>
      <c r="AJ434" s="307"/>
      <c r="AK434" s="307"/>
      <c r="AL434" s="54"/>
      <c r="AM434" s="307"/>
      <c r="AN434" s="210">
        <v>31</v>
      </c>
      <c r="AO434" s="210">
        <v>3</v>
      </c>
      <c r="AP434" s="210">
        <v>2012</v>
      </c>
      <c r="AQ434" s="210"/>
      <c r="AR434" s="210">
        <v>1</v>
      </c>
      <c r="AS434" s="88"/>
      <c r="AT434" s="74">
        <v>12.8</v>
      </c>
      <c r="AU434" s="74">
        <v>10.199999999999999</v>
      </c>
      <c r="AV434" s="74">
        <v>0</v>
      </c>
      <c r="AW434" s="61">
        <v>7</v>
      </c>
      <c r="AX434" s="74"/>
      <c r="AY434" s="74">
        <v>1.5</v>
      </c>
      <c r="AZ434" s="74">
        <v>25</v>
      </c>
      <c r="BA434" s="74"/>
      <c r="BB434" s="74">
        <v>25</v>
      </c>
    </row>
    <row r="435" spans="1:54" s="62" customFormat="1" ht="12">
      <c r="A435" s="63" t="s">
        <v>1916</v>
      </c>
      <c r="B435" s="50">
        <v>52</v>
      </c>
      <c r="C435" s="231">
        <v>1832604606</v>
      </c>
      <c r="D435" s="160" t="s">
        <v>634</v>
      </c>
      <c r="E435" s="160" t="s">
        <v>4830</v>
      </c>
      <c r="F435" s="160">
        <v>19001065916</v>
      </c>
      <c r="G435" s="74"/>
      <c r="H435" s="160">
        <v>11</v>
      </c>
      <c r="I435" s="160">
        <v>6</v>
      </c>
      <c r="J435" s="160">
        <v>1978</v>
      </c>
      <c r="K435" s="160">
        <v>34</v>
      </c>
      <c r="L435" s="150" t="s">
        <v>100</v>
      </c>
      <c r="M435" s="160"/>
      <c r="N435" s="74"/>
      <c r="O435" s="74"/>
      <c r="P435" s="74"/>
      <c r="Q435" s="160">
        <v>79</v>
      </c>
      <c r="R435" s="74"/>
      <c r="S435" s="325" t="s">
        <v>58</v>
      </c>
      <c r="T435" s="150">
        <v>11030021</v>
      </c>
      <c r="U435" s="55"/>
      <c r="V435" s="55"/>
      <c r="W435" s="55"/>
      <c r="X435" s="64"/>
      <c r="Y435" s="55"/>
      <c r="Z435" s="55"/>
      <c r="AA435" s="307"/>
      <c r="AB435" s="307"/>
      <c r="AC435" s="307"/>
      <c r="AD435" s="307"/>
      <c r="AE435" s="307"/>
      <c r="AF435" s="160">
        <v>30</v>
      </c>
      <c r="AG435" s="160">
        <v>3</v>
      </c>
      <c r="AH435" s="160">
        <v>2012</v>
      </c>
      <c r="AI435" s="235">
        <v>0.52083333333333337</v>
      </c>
      <c r="AJ435" s="307"/>
      <c r="AK435" s="307"/>
      <c r="AL435" s="54"/>
      <c r="AM435" s="307"/>
      <c r="AN435" s="210">
        <v>31</v>
      </c>
      <c r="AO435" s="210">
        <v>3</v>
      </c>
      <c r="AP435" s="210">
        <v>2012</v>
      </c>
      <c r="AQ435" s="210"/>
      <c r="AR435" s="210">
        <v>1</v>
      </c>
      <c r="AS435" s="88"/>
      <c r="AT435" s="74">
        <v>12.8</v>
      </c>
      <c r="AU435" s="74">
        <v>10.199999999999999</v>
      </c>
      <c r="AV435" s="74">
        <v>0</v>
      </c>
      <c r="AW435" s="61">
        <v>0</v>
      </c>
      <c r="AX435" s="74"/>
      <c r="AY435" s="74">
        <v>1.5</v>
      </c>
      <c r="AZ435" s="74">
        <v>24.5</v>
      </c>
      <c r="BA435" s="74"/>
      <c r="BB435" s="74">
        <v>24.5</v>
      </c>
    </row>
    <row r="436" spans="1:54" s="62" customFormat="1" ht="12">
      <c r="A436" s="63" t="s">
        <v>1916</v>
      </c>
      <c r="B436" s="50">
        <v>53</v>
      </c>
      <c r="C436" s="231">
        <v>150240453</v>
      </c>
      <c r="D436" s="160" t="s">
        <v>137</v>
      </c>
      <c r="E436" s="160" t="s">
        <v>4831</v>
      </c>
      <c r="F436" s="160">
        <v>58001017539</v>
      </c>
      <c r="G436" s="74"/>
      <c r="H436" s="160">
        <v>5</v>
      </c>
      <c r="I436" s="160">
        <v>1</v>
      </c>
      <c r="J436" s="160">
        <v>1957</v>
      </c>
      <c r="K436" s="160">
        <v>55</v>
      </c>
      <c r="L436" s="150" t="s">
        <v>3164</v>
      </c>
      <c r="M436" s="160"/>
      <c r="N436" s="74"/>
      <c r="O436" s="74"/>
      <c r="P436" s="74"/>
      <c r="Q436" s="160">
        <v>80</v>
      </c>
      <c r="R436" s="74"/>
      <c r="S436" s="325" t="s">
        <v>58</v>
      </c>
      <c r="T436" s="150">
        <v>11030021</v>
      </c>
      <c r="U436" s="55"/>
      <c r="V436" s="55"/>
      <c r="W436" s="55"/>
      <c r="X436" s="64"/>
      <c r="Y436" s="55"/>
      <c r="Z436" s="55"/>
      <c r="AA436" s="307"/>
      <c r="AB436" s="307"/>
      <c r="AC436" s="307"/>
      <c r="AD436" s="307"/>
      <c r="AE436" s="307"/>
      <c r="AF436" s="160">
        <v>30</v>
      </c>
      <c r="AG436" s="160">
        <v>3</v>
      </c>
      <c r="AH436" s="160">
        <v>2012</v>
      </c>
      <c r="AI436" s="235">
        <v>0.60416666666666663</v>
      </c>
      <c r="AJ436" s="307"/>
      <c r="AK436" s="307"/>
      <c r="AL436" s="54"/>
      <c r="AM436" s="307"/>
      <c r="AN436" s="210">
        <v>31</v>
      </c>
      <c r="AO436" s="210">
        <v>3</v>
      </c>
      <c r="AP436" s="210">
        <v>2012</v>
      </c>
      <c r="AQ436" s="210"/>
      <c r="AR436" s="210">
        <v>1</v>
      </c>
      <c r="AS436" s="88"/>
      <c r="AT436" s="74">
        <v>12.8</v>
      </c>
      <c r="AU436" s="74">
        <v>10.199999999999999</v>
      </c>
      <c r="AV436" s="74">
        <v>0</v>
      </c>
      <c r="AW436" s="61">
        <v>0</v>
      </c>
      <c r="AX436" s="74"/>
      <c r="AY436" s="74">
        <v>1.5</v>
      </c>
      <c r="AZ436" s="74">
        <v>24.5</v>
      </c>
      <c r="BA436" s="74"/>
      <c r="BB436" s="74">
        <v>24.5</v>
      </c>
    </row>
    <row r="437" spans="1:54" s="62" customFormat="1" ht="12">
      <c r="A437" s="78" t="s">
        <v>41</v>
      </c>
      <c r="B437" s="237">
        <v>53</v>
      </c>
      <c r="C437" s="238"/>
      <c r="D437" s="568"/>
      <c r="E437" s="241"/>
      <c r="F437" s="238"/>
      <c r="G437" s="79"/>
      <c r="H437" s="240"/>
      <c r="I437" s="240"/>
      <c r="J437" s="240"/>
      <c r="K437" s="238"/>
      <c r="L437" s="569"/>
      <c r="M437" s="79"/>
      <c r="N437" s="79"/>
      <c r="O437" s="79"/>
      <c r="P437" s="79"/>
      <c r="Q437" s="240"/>
      <c r="R437" s="79"/>
      <c r="S437" s="238"/>
      <c r="T437" s="238"/>
      <c r="U437" s="552"/>
      <c r="V437" s="552"/>
      <c r="W437" s="552"/>
      <c r="X437" s="241"/>
      <c r="Y437" s="552"/>
      <c r="Z437" s="552"/>
      <c r="AA437" s="553"/>
      <c r="AB437" s="553"/>
      <c r="AC437" s="553"/>
      <c r="AD437" s="553"/>
      <c r="AE437" s="553"/>
      <c r="AF437" s="238"/>
      <c r="AG437" s="238"/>
      <c r="AH437" s="238"/>
      <c r="AI437" s="238"/>
      <c r="AJ437" s="553"/>
      <c r="AK437" s="553"/>
      <c r="AL437" s="240"/>
      <c r="AM437" s="553"/>
      <c r="AN437" s="238"/>
      <c r="AO437" s="238"/>
      <c r="AP437" s="238"/>
      <c r="AQ437" s="238"/>
      <c r="AR437" s="245">
        <f>SUM(AR384:AR436)</f>
        <v>865</v>
      </c>
      <c r="AS437" s="245">
        <f t="shared" ref="AS437:BB437" si="8">SUM(AS384:AS436)</f>
        <v>0</v>
      </c>
      <c r="AT437" s="245">
        <f t="shared" si="8"/>
        <v>11793.599999999997</v>
      </c>
      <c r="AU437" s="245">
        <f t="shared" si="8"/>
        <v>9413.4000000000033</v>
      </c>
      <c r="AV437" s="245">
        <f t="shared" si="8"/>
        <v>568.46</v>
      </c>
      <c r="AW437" s="245">
        <f t="shared" si="8"/>
        <v>1891</v>
      </c>
      <c r="AX437" s="245">
        <f t="shared" si="8"/>
        <v>0</v>
      </c>
      <c r="AY437" s="245">
        <f t="shared" si="8"/>
        <v>1231.9000000000001</v>
      </c>
      <c r="AZ437" s="245">
        <f t="shared" si="8"/>
        <v>23252.32</v>
      </c>
      <c r="BA437" s="245">
        <f t="shared" si="8"/>
        <v>0</v>
      </c>
      <c r="BB437" s="337">
        <f t="shared" si="8"/>
        <v>23252.32</v>
      </c>
    </row>
    <row r="438" spans="1:54" s="62" customFormat="1" ht="12">
      <c r="A438" s="49" t="s">
        <v>1610</v>
      </c>
      <c r="B438" s="50">
        <v>1</v>
      </c>
      <c r="C438" s="320" t="s">
        <v>1613</v>
      </c>
      <c r="D438" s="320" t="s">
        <v>237</v>
      </c>
      <c r="E438" s="320" t="s">
        <v>1614</v>
      </c>
      <c r="F438" s="320" t="s">
        <v>1615</v>
      </c>
      <c r="G438" s="53"/>
      <c r="H438" s="138">
        <v>25</v>
      </c>
      <c r="I438" s="138">
        <v>6</v>
      </c>
      <c r="J438" s="138">
        <v>1978</v>
      </c>
      <c r="K438" s="139">
        <v>33</v>
      </c>
      <c r="L438" s="307" t="s">
        <v>1539</v>
      </c>
      <c r="M438" s="1"/>
      <c r="N438" s="1"/>
      <c r="O438" s="1"/>
      <c r="P438" s="53"/>
      <c r="Q438" s="141">
        <v>245</v>
      </c>
      <c r="R438" s="53"/>
      <c r="S438" s="321" t="s">
        <v>69</v>
      </c>
      <c r="T438" s="151">
        <v>11030021</v>
      </c>
      <c r="U438" s="58" t="s">
        <v>1629</v>
      </c>
      <c r="V438" s="58"/>
      <c r="W438" s="55"/>
      <c r="X438" s="55"/>
      <c r="Y438" s="55"/>
      <c r="Z438" s="55"/>
      <c r="AA438" s="307"/>
      <c r="AB438" s="307"/>
      <c r="AC438" s="307"/>
      <c r="AD438" s="307"/>
      <c r="AE438" s="307"/>
      <c r="AF438" s="52" t="s">
        <v>3799</v>
      </c>
      <c r="AG438" s="52" t="s">
        <v>3954</v>
      </c>
      <c r="AH438" s="54">
        <v>2011</v>
      </c>
      <c r="AI438" s="145">
        <v>0.70833333333333337</v>
      </c>
      <c r="AJ438" s="147"/>
      <c r="AK438" s="147"/>
      <c r="AL438" s="148"/>
      <c r="AM438" s="149"/>
      <c r="AN438" s="147" t="s">
        <v>3458</v>
      </c>
      <c r="AO438" s="147" t="s">
        <v>3946</v>
      </c>
      <c r="AP438" s="148">
        <v>2012</v>
      </c>
      <c r="AQ438" s="149">
        <v>0.75694444444444453</v>
      </c>
      <c r="AR438" s="148">
        <v>22</v>
      </c>
      <c r="AS438" s="322" t="s">
        <v>4832</v>
      </c>
      <c r="AT438" s="519">
        <v>343.75439999999998</v>
      </c>
      <c r="AU438" s="519">
        <v>273.28399999999999</v>
      </c>
      <c r="AV438" s="519">
        <v>10.06</v>
      </c>
      <c r="AW438" s="520">
        <v>36</v>
      </c>
      <c r="AX438" s="519"/>
      <c r="AY438" s="570">
        <v>-113.09000000000003</v>
      </c>
      <c r="AZ438" s="519">
        <v>663.09</v>
      </c>
      <c r="BA438" s="519"/>
      <c r="BB438" s="521">
        <v>550</v>
      </c>
    </row>
    <row r="439" spans="1:54" s="62" customFormat="1" ht="12">
      <c r="A439" s="63" t="s">
        <v>1610</v>
      </c>
      <c r="B439" s="50">
        <v>2</v>
      </c>
      <c r="C439" s="320" t="s">
        <v>1616</v>
      </c>
      <c r="D439" s="320" t="s">
        <v>132</v>
      </c>
      <c r="E439" s="320" t="s">
        <v>1617</v>
      </c>
      <c r="F439" s="320" t="s">
        <v>1618</v>
      </c>
      <c r="G439" s="53"/>
      <c r="H439" s="138">
        <v>1</v>
      </c>
      <c r="I439" s="138">
        <v>2</v>
      </c>
      <c r="J439" s="138">
        <v>1958</v>
      </c>
      <c r="K439" s="139">
        <v>53</v>
      </c>
      <c r="L439" s="140" t="s">
        <v>1539</v>
      </c>
      <c r="M439" s="1"/>
      <c r="N439" s="1"/>
      <c r="O439" s="1"/>
      <c r="P439" s="53"/>
      <c r="Q439" s="141">
        <v>259</v>
      </c>
      <c r="R439" s="53"/>
      <c r="S439" s="321" t="s">
        <v>69</v>
      </c>
      <c r="T439" s="151">
        <v>11030021</v>
      </c>
      <c r="U439" s="58"/>
      <c r="V439" s="58"/>
      <c r="W439" s="64"/>
      <c r="X439" s="55"/>
      <c r="Y439" s="64"/>
      <c r="Z439" s="64"/>
      <c r="AA439" s="307"/>
      <c r="AB439" s="307"/>
      <c r="AC439" s="307"/>
      <c r="AD439" s="307"/>
      <c r="AE439" s="307"/>
      <c r="AF439" s="52" t="s">
        <v>2756</v>
      </c>
      <c r="AG439" s="52" t="s">
        <v>3951</v>
      </c>
      <c r="AH439" s="54">
        <v>2011</v>
      </c>
      <c r="AI439" s="145">
        <v>0.5625</v>
      </c>
      <c r="AJ439" s="147"/>
      <c r="AK439" s="147"/>
      <c r="AL439" s="148"/>
      <c r="AM439" s="149"/>
      <c r="AN439" s="147" t="s">
        <v>2803</v>
      </c>
      <c r="AO439" s="147" t="s">
        <v>3946</v>
      </c>
      <c r="AP439" s="148">
        <v>2012</v>
      </c>
      <c r="AQ439" s="149">
        <v>1</v>
      </c>
      <c r="AR439" s="148">
        <v>31</v>
      </c>
      <c r="AS439" s="322" t="s">
        <v>1609</v>
      </c>
      <c r="AT439" s="519">
        <v>484.38119999999998</v>
      </c>
      <c r="AU439" s="519">
        <v>385.08199999999999</v>
      </c>
      <c r="AV439" s="519">
        <v>0.32</v>
      </c>
      <c r="AW439" s="520">
        <v>16</v>
      </c>
      <c r="AX439" s="519"/>
      <c r="AY439" s="570">
        <v>-110.78319999999997</v>
      </c>
      <c r="AZ439" s="519">
        <v>885.78319999999997</v>
      </c>
      <c r="BA439" s="519"/>
      <c r="BB439" s="521">
        <v>775</v>
      </c>
    </row>
    <row r="440" spans="1:54" s="62" customFormat="1" ht="12">
      <c r="A440" s="63" t="s">
        <v>1610</v>
      </c>
      <c r="B440" s="50">
        <v>3</v>
      </c>
      <c r="C440" s="320" t="s">
        <v>4833</v>
      </c>
      <c r="D440" s="320" t="s">
        <v>4834</v>
      </c>
      <c r="E440" s="320" t="s">
        <v>4835</v>
      </c>
      <c r="F440" s="320" t="s">
        <v>4836</v>
      </c>
      <c r="G440" s="53"/>
      <c r="H440" s="138">
        <v>24</v>
      </c>
      <c r="I440" s="138">
        <v>5</v>
      </c>
      <c r="J440" s="138">
        <v>1949</v>
      </c>
      <c r="K440" s="139">
        <v>62</v>
      </c>
      <c r="L440" s="140" t="s">
        <v>1539</v>
      </c>
      <c r="M440" s="1"/>
      <c r="N440" s="1"/>
      <c r="O440" s="1"/>
      <c r="P440" s="53"/>
      <c r="Q440" s="151">
        <v>45</v>
      </c>
      <c r="R440" s="53"/>
      <c r="S440" s="321" t="s">
        <v>69</v>
      </c>
      <c r="T440" s="151">
        <v>11030021</v>
      </c>
      <c r="U440" s="58"/>
      <c r="V440" s="58"/>
      <c r="W440" s="64"/>
      <c r="X440" s="64"/>
      <c r="Y440" s="64"/>
      <c r="Z440" s="64"/>
      <c r="AA440" s="307"/>
      <c r="AB440" s="307"/>
      <c r="AC440" s="307"/>
      <c r="AD440" s="307"/>
      <c r="AE440" s="307"/>
      <c r="AF440" s="52" t="s">
        <v>3953</v>
      </c>
      <c r="AG440" s="52" t="s">
        <v>3946</v>
      </c>
      <c r="AH440" s="54">
        <v>2012</v>
      </c>
      <c r="AI440" s="145">
        <v>0.4375</v>
      </c>
      <c r="AJ440" s="147" t="s">
        <v>3953</v>
      </c>
      <c r="AK440" s="52" t="s">
        <v>3946</v>
      </c>
      <c r="AL440" s="54">
        <v>2012</v>
      </c>
      <c r="AM440" s="149">
        <v>0.46666666666666662</v>
      </c>
      <c r="AN440" s="147" t="s">
        <v>2803</v>
      </c>
      <c r="AO440" s="147" t="s">
        <v>3946</v>
      </c>
      <c r="AP440" s="148">
        <v>2012</v>
      </c>
      <c r="AQ440" s="149">
        <v>1</v>
      </c>
      <c r="AR440" s="148">
        <v>25</v>
      </c>
      <c r="AS440" s="322" t="s">
        <v>1609</v>
      </c>
      <c r="AT440" s="519">
        <v>390.63</v>
      </c>
      <c r="AU440" s="519">
        <v>310.55</v>
      </c>
      <c r="AV440" s="519">
        <v>11.64</v>
      </c>
      <c r="AW440" s="520">
        <v>30</v>
      </c>
      <c r="AX440" s="519"/>
      <c r="AY440" s="570">
        <v>-117.82000000000005</v>
      </c>
      <c r="AZ440" s="519">
        <v>742.82</v>
      </c>
      <c r="BA440" s="519"/>
      <c r="BB440" s="521">
        <v>625</v>
      </c>
    </row>
    <row r="441" spans="1:54" s="62" customFormat="1" ht="12">
      <c r="A441" s="63" t="s">
        <v>1610</v>
      </c>
      <c r="B441" s="50">
        <v>4</v>
      </c>
      <c r="C441" s="319">
        <v>2537098060</v>
      </c>
      <c r="D441" s="320" t="s">
        <v>4837</v>
      </c>
      <c r="E441" s="320" t="s">
        <v>4838</v>
      </c>
      <c r="F441" s="55">
        <v>25001033386</v>
      </c>
      <c r="G441" s="53"/>
      <c r="H441" s="148">
        <v>21</v>
      </c>
      <c r="I441" s="138">
        <v>11</v>
      </c>
      <c r="J441" s="138">
        <v>1971</v>
      </c>
      <c r="K441" s="58">
        <v>62</v>
      </c>
      <c r="L441" s="140" t="s">
        <v>1539</v>
      </c>
      <c r="M441" s="1"/>
      <c r="N441" s="1"/>
      <c r="O441" s="1"/>
      <c r="P441" s="53"/>
      <c r="Q441" s="151">
        <v>64</v>
      </c>
      <c r="R441" s="53"/>
      <c r="S441" s="321" t="s">
        <v>69</v>
      </c>
      <c r="T441" s="151">
        <v>11030021</v>
      </c>
      <c r="U441" s="58"/>
      <c r="V441" s="58"/>
      <c r="W441" s="64"/>
      <c r="X441" s="64"/>
      <c r="Y441" s="64"/>
      <c r="Z441" s="64"/>
      <c r="AA441" s="307"/>
      <c r="AB441" s="307"/>
      <c r="AC441" s="307"/>
      <c r="AD441" s="307"/>
      <c r="AE441" s="307"/>
      <c r="AF441" s="52" t="s">
        <v>2797</v>
      </c>
      <c r="AG441" s="52" t="s">
        <v>3946</v>
      </c>
      <c r="AH441" s="54">
        <v>2012</v>
      </c>
      <c r="AI441" s="145">
        <v>0.57291666666666663</v>
      </c>
      <c r="AJ441" s="147" t="s">
        <v>2797</v>
      </c>
      <c r="AK441" s="52" t="s">
        <v>3946</v>
      </c>
      <c r="AL441" s="54">
        <v>2012</v>
      </c>
      <c r="AM441" s="149">
        <v>0.60902777777777783</v>
      </c>
      <c r="AN441" s="147" t="s">
        <v>2803</v>
      </c>
      <c r="AO441" s="147" t="s">
        <v>3946</v>
      </c>
      <c r="AP441" s="148">
        <v>2012</v>
      </c>
      <c r="AQ441" s="149">
        <v>1</v>
      </c>
      <c r="AR441" s="148">
        <v>3</v>
      </c>
      <c r="AS441" s="322" t="s">
        <v>1609</v>
      </c>
      <c r="AT441" s="519">
        <v>46.875599999999999</v>
      </c>
      <c r="AU441" s="519">
        <v>37.266000000000005</v>
      </c>
      <c r="AV441" s="519">
        <v>0.47</v>
      </c>
      <c r="AW441" s="520">
        <v>30</v>
      </c>
      <c r="AX441" s="519"/>
      <c r="AY441" s="570">
        <v>-39.620000000000005</v>
      </c>
      <c r="AZ441" s="519">
        <v>114.62</v>
      </c>
      <c r="BA441" s="519"/>
      <c r="BB441" s="521">
        <v>75</v>
      </c>
    </row>
    <row r="442" spans="1:54" s="62" customFormat="1" ht="12">
      <c r="A442" s="63" t="s">
        <v>1610</v>
      </c>
      <c r="B442" s="50">
        <v>5</v>
      </c>
      <c r="C442" s="320" t="s">
        <v>4839</v>
      </c>
      <c r="D442" s="320" t="s">
        <v>4840</v>
      </c>
      <c r="E442" s="320" t="s">
        <v>1253</v>
      </c>
      <c r="F442" s="320" t="s">
        <v>4841</v>
      </c>
      <c r="G442" s="53"/>
      <c r="H442" s="138">
        <v>2</v>
      </c>
      <c r="I442" s="138">
        <v>2</v>
      </c>
      <c r="J442" s="138">
        <v>1985</v>
      </c>
      <c r="K442" s="139">
        <v>27</v>
      </c>
      <c r="L442" s="140" t="s">
        <v>1539</v>
      </c>
      <c r="M442" s="1"/>
      <c r="N442" s="1"/>
      <c r="O442" s="1"/>
      <c r="P442" s="53"/>
      <c r="Q442" s="151">
        <v>62</v>
      </c>
      <c r="R442" s="53"/>
      <c r="S442" s="321" t="s">
        <v>69</v>
      </c>
      <c r="T442" s="151">
        <v>11030021</v>
      </c>
      <c r="U442" s="58"/>
      <c r="V442" s="58"/>
      <c r="W442" s="64"/>
      <c r="X442" s="64"/>
      <c r="Y442" s="64"/>
      <c r="Z442" s="64"/>
      <c r="AA442" s="307"/>
      <c r="AB442" s="307"/>
      <c r="AC442" s="307"/>
      <c r="AD442" s="307"/>
      <c r="AE442" s="307"/>
      <c r="AF442" s="52" t="s">
        <v>3793</v>
      </c>
      <c r="AG442" s="52" t="s">
        <v>3946</v>
      </c>
      <c r="AH442" s="54">
        <v>2012</v>
      </c>
      <c r="AI442" s="145" t="s">
        <v>4842</v>
      </c>
      <c r="AJ442" s="147" t="s">
        <v>3793</v>
      </c>
      <c r="AK442" s="52" t="s">
        <v>3946</v>
      </c>
      <c r="AL442" s="54">
        <v>2012</v>
      </c>
      <c r="AM442" s="149">
        <v>0.83194444444444438</v>
      </c>
      <c r="AN442" s="147" t="s">
        <v>2803</v>
      </c>
      <c r="AO442" s="147" t="s">
        <v>3946</v>
      </c>
      <c r="AP442" s="148">
        <v>2012</v>
      </c>
      <c r="AQ442" s="149">
        <v>1</v>
      </c>
      <c r="AR442" s="148">
        <v>4</v>
      </c>
      <c r="AS442" s="322" t="s">
        <v>1609</v>
      </c>
      <c r="AT442" s="519">
        <v>62.500799999999998</v>
      </c>
      <c r="AU442" s="519">
        <v>49.688000000000002</v>
      </c>
      <c r="AV442" s="519">
        <v>0.32</v>
      </c>
      <c r="AW442" s="520">
        <v>30</v>
      </c>
      <c r="AX442" s="519"/>
      <c r="AY442" s="570">
        <v>-42.508800000000008</v>
      </c>
      <c r="AZ442" s="519">
        <v>142.50880000000001</v>
      </c>
      <c r="BA442" s="519"/>
      <c r="BB442" s="521">
        <v>100</v>
      </c>
    </row>
    <row r="443" spans="1:54" s="62" customFormat="1" ht="12">
      <c r="A443" s="63" t="s">
        <v>1610</v>
      </c>
      <c r="B443" s="50">
        <v>6</v>
      </c>
      <c r="C443" s="320" t="s">
        <v>3261</v>
      </c>
      <c r="D443" s="320" t="s">
        <v>55</v>
      </c>
      <c r="E443" s="320" t="s">
        <v>3262</v>
      </c>
      <c r="F443" s="320" t="s">
        <v>3263</v>
      </c>
      <c r="G443" s="53"/>
      <c r="H443" s="138">
        <v>6</v>
      </c>
      <c r="I443" s="138">
        <v>9</v>
      </c>
      <c r="J443" s="138">
        <v>1987</v>
      </c>
      <c r="K443" s="139">
        <v>24</v>
      </c>
      <c r="L443" s="140" t="s">
        <v>1539</v>
      </c>
      <c r="M443" s="1"/>
      <c r="N443" s="1"/>
      <c r="O443" s="1"/>
      <c r="P443" s="53"/>
      <c r="Q443" s="151">
        <v>31</v>
      </c>
      <c r="R443" s="53"/>
      <c r="S443" s="321" t="s">
        <v>69</v>
      </c>
      <c r="T443" s="151">
        <v>11030021</v>
      </c>
      <c r="U443" s="58" t="s">
        <v>1629</v>
      </c>
      <c r="V443" s="307"/>
      <c r="W443" s="64"/>
      <c r="X443" s="64"/>
      <c r="Y443" s="64"/>
      <c r="Z443" s="64"/>
      <c r="AA443" s="307"/>
      <c r="AB443" s="307"/>
      <c r="AC443" s="307"/>
      <c r="AD443" s="307"/>
      <c r="AE443" s="307"/>
      <c r="AF443" s="52" t="s">
        <v>3804</v>
      </c>
      <c r="AG443" s="52" t="s">
        <v>3950</v>
      </c>
      <c r="AH443" s="52" t="s">
        <v>3992</v>
      </c>
      <c r="AI443" s="145">
        <v>0.58333333333333337</v>
      </c>
      <c r="AJ443" s="52" t="s">
        <v>3804</v>
      </c>
      <c r="AK443" s="52" t="s">
        <v>3950</v>
      </c>
      <c r="AL443" s="52" t="s">
        <v>3992</v>
      </c>
      <c r="AM443" s="145">
        <v>0.66597222222222219</v>
      </c>
      <c r="AN443" s="147" t="s">
        <v>2803</v>
      </c>
      <c r="AO443" s="147" t="s">
        <v>3946</v>
      </c>
      <c r="AP443" s="148">
        <v>2012</v>
      </c>
      <c r="AQ443" s="149">
        <v>1</v>
      </c>
      <c r="AR443" s="148">
        <v>31</v>
      </c>
      <c r="AS443" s="322" t="s">
        <v>1609</v>
      </c>
      <c r="AT443" s="519">
        <v>484.38119999999998</v>
      </c>
      <c r="AU443" s="519">
        <v>385.08199999999999</v>
      </c>
      <c r="AV443" s="519">
        <v>0.32</v>
      </c>
      <c r="AW443" s="520">
        <v>36</v>
      </c>
      <c r="AX443" s="519"/>
      <c r="AY443" s="570">
        <v>-130.78319999999997</v>
      </c>
      <c r="AZ443" s="519">
        <v>905.78319999999997</v>
      </c>
      <c r="BA443" s="519"/>
      <c r="BB443" s="521">
        <v>775</v>
      </c>
    </row>
    <row r="444" spans="1:54" s="62" customFormat="1" ht="12">
      <c r="A444" s="63" t="s">
        <v>1610</v>
      </c>
      <c r="B444" s="50">
        <v>7</v>
      </c>
      <c r="C444" s="319" t="s">
        <v>1622</v>
      </c>
      <c r="D444" s="320" t="s">
        <v>356</v>
      </c>
      <c r="E444" s="320" t="s">
        <v>1623</v>
      </c>
      <c r="F444" s="320" t="s">
        <v>1624</v>
      </c>
      <c r="G444" s="53"/>
      <c r="H444" s="59">
        <v>18</v>
      </c>
      <c r="I444" s="138">
        <v>8</v>
      </c>
      <c r="J444" s="138">
        <v>1959</v>
      </c>
      <c r="K444" s="139">
        <v>52</v>
      </c>
      <c r="L444" s="140" t="s">
        <v>1539</v>
      </c>
      <c r="M444" s="1"/>
      <c r="N444" s="1"/>
      <c r="O444" s="1"/>
      <c r="P444" s="53"/>
      <c r="Q444" s="141">
        <v>203</v>
      </c>
      <c r="R444" s="53"/>
      <c r="S444" s="321" t="s">
        <v>69</v>
      </c>
      <c r="T444" s="151">
        <v>11030021</v>
      </c>
      <c r="U444" s="58"/>
      <c r="V444" s="58" t="s">
        <v>493</v>
      </c>
      <c r="W444" s="64"/>
      <c r="X444" s="64"/>
      <c r="Y444" s="64"/>
      <c r="Z444" s="64"/>
      <c r="AA444" s="307"/>
      <c r="AB444" s="307"/>
      <c r="AC444" s="307"/>
      <c r="AD444" s="307"/>
      <c r="AE444" s="307"/>
      <c r="AF444" s="52" t="s">
        <v>3949</v>
      </c>
      <c r="AG444" s="52" t="s">
        <v>3947</v>
      </c>
      <c r="AH444" s="54">
        <v>2011</v>
      </c>
      <c r="AI444" s="145">
        <v>0.83333333333333337</v>
      </c>
      <c r="AJ444" s="147"/>
      <c r="AK444" s="147"/>
      <c r="AL444" s="148"/>
      <c r="AM444" s="149"/>
      <c r="AN444" s="147" t="s">
        <v>2803</v>
      </c>
      <c r="AO444" s="147" t="s">
        <v>3946</v>
      </c>
      <c r="AP444" s="148">
        <v>2012</v>
      </c>
      <c r="AQ444" s="149">
        <v>0.88194444444444453</v>
      </c>
      <c r="AR444" s="148">
        <v>31</v>
      </c>
      <c r="AS444" s="88" t="s">
        <v>1621</v>
      </c>
      <c r="AT444" s="519">
        <v>484.38119999999998</v>
      </c>
      <c r="AU444" s="519">
        <v>385.08199999999999</v>
      </c>
      <c r="AV444" s="519">
        <v>0.64</v>
      </c>
      <c r="AW444" s="520">
        <v>46</v>
      </c>
      <c r="AX444" s="519"/>
      <c r="AY444" s="570">
        <v>-141.1031999999999</v>
      </c>
      <c r="AZ444" s="519">
        <v>916.1031999999999</v>
      </c>
      <c r="BA444" s="519"/>
      <c r="BB444" s="521">
        <v>775</v>
      </c>
    </row>
    <row r="445" spans="1:54" s="62" customFormat="1" ht="12">
      <c r="A445" s="63" t="s">
        <v>1610</v>
      </c>
      <c r="B445" s="50">
        <v>8</v>
      </c>
      <c r="C445" s="320" t="s">
        <v>4843</v>
      </c>
      <c r="D445" s="320" t="s">
        <v>123</v>
      </c>
      <c r="E445" s="320" t="s">
        <v>4844</v>
      </c>
      <c r="F445" s="320" t="s">
        <v>4845</v>
      </c>
      <c r="G445" s="53"/>
      <c r="H445" s="138">
        <v>14</v>
      </c>
      <c r="I445" s="138">
        <v>12</v>
      </c>
      <c r="J445" s="138">
        <v>1980</v>
      </c>
      <c r="K445" s="139">
        <v>31</v>
      </c>
      <c r="L445" s="140" t="s">
        <v>1539</v>
      </c>
      <c r="M445" s="1"/>
      <c r="N445" s="1"/>
      <c r="O445" s="1"/>
      <c r="P445" s="53"/>
      <c r="Q445" s="151">
        <v>43</v>
      </c>
      <c r="R445" s="53"/>
      <c r="S445" s="321" t="s">
        <v>69</v>
      </c>
      <c r="T445" s="151">
        <v>11030021</v>
      </c>
      <c r="U445" s="58"/>
      <c r="V445" s="58"/>
      <c r="W445" s="64"/>
      <c r="X445" s="64"/>
      <c r="Y445" s="64"/>
      <c r="Z445" s="64"/>
      <c r="AA445" s="307"/>
      <c r="AB445" s="307"/>
      <c r="AC445" s="307"/>
      <c r="AD445" s="307"/>
      <c r="AE445" s="307"/>
      <c r="AF445" s="52" t="s">
        <v>3950</v>
      </c>
      <c r="AG445" s="52" t="s">
        <v>3946</v>
      </c>
      <c r="AH445" s="54">
        <v>2012</v>
      </c>
      <c r="AI445" s="145">
        <v>0.70833333333333337</v>
      </c>
      <c r="AJ445" s="147" t="s">
        <v>3950</v>
      </c>
      <c r="AK445" s="52" t="s">
        <v>3946</v>
      </c>
      <c r="AL445" s="54">
        <v>2012</v>
      </c>
      <c r="AM445" s="149">
        <v>0.72430555555555554</v>
      </c>
      <c r="AN445" s="147" t="s">
        <v>2803</v>
      </c>
      <c r="AO445" s="147" t="s">
        <v>3946</v>
      </c>
      <c r="AP445" s="148">
        <v>2012</v>
      </c>
      <c r="AQ445" s="149">
        <v>1</v>
      </c>
      <c r="AR445" s="148">
        <v>30</v>
      </c>
      <c r="AS445" s="322" t="s">
        <v>1609</v>
      </c>
      <c r="AT445" s="519">
        <v>468.75599999999997</v>
      </c>
      <c r="AU445" s="519">
        <v>372.66</v>
      </c>
      <c r="AV445" s="519">
        <v>0.32</v>
      </c>
      <c r="AW445" s="520">
        <v>39</v>
      </c>
      <c r="AX445" s="519"/>
      <c r="AY445" s="570">
        <v>-130.73599999999999</v>
      </c>
      <c r="AZ445" s="519">
        <v>880.73599999999999</v>
      </c>
      <c r="BA445" s="519"/>
      <c r="BB445" s="521">
        <v>750</v>
      </c>
    </row>
    <row r="446" spans="1:54" s="62" customFormat="1" ht="12">
      <c r="A446" s="63" t="s">
        <v>1610</v>
      </c>
      <c r="B446" s="50">
        <v>9</v>
      </c>
      <c r="C446" s="320" t="s">
        <v>3264</v>
      </c>
      <c r="D446" s="320" t="s">
        <v>3265</v>
      </c>
      <c r="E446" s="320" t="s">
        <v>3266</v>
      </c>
      <c r="F446" s="320" t="s">
        <v>3267</v>
      </c>
      <c r="G446" s="53"/>
      <c r="H446" s="138">
        <v>18</v>
      </c>
      <c r="I446" s="138">
        <v>8</v>
      </c>
      <c r="J446" s="138">
        <v>1955</v>
      </c>
      <c r="K446" s="139">
        <v>56</v>
      </c>
      <c r="L446" s="140" t="s">
        <v>1539</v>
      </c>
      <c r="M446" s="1"/>
      <c r="N446" s="1"/>
      <c r="O446" s="1"/>
      <c r="P446" s="53"/>
      <c r="Q446" s="151">
        <v>37</v>
      </c>
      <c r="R446" s="53"/>
      <c r="S446" s="321" t="s">
        <v>69</v>
      </c>
      <c r="T446" s="151">
        <v>11030021</v>
      </c>
      <c r="U446" s="58"/>
      <c r="V446" s="307"/>
      <c r="W446" s="64"/>
      <c r="X446" s="64"/>
      <c r="Y446" s="64"/>
      <c r="Z446" s="64"/>
      <c r="AA446" s="307"/>
      <c r="AB446" s="307"/>
      <c r="AC446" s="307"/>
      <c r="AD446" s="307"/>
      <c r="AE446" s="307"/>
      <c r="AF446" s="52" t="s">
        <v>3793</v>
      </c>
      <c r="AG446" s="52" t="s">
        <v>3950</v>
      </c>
      <c r="AH446" s="52" t="s">
        <v>3992</v>
      </c>
      <c r="AI446" s="145">
        <v>0.80555555555555547</v>
      </c>
      <c r="AJ446" s="52" t="s">
        <v>3793</v>
      </c>
      <c r="AK446" s="52" t="s">
        <v>3950</v>
      </c>
      <c r="AL446" s="54">
        <v>2012</v>
      </c>
      <c r="AM446" s="149">
        <v>0.99097222222222225</v>
      </c>
      <c r="AN446" s="147" t="s">
        <v>2761</v>
      </c>
      <c r="AO446" s="147" t="s">
        <v>3946</v>
      </c>
      <c r="AP446" s="148">
        <v>2012</v>
      </c>
      <c r="AQ446" s="149">
        <v>0.875</v>
      </c>
      <c r="AR446" s="148">
        <v>15</v>
      </c>
      <c r="AS446" s="571" t="s">
        <v>3308</v>
      </c>
      <c r="AT446" s="519">
        <v>234.37799999999999</v>
      </c>
      <c r="AU446" s="519">
        <v>186.33</v>
      </c>
      <c r="AV446" s="519">
        <v>18.239999999999998</v>
      </c>
      <c r="AW446" s="520">
        <v>113</v>
      </c>
      <c r="AX446" s="519"/>
      <c r="AY446" s="570">
        <v>-176.94799999999998</v>
      </c>
      <c r="AZ446" s="519">
        <v>551.94799999999998</v>
      </c>
      <c r="BA446" s="519"/>
      <c r="BB446" s="521">
        <v>375</v>
      </c>
    </row>
    <row r="447" spans="1:54" s="62" customFormat="1" ht="12">
      <c r="A447" s="63" t="s">
        <v>1610</v>
      </c>
      <c r="B447" s="50">
        <v>10</v>
      </c>
      <c r="C447" s="320" t="s">
        <v>1630</v>
      </c>
      <c r="D447" s="320" t="s">
        <v>485</v>
      </c>
      <c r="E447" s="320" t="s">
        <v>238</v>
      </c>
      <c r="F447" s="320" t="s">
        <v>1631</v>
      </c>
      <c r="G447" s="53"/>
      <c r="H447" s="138">
        <v>12</v>
      </c>
      <c r="I447" s="138">
        <v>10</v>
      </c>
      <c r="J447" s="138">
        <v>1955</v>
      </c>
      <c r="K447" s="139">
        <v>56</v>
      </c>
      <c r="L447" s="140" t="s">
        <v>1539</v>
      </c>
      <c r="M447" s="1"/>
      <c r="N447" s="1"/>
      <c r="O447" s="1"/>
      <c r="P447" s="53"/>
      <c r="Q447" s="141">
        <v>273</v>
      </c>
      <c r="R447" s="53"/>
      <c r="S447" s="321" t="s">
        <v>69</v>
      </c>
      <c r="T447" s="151">
        <v>11030021</v>
      </c>
      <c r="U447" s="58" t="s">
        <v>1629</v>
      </c>
      <c r="V447" s="58"/>
      <c r="W447" s="64"/>
      <c r="X447" s="64"/>
      <c r="Y447" s="64"/>
      <c r="Z447" s="64"/>
      <c r="AA447" s="307"/>
      <c r="AB447" s="307"/>
      <c r="AC447" s="307"/>
      <c r="AD447" s="307"/>
      <c r="AE447" s="307"/>
      <c r="AF447" s="52" t="s">
        <v>3955</v>
      </c>
      <c r="AG447" s="52" t="s">
        <v>2021</v>
      </c>
      <c r="AH447" s="54">
        <v>2011</v>
      </c>
      <c r="AI447" s="145">
        <v>0.5</v>
      </c>
      <c r="AJ447" s="147"/>
      <c r="AK447" s="147"/>
      <c r="AL447" s="148"/>
      <c r="AM447" s="149"/>
      <c r="AN447" s="147" t="s">
        <v>3793</v>
      </c>
      <c r="AO447" s="147" t="s">
        <v>3946</v>
      </c>
      <c r="AP447" s="148">
        <v>2012</v>
      </c>
      <c r="AQ447" s="149">
        <v>0.66666666666666663</v>
      </c>
      <c r="AR447" s="148">
        <v>28</v>
      </c>
      <c r="AS447" s="88" t="s">
        <v>1621</v>
      </c>
      <c r="AT447" s="519">
        <v>437.50559999999996</v>
      </c>
      <c r="AU447" s="519">
        <v>347.81600000000003</v>
      </c>
      <c r="AV447" s="519">
        <v>0.32</v>
      </c>
      <c r="AW447" s="520">
        <v>36</v>
      </c>
      <c r="AX447" s="519"/>
      <c r="AY447" s="570">
        <v>-121.64999999999998</v>
      </c>
      <c r="AZ447" s="519">
        <v>821.65</v>
      </c>
      <c r="BA447" s="519"/>
      <c r="BB447" s="521">
        <v>700</v>
      </c>
    </row>
    <row r="448" spans="1:54" s="62" customFormat="1" ht="12">
      <c r="A448" s="63" t="s">
        <v>1610</v>
      </c>
      <c r="B448" s="50">
        <v>11</v>
      </c>
      <c r="C448" s="320" t="s">
        <v>3269</v>
      </c>
      <c r="D448" s="320" t="s">
        <v>2412</v>
      </c>
      <c r="E448" s="320" t="s">
        <v>3270</v>
      </c>
      <c r="F448" s="320" t="s">
        <v>3271</v>
      </c>
      <c r="G448" s="53"/>
      <c r="H448" s="138">
        <v>31</v>
      </c>
      <c r="I448" s="138">
        <v>12</v>
      </c>
      <c r="J448" s="138">
        <v>1970</v>
      </c>
      <c r="K448" s="139">
        <v>41</v>
      </c>
      <c r="L448" s="140" t="s">
        <v>1539</v>
      </c>
      <c r="M448" s="1"/>
      <c r="N448" s="1"/>
      <c r="O448" s="1"/>
      <c r="P448" s="53"/>
      <c r="Q448" s="151">
        <v>18</v>
      </c>
      <c r="R448" s="53"/>
      <c r="S448" s="321" t="s">
        <v>69</v>
      </c>
      <c r="T448" s="151">
        <v>11030021</v>
      </c>
      <c r="U448" s="58" t="s">
        <v>1629</v>
      </c>
      <c r="V448" s="58"/>
      <c r="W448" s="64"/>
      <c r="X448" s="64"/>
      <c r="Y448" s="64"/>
      <c r="Z448" s="64"/>
      <c r="AA448" s="307"/>
      <c r="AB448" s="307"/>
      <c r="AC448" s="307"/>
      <c r="AD448" s="307"/>
      <c r="AE448" s="307"/>
      <c r="AF448" s="52" t="s">
        <v>3799</v>
      </c>
      <c r="AG448" s="52" t="s">
        <v>3949</v>
      </c>
      <c r="AH448" s="54">
        <v>2012</v>
      </c>
      <c r="AI448" s="145">
        <v>0.54166666666666663</v>
      </c>
      <c r="AJ448" s="52"/>
      <c r="AK448" s="52"/>
      <c r="AL448" s="54"/>
      <c r="AM448" s="149"/>
      <c r="AN448" s="147" t="s">
        <v>2803</v>
      </c>
      <c r="AO448" s="147" t="s">
        <v>3946</v>
      </c>
      <c r="AP448" s="148">
        <v>2012</v>
      </c>
      <c r="AQ448" s="149">
        <v>1</v>
      </c>
      <c r="AR448" s="148">
        <v>31</v>
      </c>
      <c r="AS448" s="322" t="s">
        <v>1609</v>
      </c>
      <c r="AT448" s="519">
        <v>484.38119999999998</v>
      </c>
      <c r="AU448" s="519">
        <v>385.08199999999999</v>
      </c>
      <c r="AV448" s="519">
        <v>7.57</v>
      </c>
      <c r="AW448" s="520">
        <v>27</v>
      </c>
      <c r="AX448" s="519"/>
      <c r="AY448" s="570">
        <v>-129.03319999999997</v>
      </c>
      <c r="AZ448" s="519">
        <v>904.03319999999997</v>
      </c>
      <c r="BA448" s="519"/>
      <c r="BB448" s="521">
        <v>775</v>
      </c>
    </row>
    <row r="449" spans="1:54" s="62" customFormat="1" ht="12">
      <c r="A449" s="63" t="s">
        <v>1610</v>
      </c>
      <c r="B449" s="50">
        <v>12</v>
      </c>
      <c r="C449" s="320" t="s">
        <v>3272</v>
      </c>
      <c r="D449" s="320" t="s">
        <v>3273</v>
      </c>
      <c r="E449" s="320" t="s">
        <v>3274</v>
      </c>
      <c r="F449" s="320" t="s">
        <v>3275</v>
      </c>
      <c r="G449" s="53"/>
      <c r="H449" s="138">
        <v>23</v>
      </c>
      <c r="I449" s="138">
        <v>12</v>
      </c>
      <c r="J449" s="138">
        <v>1948</v>
      </c>
      <c r="K449" s="139">
        <v>63</v>
      </c>
      <c r="L449" s="140" t="s">
        <v>1539</v>
      </c>
      <c r="M449" s="1"/>
      <c r="N449" s="1"/>
      <c r="O449" s="1"/>
      <c r="P449" s="53"/>
      <c r="Q449" s="151">
        <v>23</v>
      </c>
      <c r="R449" s="53"/>
      <c r="S449" s="321" t="s">
        <v>69</v>
      </c>
      <c r="T449" s="151">
        <v>11030021</v>
      </c>
      <c r="U449" s="58" t="s">
        <v>1629</v>
      </c>
      <c r="V449" s="58"/>
      <c r="W449" s="64"/>
      <c r="X449" s="64"/>
      <c r="Y449" s="64"/>
      <c r="Z449" s="64"/>
      <c r="AA449" s="307"/>
      <c r="AB449" s="307"/>
      <c r="AC449" s="307"/>
      <c r="AD449" s="307"/>
      <c r="AE449" s="307"/>
      <c r="AF449" s="52" t="s">
        <v>3946</v>
      </c>
      <c r="AG449" s="52" t="s">
        <v>3950</v>
      </c>
      <c r="AH449" s="52" t="s">
        <v>3992</v>
      </c>
      <c r="AI449" s="145">
        <v>0.54166666666666663</v>
      </c>
      <c r="AJ449" s="52" t="s">
        <v>3946</v>
      </c>
      <c r="AK449" s="52" t="s">
        <v>3950</v>
      </c>
      <c r="AL449" s="54">
        <v>2012</v>
      </c>
      <c r="AM449" s="149">
        <v>0.55833333333333335</v>
      </c>
      <c r="AN449" s="147" t="s">
        <v>2803</v>
      </c>
      <c r="AO449" s="147" t="s">
        <v>3946</v>
      </c>
      <c r="AP449" s="148">
        <v>2012</v>
      </c>
      <c r="AQ449" s="149">
        <v>1</v>
      </c>
      <c r="AR449" s="148">
        <v>31</v>
      </c>
      <c r="AS449" s="322" t="s">
        <v>1609</v>
      </c>
      <c r="AT449" s="519">
        <v>484.38119999999998</v>
      </c>
      <c r="AU449" s="519">
        <v>385.08199999999999</v>
      </c>
      <c r="AV449" s="519">
        <v>11.09</v>
      </c>
      <c r="AW449" s="520">
        <v>36</v>
      </c>
      <c r="AX449" s="519"/>
      <c r="AY449" s="570">
        <v>-141.55319999999995</v>
      </c>
      <c r="AZ449" s="519">
        <v>916.55319999999995</v>
      </c>
      <c r="BA449" s="519"/>
      <c r="BB449" s="521">
        <v>775</v>
      </c>
    </row>
    <row r="450" spans="1:54" s="62" customFormat="1" ht="12">
      <c r="A450" s="63" t="s">
        <v>1610</v>
      </c>
      <c r="B450" s="50">
        <v>13</v>
      </c>
      <c r="C450" s="320" t="s">
        <v>3276</v>
      </c>
      <c r="D450" s="320" t="s">
        <v>1913</v>
      </c>
      <c r="E450" s="320" t="s">
        <v>3277</v>
      </c>
      <c r="F450" s="320" t="s">
        <v>3278</v>
      </c>
      <c r="G450" s="53"/>
      <c r="H450" s="138">
        <v>1</v>
      </c>
      <c r="I450" s="138">
        <v>1</v>
      </c>
      <c r="J450" s="138">
        <v>1961</v>
      </c>
      <c r="K450" s="139">
        <v>51</v>
      </c>
      <c r="L450" s="140" t="s">
        <v>1539</v>
      </c>
      <c r="M450" s="1"/>
      <c r="N450" s="1"/>
      <c r="O450" s="1"/>
      <c r="P450" s="53"/>
      <c r="Q450" s="151">
        <v>21</v>
      </c>
      <c r="R450" s="53"/>
      <c r="S450" s="321" t="s">
        <v>69</v>
      </c>
      <c r="T450" s="151">
        <v>11030021</v>
      </c>
      <c r="U450" s="58"/>
      <c r="V450" s="307"/>
      <c r="W450" s="64"/>
      <c r="X450" s="64"/>
      <c r="Y450" s="64"/>
      <c r="Z450" s="64"/>
      <c r="AA450" s="307"/>
      <c r="AB450" s="307"/>
      <c r="AC450" s="307"/>
      <c r="AD450" s="307"/>
      <c r="AE450" s="307"/>
      <c r="AF450" s="52" t="s">
        <v>3793</v>
      </c>
      <c r="AG450" s="52" t="s">
        <v>3949</v>
      </c>
      <c r="AH450" s="54">
        <v>2012</v>
      </c>
      <c r="AI450" s="145">
        <v>0.70833333333333337</v>
      </c>
      <c r="AJ450" s="147"/>
      <c r="AK450" s="147"/>
      <c r="AL450" s="148"/>
      <c r="AM450" s="149"/>
      <c r="AN450" s="147" t="s">
        <v>2797</v>
      </c>
      <c r="AO450" s="147" t="s">
        <v>3946</v>
      </c>
      <c r="AP450" s="148">
        <v>2012</v>
      </c>
      <c r="AQ450" s="149">
        <v>0.76041666666666663</v>
      </c>
      <c r="AR450" s="148">
        <v>29</v>
      </c>
      <c r="AS450" s="322" t="s">
        <v>3308</v>
      </c>
      <c r="AT450" s="519">
        <v>453.13079999999997</v>
      </c>
      <c r="AU450" s="519">
        <v>360.238</v>
      </c>
      <c r="AV450" s="519">
        <v>3.67</v>
      </c>
      <c r="AW450" s="520">
        <v>36</v>
      </c>
      <c r="AX450" s="519"/>
      <c r="AY450" s="570">
        <v>-128.03879999999992</v>
      </c>
      <c r="AZ450" s="519">
        <v>853.03879999999992</v>
      </c>
      <c r="BA450" s="519"/>
      <c r="BB450" s="521">
        <v>725</v>
      </c>
    </row>
    <row r="451" spans="1:54" s="62" customFormat="1" ht="12">
      <c r="A451" s="63" t="s">
        <v>1610</v>
      </c>
      <c r="B451" s="50">
        <v>14</v>
      </c>
      <c r="C451" s="320" t="s">
        <v>3279</v>
      </c>
      <c r="D451" s="320" t="s">
        <v>1605</v>
      </c>
      <c r="E451" s="320" t="s">
        <v>3280</v>
      </c>
      <c r="F451" s="320" t="s">
        <v>3281</v>
      </c>
      <c r="G451" s="53"/>
      <c r="H451" s="138">
        <v>21</v>
      </c>
      <c r="I451" s="138">
        <v>7</v>
      </c>
      <c r="J451" s="138">
        <v>1987</v>
      </c>
      <c r="K451" s="139">
        <v>24</v>
      </c>
      <c r="L451" s="58" t="s">
        <v>100</v>
      </c>
      <c r="M451" s="1"/>
      <c r="N451" s="1"/>
      <c r="O451" s="1"/>
      <c r="P451" s="53"/>
      <c r="Q451" s="151">
        <v>24</v>
      </c>
      <c r="R451" s="53"/>
      <c r="S451" s="321" t="s">
        <v>69</v>
      </c>
      <c r="T451" s="151">
        <v>11030021</v>
      </c>
      <c r="U451" s="58"/>
      <c r="V451" s="58"/>
      <c r="W451" s="64"/>
      <c r="X451" s="64"/>
      <c r="Y451" s="64"/>
      <c r="Z451" s="64"/>
      <c r="AA451" s="307"/>
      <c r="AB451" s="307"/>
      <c r="AC451" s="307"/>
      <c r="AD451" s="307"/>
      <c r="AE451" s="307"/>
      <c r="AF451" s="52" t="s">
        <v>3948</v>
      </c>
      <c r="AG451" s="52" t="s">
        <v>3950</v>
      </c>
      <c r="AH451" s="52" t="s">
        <v>3992</v>
      </c>
      <c r="AI451" s="145">
        <v>0.54166666666666663</v>
      </c>
      <c r="AJ451" s="147" t="s">
        <v>3948</v>
      </c>
      <c r="AK451" s="147" t="s">
        <v>3950</v>
      </c>
      <c r="AL451" s="148">
        <v>2012</v>
      </c>
      <c r="AM451" s="149">
        <v>0.62777777777777777</v>
      </c>
      <c r="AN451" s="147" t="s">
        <v>3955</v>
      </c>
      <c r="AO451" s="147" t="s">
        <v>3946</v>
      </c>
      <c r="AP451" s="148">
        <v>2012</v>
      </c>
      <c r="AQ451" s="149">
        <v>0.60069444444444442</v>
      </c>
      <c r="AR451" s="148">
        <v>4</v>
      </c>
      <c r="AS451" s="88" t="s">
        <v>1621</v>
      </c>
      <c r="AT451" s="519">
        <v>62.500799999999998</v>
      </c>
      <c r="AU451" s="519">
        <v>49.688000000000002</v>
      </c>
      <c r="AV451" s="519">
        <v>0</v>
      </c>
      <c r="AW451" s="520">
        <v>7</v>
      </c>
      <c r="AX451" s="519"/>
      <c r="AY451" s="570">
        <v>-19.188800000000001</v>
      </c>
      <c r="AZ451" s="519">
        <v>119.1888</v>
      </c>
      <c r="BA451" s="519"/>
      <c r="BB451" s="521">
        <v>100</v>
      </c>
    </row>
    <row r="452" spans="1:54" s="62" customFormat="1" ht="12">
      <c r="A452" s="63" t="s">
        <v>1610</v>
      </c>
      <c r="B452" s="50">
        <v>15</v>
      </c>
      <c r="C452" s="320" t="s">
        <v>3282</v>
      </c>
      <c r="D452" s="320" t="s">
        <v>1958</v>
      </c>
      <c r="E452" s="320" t="s">
        <v>1560</v>
      </c>
      <c r="F452" s="320" t="s">
        <v>3283</v>
      </c>
      <c r="G452" s="53"/>
      <c r="H452" s="138">
        <v>11</v>
      </c>
      <c r="I452" s="138">
        <v>12</v>
      </c>
      <c r="J452" s="138">
        <v>1959</v>
      </c>
      <c r="K452" s="139">
        <v>52</v>
      </c>
      <c r="L452" s="140" t="s">
        <v>1539</v>
      </c>
      <c r="M452" s="1"/>
      <c r="N452" s="1"/>
      <c r="O452" s="1"/>
      <c r="P452" s="53"/>
      <c r="Q452" s="151">
        <v>13</v>
      </c>
      <c r="R452" s="53"/>
      <c r="S452" s="321" t="s">
        <v>69</v>
      </c>
      <c r="T452" s="151">
        <v>11030021</v>
      </c>
      <c r="U452" s="58"/>
      <c r="V452" s="58"/>
      <c r="W452" s="64"/>
      <c r="X452" s="64"/>
      <c r="Y452" s="64"/>
      <c r="Z452" s="64"/>
      <c r="AA452" s="307"/>
      <c r="AB452" s="307"/>
      <c r="AC452" s="307"/>
      <c r="AD452" s="307"/>
      <c r="AE452" s="307"/>
      <c r="AF452" s="52" t="s">
        <v>3458</v>
      </c>
      <c r="AG452" s="52" t="s">
        <v>3949</v>
      </c>
      <c r="AH452" s="54">
        <v>2012</v>
      </c>
      <c r="AI452" s="145">
        <v>0.75</v>
      </c>
      <c r="AJ452" s="147"/>
      <c r="AK452" s="147"/>
      <c r="AL452" s="148"/>
      <c r="AM452" s="149"/>
      <c r="AN452" s="147" t="s">
        <v>2792</v>
      </c>
      <c r="AO452" s="147" t="s">
        <v>3946</v>
      </c>
      <c r="AP452" s="148">
        <v>2012</v>
      </c>
      <c r="AQ452" s="149">
        <v>0.83333333333333337</v>
      </c>
      <c r="AR452" s="148">
        <v>26</v>
      </c>
      <c r="AS452" s="88" t="s">
        <v>1621</v>
      </c>
      <c r="AT452" s="519">
        <v>406.2552</v>
      </c>
      <c r="AU452" s="519">
        <v>322.97200000000004</v>
      </c>
      <c r="AV452" s="519">
        <v>38.94</v>
      </c>
      <c r="AW452" s="520">
        <v>7</v>
      </c>
      <c r="AX452" s="519"/>
      <c r="AY452" s="570">
        <v>-125.16720000000009</v>
      </c>
      <c r="AZ452" s="519">
        <v>775.16720000000009</v>
      </c>
      <c r="BA452" s="519"/>
      <c r="BB452" s="521">
        <v>650</v>
      </c>
    </row>
    <row r="453" spans="1:54" s="62" customFormat="1" ht="12">
      <c r="A453" s="63" t="s">
        <v>1610</v>
      </c>
      <c r="B453" s="50">
        <v>16</v>
      </c>
      <c r="C453" s="320" t="s">
        <v>4846</v>
      </c>
      <c r="D453" s="320" t="s">
        <v>4847</v>
      </c>
      <c r="E453" s="320" t="s">
        <v>4848</v>
      </c>
      <c r="F453" s="320" t="s">
        <v>4849</v>
      </c>
      <c r="G453" s="53"/>
      <c r="H453" s="138">
        <v>2</v>
      </c>
      <c r="I453" s="138">
        <v>6</v>
      </c>
      <c r="J453" s="138">
        <v>1961</v>
      </c>
      <c r="K453" s="139">
        <v>50</v>
      </c>
      <c r="L453" s="140" t="s">
        <v>1539</v>
      </c>
      <c r="M453" s="1"/>
      <c r="N453" s="1"/>
      <c r="O453" s="1"/>
      <c r="P453" s="53"/>
      <c r="Q453" s="151">
        <v>49</v>
      </c>
      <c r="R453" s="53"/>
      <c r="S453" s="321" t="s">
        <v>69</v>
      </c>
      <c r="T453" s="151">
        <v>11030021</v>
      </c>
      <c r="U453" s="58"/>
      <c r="V453" s="158"/>
      <c r="W453" s="64"/>
      <c r="X453" s="64"/>
      <c r="Y453" s="64"/>
      <c r="Z453" s="64"/>
      <c r="AA453" s="307"/>
      <c r="AB453" s="307"/>
      <c r="AC453" s="307"/>
      <c r="AD453" s="307"/>
      <c r="AE453" s="307"/>
      <c r="AF453" s="52" t="s">
        <v>2752</v>
      </c>
      <c r="AG453" s="52" t="s">
        <v>3946</v>
      </c>
      <c r="AH453" s="54">
        <v>2012</v>
      </c>
      <c r="AI453" s="145">
        <v>0.75</v>
      </c>
      <c r="AJ453" s="147" t="s">
        <v>3812</v>
      </c>
      <c r="AK453" s="52" t="s">
        <v>3946</v>
      </c>
      <c r="AL453" s="54">
        <v>2012</v>
      </c>
      <c r="AM453" s="149">
        <v>0.47361111111111115</v>
      </c>
      <c r="AN453" s="147" t="s">
        <v>2781</v>
      </c>
      <c r="AO453" s="147" t="s">
        <v>3946</v>
      </c>
      <c r="AP453" s="148">
        <v>2012</v>
      </c>
      <c r="AQ453" s="149">
        <v>1</v>
      </c>
      <c r="AR453" s="148">
        <v>10</v>
      </c>
      <c r="AS453" s="571" t="s">
        <v>1716</v>
      </c>
      <c r="AT453" s="519">
        <v>156.25200000000001</v>
      </c>
      <c r="AU453" s="519">
        <v>124.22</v>
      </c>
      <c r="AV453" s="519">
        <v>14.86</v>
      </c>
      <c r="AW453" s="520">
        <v>113</v>
      </c>
      <c r="AX453" s="519"/>
      <c r="AY453" s="570">
        <v>-158.33199999999999</v>
      </c>
      <c r="AZ453" s="519">
        <v>408.33199999999999</v>
      </c>
      <c r="BA453" s="519"/>
      <c r="BB453" s="521">
        <v>250</v>
      </c>
    </row>
    <row r="454" spans="1:54" s="62" customFormat="1" ht="12">
      <c r="A454" s="63" t="s">
        <v>1610</v>
      </c>
      <c r="B454" s="50">
        <v>17</v>
      </c>
      <c r="C454" s="320" t="s">
        <v>1648</v>
      </c>
      <c r="D454" s="320" t="s">
        <v>55</v>
      </c>
      <c r="E454" s="320" t="s">
        <v>1649</v>
      </c>
      <c r="F454" s="320" t="s">
        <v>1650</v>
      </c>
      <c r="G454" s="527"/>
      <c r="H454" s="138">
        <v>13</v>
      </c>
      <c r="I454" s="138">
        <v>1</v>
      </c>
      <c r="J454" s="138">
        <v>1969</v>
      </c>
      <c r="K454" s="139">
        <v>42</v>
      </c>
      <c r="L454" s="307" t="s">
        <v>1539</v>
      </c>
      <c r="M454" s="528"/>
      <c r="N454" s="528"/>
      <c r="O454" s="528"/>
      <c r="P454" s="527"/>
      <c r="Q454" s="141">
        <v>244</v>
      </c>
      <c r="R454" s="527"/>
      <c r="S454" s="324" t="s">
        <v>69</v>
      </c>
      <c r="T454" s="151">
        <v>11030021</v>
      </c>
      <c r="U454" s="58" t="s">
        <v>1629</v>
      </c>
      <c r="V454" s="58"/>
      <c r="W454" s="530"/>
      <c r="X454" s="530"/>
      <c r="Y454" s="530"/>
      <c r="Z454" s="530"/>
      <c r="AA454" s="531"/>
      <c r="AB454" s="531"/>
      <c r="AC454" s="531"/>
      <c r="AD454" s="531"/>
      <c r="AE454" s="531"/>
      <c r="AF454" s="52" t="s">
        <v>2781</v>
      </c>
      <c r="AG454" s="52" t="s">
        <v>3954</v>
      </c>
      <c r="AH454" s="54">
        <v>2011</v>
      </c>
      <c r="AI454" s="145">
        <v>0.66666666666666663</v>
      </c>
      <c r="AJ454" s="147"/>
      <c r="AK454" s="147"/>
      <c r="AL454" s="148"/>
      <c r="AM454" s="149"/>
      <c r="AN454" s="147" t="s">
        <v>3505</v>
      </c>
      <c r="AO454" s="147" t="s">
        <v>3946</v>
      </c>
      <c r="AP454" s="148">
        <v>2012</v>
      </c>
      <c r="AQ454" s="149">
        <v>0.70833333333333337</v>
      </c>
      <c r="AR454" s="148">
        <v>25</v>
      </c>
      <c r="AS454" s="88" t="s">
        <v>1621</v>
      </c>
      <c r="AT454" s="519">
        <v>390.63</v>
      </c>
      <c r="AU454" s="519">
        <v>310.55</v>
      </c>
      <c r="AV454" s="519">
        <v>0.48</v>
      </c>
      <c r="AW454" s="519">
        <v>57</v>
      </c>
      <c r="AX454" s="519"/>
      <c r="AY454" s="570">
        <v>-133.66000000000008</v>
      </c>
      <c r="AZ454" s="519">
        <v>758.66000000000008</v>
      </c>
      <c r="BA454" s="519"/>
      <c r="BB454" s="519">
        <v>625</v>
      </c>
    </row>
    <row r="455" spans="1:54" s="62" customFormat="1" ht="12">
      <c r="A455" s="63" t="s">
        <v>1610</v>
      </c>
      <c r="B455" s="50">
        <v>18</v>
      </c>
      <c r="C455" s="320" t="s">
        <v>1654</v>
      </c>
      <c r="D455" s="320" t="s">
        <v>1655</v>
      </c>
      <c r="E455" s="320" t="s">
        <v>1656</v>
      </c>
      <c r="F455" s="320" t="s">
        <v>1657</v>
      </c>
      <c r="G455" s="53"/>
      <c r="H455" s="138">
        <v>30</v>
      </c>
      <c r="I455" s="138">
        <v>7</v>
      </c>
      <c r="J455" s="138">
        <v>1971</v>
      </c>
      <c r="K455" s="139">
        <v>40</v>
      </c>
      <c r="L455" s="58" t="s">
        <v>100</v>
      </c>
      <c r="M455" s="58"/>
      <c r="N455" s="65"/>
      <c r="O455" s="65"/>
      <c r="P455" s="53"/>
      <c r="Q455" s="141">
        <v>253</v>
      </c>
      <c r="R455" s="53"/>
      <c r="S455" s="321" t="s">
        <v>69</v>
      </c>
      <c r="T455" s="151">
        <v>11030021</v>
      </c>
      <c r="U455" s="58"/>
      <c r="V455" s="58"/>
      <c r="W455" s="64"/>
      <c r="X455" s="64"/>
      <c r="Y455" s="64"/>
      <c r="Z455" s="64"/>
      <c r="AA455" s="307"/>
      <c r="AB455" s="307"/>
      <c r="AC455" s="307"/>
      <c r="AD455" s="307"/>
      <c r="AE455" s="307"/>
      <c r="AF455" s="52" t="s">
        <v>3951</v>
      </c>
      <c r="AG455" s="52" t="s">
        <v>3951</v>
      </c>
      <c r="AH455" s="54">
        <v>2011</v>
      </c>
      <c r="AI455" s="145">
        <v>0.57986111111111105</v>
      </c>
      <c r="AJ455" s="147"/>
      <c r="AK455" s="147"/>
      <c r="AL455" s="148"/>
      <c r="AM455" s="149"/>
      <c r="AN455" s="147" t="s">
        <v>2803</v>
      </c>
      <c r="AO455" s="147" t="s">
        <v>3946</v>
      </c>
      <c r="AP455" s="148">
        <v>2012</v>
      </c>
      <c r="AQ455" s="149">
        <v>1</v>
      </c>
      <c r="AR455" s="148">
        <v>31</v>
      </c>
      <c r="AS455" s="322" t="s">
        <v>1609</v>
      </c>
      <c r="AT455" s="532">
        <v>484.38119999999998</v>
      </c>
      <c r="AU455" s="532">
        <v>385.08199999999999</v>
      </c>
      <c r="AV455" s="532">
        <v>0.32</v>
      </c>
      <c r="AW455" s="520">
        <v>16</v>
      </c>
      <c r="AX455" s="532"/>
      <c r="AY455" s="570">
        <v>-110.78319999999997</v>
      </c>
      <c r="AZ455" s="532">
        <v>885.78319999999997</v>
      </c>
      <c r="BA455" s="532"/>
      <c r="BB455" s="532">
        <v>775</v>
      </c>
    </row>
    <row r="456" spans="1:54" s="62" customFormat="1" ht="12">
      <c r="A456" s="63" t="s">
        <v>1610</v>
      </c>
      <c r="B456" s="50">
        <v>19</v>
      </c>
      <c r="C456" s="320" t="s">
        <v>1661</v>
      </c>
      <c r="D456" s="320" t="s">
        <v>1662</v>
      </c>
      <c r="E456" s="320" t="s">
        <v>1663</v>
      </c>
      <c r="F456" s="320" t="s">
        <v>1664</v>
      </c>
      <c r="G456" s="53"/>
      <c r="H456" s="138">
        <v>7</v>
      </c>
      <c r="I456" s="138">
        <v>5</v>
      </c>
      <c r="J456" s="138">
        <v>1985</v>
      </c>
      <c r="K456" s="139">
        <v>26</v>
      </c>
      <c r="L456" s="140" t="s">
        <v>1539</v>
      </c>
      <c r="M456" s="58"/>
      <c r="N456" s="1"/>
      <c r="O456" s="1"/>
      <c r="P456" s="219"/>
      <c r="Q456" s="151">
        <v>301</v>
      </c>
      <c r="R456" s="53"/>
      <c r="S456" s="321" t="s">
        <v>69</v>
      </c>
      <c r="T456" s="151">
        <v>11030021</v>
      </c>
      <c r="U456" s="58" t="s">
        <v>1629</v>
      </c>
      <c r="V456" s="58"/>
      <c r="W456" s="64"/>
      <c r="X456" s="64"/>
      <c r="Y456" s="64"/>
      <c r="Z456" s="64"/>
      <c r="AA456" s="307"/>
      <c r="AB456" s="307"/>
      <c r="AC456" s="307"/>
      <c r="AD456" s="307"/>
      <c r="AE456" s="307"/>
      <c r="AF456" s="52" t="s">
        <v>2767</v>
      </c>
      <c r="AG456" s="52" t="s">
        <v>2752</v>
      </c>
      <c r="AH456" s="54">
        <v>2011</v>
      </c>
      <c r="AI456" s="145">
        <v>0.75</v>
      </c>
      <c r="AJ456" s="147"/>
      <c r="AK456" s="147"/>
      <c r="AL456" s="148"/>
      <c r="AM456" s="149"/>
      <c r="AN456" s="147" t="s">
        <v>2803</v>
      </c>
      <c r="AO456" s="147" t="s">
        <v>3946</v>
      </c>
      <c r="AP456" s="148">
        <v>2012</v>
      </c>
      <c r="AQ456" s="149">
        <v>1</v>
      </c>
      <c r="AR456" s="148">
        <v>31</v>
      </c>
      <c r="AS456" s="322" t="s">
        <v>1609</v>
      </c>
      <c r="AT456" s="519">
        <v>484.38119999999998</v>
      </c>
      <c r="AU456" s="519">
        <v>385.08199999999999</v>
      </c>
      <c r="AV456" s="519">
        <v>1.37</v>
      </c>
      <c r="AW456" s="520">
        <v>36</v>
      </c>
      <c r="AX456" s="519"/>
      <c r="AY456" s="570">
        <v>-131.83319999999992</v>
      </c>
      <c r="AZ456" s="519">
        <v>906.83319999999992</v>
      </c>
      <c r="BA456" s="519"/>
      <c r="BB456" s="519">
        <v>775</v>
      </c>
    </row>
    <row r="457" spans="1:54" s="62" customFormat="1" ht="12">
      <c r="A457" s="63" t="s">
        <v>1610</v>
      </c>
      <c r="B457" s="50">
        <v>20</v>
      </c>
      <c r="C457" s="320" t="s">
        <v>1665</v>
      </c>
      <c r="D457" s="320" t="s">
        <v>1666</v>
      </c>
      <c r="E457" s="320" t="s">
        <v>1667</v>
      </c>
      <c r="F457" s="320" t="s">
        <v>1668</v>
      </c>
      <c r="G457" s="53"/>
      <c r="H457" s="138">
        <v>29</v>
      </c>
      <c r="I457" s="138">
        <v>11</v>
      </c>
      <c r="J457" s="138">
        <v>1980</v>
      </c>
      <c r="K457" s="139">
        <v>31</v>
      </c>
      <c r="L457" s="140" t="s">
        <v>1539</v>
      </c>
      <c r="M457" s="58"/>
      <c r="N457" s="1"/>
      <c r="O457" s="1"/>
      <c r="P457" s="215"/>
      <c r="Q457" s="141">
        <v>282</v>
      </c>
      <c r="R457" s="53"/>
      <c r="S457" s="321" t="s">
        <v>69</v>
      </c>
      <c r="T457" s="151">
        <v>11030021</v>
      </c>
      <c r="U457" s="58"/>
      <c r="V457" s="58"/>
      <c r="W457" s="64"/>
      <c r="X457" s="64"/>
      <c r="Y457" s="64"/>
      <c r="Z457" s="64"/>
      <c r="AA457" s="307"/>
      <c r="AB457" s="307"/>
      <c r="AC457" s="307"/>
      <c r="AD457" s="307"/>
      <c r="AE457" s="307"/>
      <c r="AF457" s="52" t="s">
        <v>3458</v>
      </c>
      <c r="AG457" s="52" t="s">
        <v>2021</v>
      </c>
      <c r="AH457" s="54">
        <v>2011</v>
      </c>
      <c r="AI457" s="145">
        <v>0.59027777777777779</v>
      </c>
      <c r="AJ457" s="147"/>
      <c r="AK457" s="147"/>
      <c r="AL457" s="148"/>
      <c r="AM457" s="149"/>
      <c r="AN457" s="147" t="s">
        <v>3799</v>
      </c>
      <c r="AO457" s="147" t="s">
        <v>3946</v>
      </c>
      <c r="AP457" s="148">
        <v>2012</v>
      </c>
      <c r="AQ457" s="149">
        <v>1</v>
      </c>
      <c r="AR457" s="148">
        <v>27</v>
      </c>
      <c r="AS457" s="322" t="s">
        <v>1716</v>
      </c>
      <c r="AT457" s="519">
        <v>421.88040000000001</v>
      </c>
      <c r="AU457" s="519">
        <v>335.39400000000001</v>
      </c>
      <c r="AV457" s="519">
        <v>0.32</v>
      </c>
      <c r="AW457" s="520">
        <v>25</v>
      </c>
      <c r="AX457" s="519"/>
      <c r="AY457" s="570">
        <v>-107.59440000000006</v>
      </c>
      <c r="AZ457" s="519">
        <v>782.59440000000006</v>
      </c>
      <c r="BA457" s="519"/>
      <c r="BB457" s="519">
        <v>675</v>
      </c>
    </row>
    <row r="458" spans="1:54" s="62" customFormat="1" ht="12">
      <c r="A458" s="63" t="s">
        <v>1610</v>
      </c>
      <c r="B458" s="50">
        <v>21</v>
      </c>
      <c r="C458" s="320" t="s">
        <v>4850</v>
      </c>
      <c r="D458" s="320" t="s">
        <v>789</v>
      </c>
      <c r="E458" s="320" t="s">
        <v>4662</v>
      </c>
      <c r="F458" s="320" t="s">
        <v>4851</v>
      </c>
      <c r="G458" s="53"/>
      <c r="H458" s="138">
        <v>15</v>
      </c>
      <c r="I458" s="138">
        <v>2</v>
      </c>
      <c r="J458" s="138">
        <v>1965</v>
      </c>
      <c r="K458" s="139">
        <v>47</v>
      </c>
      <c r="L458" s="140" t="s">
        <v>1539</v>
      </c>
      <c r="M458" s="58"/>
      <c r="N458" s="1"/>
      <c r="O458" s="1"/>
      <c r="P458" s="215"/>
      <c r="Q458" s="151">
        <v>41</v>
      </c>
      <c r="R458" s="53"/>
      <c r="S458" s="321" t="s">
        <v>69</v>
      </c>
      <c r="T458" s="151">
        <v>11030021</v>
      </c>
      <c r="U458" s="58"/>
      <c r="V458" s="58"/>
      <c r="W458" s="64"/>
      <c r="X458" s="64"/>
      <c r="Y458" s="64"/>
      <c r="Z458" s="64"/>
      <c r="AA458" s="307"/>
      <c r="AB458" s="307"/>
      <c r="AC458" s="307"/>
      <c r="AD458" s="307"/>
      <c r="AE458" s="307"/>
      <c r="AF458" s="52" t="s">
        <v>3949</v>
      </c>
      <c r="AG458" s="52" t="s">
        <v>3946</v>
      </c>
      <c r="AH458" s="54">
        <v>2012</v>
      </c>
      <c r="AI458" s="145">
        <v>0.70833333333333337</v>
      </c>
      <c r="AJ458" s="52" t="s">
        <v>3949</v>
      </c>
      <c r="AK458" s="52" t="s">
        <v>3946</v>
      </c>
      <c r="AL458" s="54">
        <v>2012</v>
      </c>
      <c r="AM458" s="149">
        <v>0.79652777777777783</v>
      </c>
      <c r="AN458" s="147" t="s">
        <v>3948</v>
      </c>
      <c r="AO458" s="147" t="s">
        <v>3946</v>
      </c>
      <c r="AP458" s="148">
        <v>2012</v>
      </c>
      <c r="AQ458" s="149">
        <v>1</v>
      </c>
      <c r="AR458" s="148">
        <v>6</v>
      </c>
      <c r="AS458" s="571" t="s">
        <v>1716</v>
      </c>
      <c r="AT458" s="519">
        <v>93.751199999999997</v>
      </c>
      <c r="AU458" s="519">
        <v>74.532000000000011</v>
      </c>
      <c r="AV458" s="519">
        <v>0</v>
      </c>
      <c r="AW458" s="520">
        <v>0</v>
      </c>
      <c r="AX458" s="519"/>
      <c r="AY458" s="570">
        <v>-18.283200000000022</v>
      </c>
      <c r="AZ458" s="519">
        <v>168.28320000000002</v>
      </c>
      <c r="BA458" s="519"/>
      <c r="BB458" s="519">
        <v>150</v>
      </c>
    </row>
    <row r="459" spans="1:54" s="62" customFormat="1" ht="12">
      <c r="A459" s="63" t="s">
        <v>1610</v>
      </c>
      <c r="B459" s="50">
        <v>22</v>
      </c>
      <c r="C459" s="320" t="s">
        <v>4852</v>
      </c>
      <c r="D459" s="320" t="s">
        <v>1586</v>
      </c>
      <c r="E459" s="320" t="s">
        <v>1576</v>
      </c>
      <c r="F459" s="320" t="s">
        <v>4853</v>
      </c>
      <c r="G459" s="53"/>
      <c r="H459" s="138">
        <v>22</v>
      </c>
      <c r="I459" s="138">
        <v>2</v>
      </c>
      <c r="J459" s="138">
        <v>1935</v>
      </c>
      <c r="K459" s="58">
        <v>77</v>
      </c>
      <c r="L459" s="140" t="s">
        <v>1539</v>
      </c>
      <c r="M459" s="58"/>
      <c r="N459" s="1"/>
      <c r="O459" s="1"/>
      <c r="P459" s="215"/>
      <c r="Q459" s="151">
        <v>65</v>
      </c>
      <c r="R459" s="53"/>
      <c r="S459" s="321" t="s">
        <v>69</v>
      </c>
      <c r="T459" s="151">
        <v>11030021</v>
      </c>
      <c r="U459" s="58"/>
      <c r="V459" s="58"/>
      <c r="W459" s="64"/>
      <c r="X459" s="64"/>
      <c r="Y459" s="64"/>
      <c r="Z459" s="64"/>
      <c r="AA459" s="307"/>
      <c r="AB459" s="307"/>
      <c r="AC459" s="307"/>
      <c r="AD459" s="307"/>
      <c r="AE459" s="307"/>
      <c r="AF459" s="52" t="s">
        <v>2025</v>
      </c>
      <c r="AG459" s="52" t="s">
        <v>3946</v>
      </c>
      <c r="AH459" s="54">
        <v>2012</v>
      </c>
      <c r="AI459" s="145">
        <v>0.66666666666666663</v>
      </c>
      <c r="AJ459" s="147" t="s">
        <v>2025</v>
      </c>
      <c r="AK459" s="52" t="s">
        <v>3946</v>
      </c>
      <c r="AL459" s="54">
        <v>2012</v>
      </c>
      <c r="AM459" s="149">
        <v>0.6875</v>
      </c>
      <c r="AN459" s="147" t="s">
        <v>2803</v>
      </c>
      <c r="AO459" s="147" t="s">
        <v>3946</v>
      </c>
      <c r="AP459" s="148">
        <v>2012</v>
      </c>
      <c r="AQ459" s="149">
        <v>1</v>
      </c>
      <c r="AR459" s="148">
        <v>2</v>
      </c>
      <c r="AS459" s="322" t="s">
        <v>1609</v>
      </c>
      <c r="AT459" s="519">
        <v>31.250399999999999</v>
      </c>
      <c r="AU459" s="519">
        <v>24.844000000000001</v>
      </c>
      <c r="AV459" s="519">
        <v>0</v>
      </c>
      <c r="AW459" s="520">
        <v>0</v>
      </c>
      <c r="AX459" s="519"/>
      <c r="AY459" s="570">
        <v>-6.0944000000000003</v>
      </c>
      <c r="AZ459" s="519">
        <v>56.0944</v>
      </c>
      <c r="BA459" s="519"/>
      <c r="BB459" s="519">
        <v>50</v>
      </c>
    </row>
    <row r="460" spans="1:54" s="62" customFormat="1" ht="12">
      <c r="A460" s="63" t="s">
        <v>1610</v>
      </c>
      <c r="B460" s="50">
        <v>23</v>
      </c>
      <c r="C460" s="320" t="s">
        <v>4854</v>
      </c>
      <c r="D460" s="320" t="s">
        <v>1587</v>
      </c>
      <c r="E460" s="320" t="s">
        <v>790</v>
      </c>
      <c r="F460" s="320" t="s">
        <v>4855</v>
      </c>
      <c r="G460" s="53"/>
      <c r="H460" s="138">
        <v>12</v>
      </c>
      <c r="I460" s="138">
        <v>7</v>
      </c>
      <c r="J460" s="138">
        <v>1945</v>
      </c>
      <c r="K460" s="139">
        <v>66</v>
      </c>
      <c r="L460" s="140" t="s">
        <v>1539</v>
      </c>
      <c r="M460" s="58"/>
      <c r="N460" s="1"/>
      <c r="O460" s="1"/>
      <c r="P460" s="215"/>
      <c r="Q460" s="151">
        <v>47</v>
      </c>
      <c r="R460" s="53"/>
      <c r="S460" s="321" t="s">
        <v>69</v>
      </c>
      <c r="T460" s="151">
        <v>11030021</v>
      </c>
      <c r="U460" s="58"/>
      <c r="V460" s="307"/>
      <c r="W460" s="64"/>
      <c r="X460" s="64"/>
      <c r="Y460" s="64"/>
      <c r="Z460" s="64"/>
      <c r="AA460" s="307"/>
      <c r="AB460" s="307"/>
      <c r="AC460" s="307"/>
      <c r="AD460" s="307"/>
      <c r="AE460" s="307"/>
      <c r="AF460" s="52" t="s">
        <v>3947</v>
      </c>
      <c r="AG460" s="52" t="s">
        <v>3946</v>
      </c>
      <c r="AH460" s="54">
        <v>2012</v>
      </c>
      <c r="AI460" s="145">
        <v>0.66666666666666663</v>
      </c>
      <c r="AJ460" s="147" t="s">
        <v>3947</v>
      </c>
      <c r="AK460" s="52" t="s">
        <v>3946</v>
      </c>
      <c r="AL460" s="54">
        <v>2012</v>
      </c>
      <c r="AM460" s="149">
        <v>0.74791666666666667</v>
      </c>
      <c r="AN460" s="147" t="s">
        <v>2803</v>
      </c>
      <c r="AO460" s="147" t="s">
        <v>3946</v>
      </c>
      <c r="AP460" s="148">
        <v>2012</v>
      </c>
      <c r="AQ460" s="149">
        <v>1</v>
      </c>
      <c r="AR460" s="148">
        <v>24</v>
      </c>
      <c r="AS460" s="322" t="s">
        <v>1609</v>
      </c>
      <c r="AT460" s="519">
        <v>375.00479999999999</v>
      </c>
      <c r="AU460" s="519">
        <v>298.12800000000004</v>
      </c>
      <c r="AV460" s="519">
        <v>2.4</v>
      </c>
      <c r="AW460" s="520">
        <v>30</v>
      </c>
      <c r="AX460" s="519"/>
      <c r="AY460" s="570">
        <v>-105.53280000000007</v>
      </c>
      <c r="AZ460" s="519">
        <v>705.53280000000007</v>
      </c>
      <c r="BA460" s="519"/>
      <c r="BB460" s="519">
        <v>600</v>
      </c>
    </row>
    <row r="461" spans="1:54" s="62" customFormat="1" ht="12">
      <c r="A461" s="63" t="s">
        <v>1610</v>
      </c>
      <c r="B461" s="50">
        <v>24</v>
      </c>
      <c r="C461" s="320" t="s">
        <v>3284</v>
      </c>
      <c r="D461" s="320" t="s">
        <v>545</v>
      </c>
      <c r="E461" s="320" t="s">
        <v>3285</v>
      </c>
      <c r="F461" s="320" t="s">
        <v>3286</v>
      </c>
      <c r="G461" s="53"/>
      <c r="H461" s="138">
        <v>17</v>
      </c>
      <c r="I461" s="138">
        <v>5</v>
      </c>
      <c r="J461" s="138">
        <v>1986</v>
      </c>
      <c r="K461" s="139">
        <v>25</v>
      </c>
      <c r="L461" s="58" t="s">
        <v>100</v>
      </c>
      <c r="M461" s="58"/>
      <c r="N461" s="1"/>
      <c r="O461" s="1"/>
      <c r="P461" s="215"/>
      <c r="Q461" s="151">
        <v>11</v>
      </c>
      <c r="R461" s="53"/>
      <c r="S461" s="321" t="s">
        <v>69</v>
      </c>
      <c r="T461" s="151">
        <v>11030021</v>
      </c>
      <c r="U461" s="58" t="s">
        <v>1629</v>
      </c>
      <c r="V461" s="158"/>
      <c r="W461" s="64"/>
      <c r="X461" s="64"/>
      <c r="Y461" s="64"/>
      <c r="Z461" s="64"/>
      <c r="AA461" s="307"/>
      <c r="AB461" s="307"/>
      <c r="AC461" s="307"/>
      <c r="AD461" s="307"/>
      <c r="AE461" s="307"/>
      <c r="AF461" s="52" t="s">
        <v>3458</v>
      </c>
      <c r="AG461" s="52" t="s">
        <v>3949</v>
      </c>
      <c r="AH461" s="54">
        <v>2012</v>
      </c>
      <c r="AI461" s="145">
        <v>0.63888888888888895</v>
      </c>
      <c r="AJ461" s="52"/>
      <c r="AK461" s="52"/>
      <c r="AL461" s="54"/>
      <c r="AM461" s="149"/>
      <c r="AN461" s="147" t="s">
        <v>2803</v>
      </c>
      <c r="AO461" s="147" t="s">
        <v>3946</v>
      </c>
      <c r="AP461" s="148">
        <v>2012</v>
      </c>
      <c r="AQ461" s="149">
        <v>1</v>
      </c>
      <c r="AR461" s="148">
        <v>31</v>
      </c>
      <c r="AS461" s="322" t="s">
        <v>1609</v>
      </c>
      <c r="AT461" s="519">
        <v>484.38119999999998</v>
      </c>
      <c r="AU461" s="519">
        <v>385.08199999999999</v>
      </c>
      <c r="AV461" s="519">
        <v>7.44</v>
      </c>
      <c r="AW461" s="520">
        <v>45</v>
      </c>
      <c r="AX461" s="519"/>
      <c r="AY461" s="570">
        <v>-146.90319999999997</v>
      </c>
      <c r="AZ461" s="519">
        <v>921.90319999999997</v>
      </c>
      <c r="BA461" s="519"/>
      <c r="BB461" s="519">
        <v>775</v>
      </c>
    </row>
    <row r="462" spans="1:54" s="62" customFormat="1" ht="12">
      <c r="A462" s="63" t="s">
        <v>1610</v>
      </c>
      <c r="B462" s="50">
        <v>25</v>
      </c>
      <c r="C462" s="320" t="s">
        <v>4856</v>
      </c>
      <c r="D462" s="320" t="s">
        <v>2186</v>
      </c>
      <c r="E462" s="320" t="s">
        <v>4857</v>
      </c>
      <c r="F462" s="320" t="s">
        <v>4858</v>
      </c>
      <c r="G462" s="53"/>
      <c r="H462" s="138">
        <v>1</v>
      </c>
      <c r="I462" s="138">
        <v>5</v>
      </c>
      <c r="J462" s="138">
        <v>1968</v>
      </c>
      <c r="K462" s="139">
        <v>43</v>
      </c>
      <c r="L462" s="58" t="s">
        <v>100</v>
      </c>
      <c r="M462" s="58"/>
      <c r="N462" s="1"/>
      <c r="O462" s="1"/>
      <c r="P462" s="215"/>
      <c r="Q462" s="151">
        <v>61</v>
      </c>
      <c r="R462" s="53"/>
      <c r="S462" s="321" t="s">
        <v>69</v>
      </c>
      <c r="T462" s="151">
        <v>11030021</v>
      </c>
      <c r="U462" s="58"/>
      <c r="V462" s="58"/>
      <c r="W462" s="64"/>
      <c r="X462" s="64"/>
      <c r="Y462" s="64"/>
      <c r="Z462" s="64"/>
      <c r="AA462" s="307"/>
      <c r="AB462" s="307"/>
      <c r="AC462" s="307"/>
      <c r="AD462" s="307"/>
      <c r="AE462" s="307"/>
      <c r="AF462" s="52" t="s">
        <v>3793</v>
      </c>
      <c r="AG462" s="52" t="s">
        <v>3946</v>
      </c>
      <c r="AH462" s="54">
        <v>2012</v>
      </c>
      <c r="AI462" s="145">
        <v>0.5</v>
      </c>
      <c r="AJ462" s="147" t="s">
        <v>3793</v>
      </c>
      <c r="AK462" s="52" t="s">
        <v>3946</v>
      </c>
      <c r="AL462" s="54">
        <v>2012</v>
      </c>
      <c r="AM462" s="149">
        <v>0.55972222222222223</v>
      </c>
      <c r="AN462" s="147" t="s">
        <v>2803</v>
      </c>
      <c r="AO462" s="147" t="s">
        <v>3946</v>
      </c>
      <c r="AP462" s="148">
        <v>2012</v>
      </c>
      <c r="AQ462" s="149">
        <v>1</v>
      </c>
      <c r="AR462" s="148">
        <v>4</v>
      </c>
      <c r="AS462" s="322" t="s">
        <v>1609</v>
      </c>
      <c r="AT462" s="519">
        <v>62.500799999999998</v>
      </c>
      <c r="AU462" s="519">
        <v>49.688000000000002</v>
      </c>
      <c r="AV462" s="519">
        <v>3.14</v>
      </c>
      <c r="AW462" s="520">
        <v>30</v>
      </c>
      <c r="AX462" s="519"/>
      <c r="AY462" s="570">
        <v>-45.328800000000001</v>
      </c>
      <c r="AZ462" s="519">
        <v>145.3288</v>
      </c>
      <c r="BA462" s="519"/>
      <c r="BB462" s="519">
        <v>100</v>
      </c>
    </row>
    <row r="463" spans="1:54" s="62" customFormat="1" ht="12">
      <c r="A463" s="63" t="s">
        <v>1610</v>
      </c>
      <c r="B463" s="50">
        <v>26</v>
      </c>
      <c r="C463" s="320" t="s">
        <v>4859</v>
      </c>
      <c r="D463" s="320" t="s">
        <v>4860</v>
      </c>
      <c r="E463" s="320" t="s">
        <v>4861</v>
      </c>
      <c r="F463" s="320" t="s">
        <v>4862</v>
      </c>
      <c r="G463" s="53"/>
      <c r="H463" s="138">
        <v>17</v>
      </c>
      <c r="I463" s="138">
        <v>4</v>
      </c>
      <c r="J463" s="138">
        <v>1950</v>
      </c>
      <c r="K463" s="139">
        <v>61</v>
      </c>
      <c r="L463" s="140" t="s">
        <v>1539</v>
      </c>
      <c r="M463" s="58"/>
      <c r="N463" s="1"/>
      <c r="O463" s="1"/>
      <c r="P463" s="215"/>
      <c r="Q463" s="151">
        <v>63</v>
      </c>
      <c r="R463" s="53"/>
      <c r="S463" s="321" t="s">
        <v>69</v>
      </c>
      <c r="T463" s="151">
        <v>11030021</v>
      </c>
      <c r="U463" s="58"/>
      <c r="V463" s="58"/>
      <c r="W463" s="64"/>
      <c r="X463" s="64"/>
      <c r="Y463" s="64"/>
      <c r="Z463" s="64"/>
      <c r="AA463" s="307"/>
      <c r="AB463" s="307"/>
      <c r="AC463" s="307"/>
      <c r="AD463" s="307"/>
      <c r="AE463" s="307"/>
      <c r="AF463" s="52" t="s">
        <v>3793</v>
      </c>
      <c r="AG463" s="52" t="s">
        <v>3946</v>
      </c>
      <c r="AH463" s="54">
        <v>2012</v>
      </c>
      <c r="AI463" s="145">
        <v>0.79166666666666663</v>
      </c>
      <c r="AJ463" s="147" t="s">
        <v>3793</v>
      </c>
      <c r="AK463" s="52" t="s">
        <v>3946</v>
      </c>
      <c r="AL463" s="54">
        <v>2012</v>
      </c>
      <c r="AM463" s="149">
        <v>0.8354166666666667</v>
      </c>
      <c r="AN463" s="147" t="s">
        <v>2803</v>
      </c>
      <c r="AO463" s="147" t="s">
        <v>3946</v>
      </c>
      <c r="AP463" s="148">
        <v>2012</v>
      </c>
      <c r="AQ463" s="149">
        <v>1</v>
      </c>
      <c r="AR463" s="148">
        <v>4</v>
      </c>
      <c r="AS463" s="322" t="s">
        <v>1609</v>
      </c>
      <c r="AT463" s="519">
        <v>62.500799999999998</v>
      </c>
      <c r="AU463" s="519">
        <v>49.688000000000002</v>
      </c>
      <c r="AV463" s="519">
        <v>0.32</v>
      </c>
      <c r="AW463" s="520">
        <v>30</v>
      </c>
      <c r="AX463" s="519"/>
      <c r="AY463" s="570">
        <v>-42.508800000000008</v>
      </c>
      <c r="AZ463" s="519">
        <v>142.50880000000001</v>
      </c>
      <c r="BA463" s="519"/>
      <c r="BB463" s="519">
        <v>100</v>
      </c>
    </row>
    <row r="464" spans="1:54" s="62" customFormat="1" ht="12">
      <c r="A464" s="63" t="s">
        <v>1610</v>
      </c>
      <c r="B464" s="50">
        <v>27</v>
      </c>
      <c r="C464" s="320" t="s">
        <v>1676</v>
      </c>
      <c r="D464" s="320" t="s">
        <v>291</v>
      </c>
      <c r="E464" s="320" t="s">
        <v>1677</v>
      </c>
      <c r="F464" s="320" t="s">
        <v>1678</v>
      </c>
      <c r="G464" s="53"/>
      <c r="H464" s="138">
        <v>11</v>
      </c>
      <c r="I464" s="138">
        <v>2</v>
      </c>
      <c r="J464" s="138">
        <v>1951</v>
      </c>
      <c r="K464" s="139">
        <v>60</v>
      </c>
      <c r="L464" s="140" t="s">
        <v>1539</v>
      </c>
      <c r="M464" s="58"/>
      <c r="N464" s="1"/>
      <c r="O464" s="1"/>
      <c r="P464" s="215"/>
      <c r="Q464" s="141">
        <v>283</v>
      </c>
      <c r="R464" s="53"/>
      <c r="S464" s="321" t="s">
        <v>69</v>
      </c>
      <c r="T464" s="151">
        <v>11030021</v>
      </c>
      <c r="U464" s="58"/>
      <c r="V464" s="58"/>
      <c r="W464" s="64"/>
      <c r="X464" s="64"/>
      <c r="Y464" s="64"/>
      <c r="Z464" s="64"/>
      <c r="AA464" s="307"/>
      <c r="AB464" s="307"/>
      <c r="AC464" s="307"/>
      <c r="AD464" s="307"/>
      <c r="AE464" s="307"/>
      <c r="AF464" s="52" t="s">
        <v>2787</v>
      </c>
      <c r="AG464" s="52" t="s">
        <v>2021</v>
      </c>
      <c r="AH464" s="54">
        <v>2011</v>
      </c>
      <c r="AI464" s="145">
        <v>0.58333333333333337</v>
      </c>
      <c r="AJ464" s="147"/>
      <c r="AK464" s="147"/>
      <c r="AL464" s="148"/>
      <c r="AM464" s="149"/>
      <c r="AN464" s="147" t="s">
        <v>2803</v>
      </c>
      <c r="AO464" s="147" t="s">
        <v>3946</v>
      </c>
      <c r="AP464" s="148">
        <v>2012</v>
      </c>
      <c r="AQ464" s="149">
        <v>1</v>
      </c>
      <c r="AR464" s="148">
        <v>31</v>
      </c>
      <c r="AS464" s="322" t="s">
        <v>1609</v>
      </c>
      <c r="AT464" s="519">
        <v>484.38119999999998</v>
      </c>
      <c r="AU464" s="519">
        <v>385.08199999999999</v>
      </c>
      <c r="AV464" s="519">
        <v>10.39</v>
      </c>
      <c r="AW464" s="520">
        <v>0</v>
      </c>
      <c r="AX464" s="519"/>
      <c r="AY464" s="570">
        <v>-104.8531999999999</v>
      </c>
      <c r="AZ464" s="519">
        <v>879.8531999999999</v>
      </c>
      <c r="BA464" s="519"/>
      <c r="BB464" s="519">
        <v>775</v>
      </c>
    </row>
    <row r="465" spans="1:54" s="62" customFormat="1" ht="12">
      <c r="A465" s="63" t="s">
        <v>1610</v>
      </c>
      <c r="B465" s="50">
        <v>28</v>
      </c>
      <c r="C465" s="320" t="s">
        <v>4863</v>
      </c>
      <c r="D465" s="320" t="s">
        <v>4864</v>
      </c>
      <c r="E465" s="320" t="s">
        <v>4865</v>
      </c>
      <c r="F465" s="320" t="s">
        <v>4866</v>
      </c>
      <c r="G465" s="53"/>
      <c r="H465" s="138">
        <v>22</v>
      </c>
      <c r="I465" s="138">
        <v>12</v>
      </c>
      <c r="J465" s="138">
        <v>1958</v>
      </c>
      <c r="K465" s="139">
        <v>53</v>
      </c>
      <c r="L465" s="140" t="s">
        <v>1539</v>
      </c>
      <c r="M465" s="58"/>
      <c r="N465" s="1"/>
      <c r="O465" s="1"/>
      <c r="P465" s="215"/>
      <c r="Q465" s="151">
        <v>58</v>
      </c>
      <c r="R465" s="53"/>
      <c r="S465" s="321" t="s">
        <v>69</v>
      </c>
      <c r="T465" s="151">
        <v>11030021</v>
      </c>
      <c r="U465" s="58"/>
      <c r="V465" s="58"/>
      <c r="W465" s="64"/>
      <c r="X465" s="64"/>
      <c r="Y465" s="64"/>
      <c r="Z465" s="64"/>
      <c r="AA465" s="307"/>
      <c r="AB465" s="307"/>
      <c r="AC465" s="307"/>
      <c r="AD465" s="307"/>
      <c r="AE465" s="307"/>
      <c r="AF465" s="52" t="s">
        <v>3799</v>
      </c>
      <c r="AG465" s="52" t="s">
        <v>3946</v>
      </c>
      <c r="AH465" s="54">
        <v>2012</v>
      </c>
      <c r="AI465" s="145">
        <v>0.58333333333333337</v>
      </c>
      <c r="AJ465" s="147" t="s">
        <v>3799</v>
      </c>
      <c r="AK465" s="52" t="s">
        <v>3946</v>
      </c>
      <c r="AL465" s="54">
        <v>2012</v>
      </c>
      <c r="AM465" s="149">
        <v>0.60902777777777783</v>
      </c>
      <c r="AN465" s="147" t="s">
        <v>2803</v>
      </c>
      <c r="AO465" s="147" t="s">
        <v>3946</v>
      </c>
      <c r="AP465" s="148">
        <v>2012</v>
      </c>
      <c r="AQ465" s="149">
        <v>1</v>
      </c>
      <c r="AR465" s="148">
        <v>5</v>
      </c>
      <c r="AS465" s="322" t="s">
        <v>1609</v>
      </c>
      <c r="AT465" s="519">
        <v>78.126000000000005</v>
      </c>
      <c r="AU465" s="519">
        <v>62.11</v>
      </c>
      <c r="AV465" s="519">
        <v>6.28</v>
      </c>
      <c r="AW465" s="520">
        <v>49</v>
      </c>
      <c r="AX465" s="519"/>
      <c r="AY465" s="570">
        <v>-70.515999999999991</v>
      </c>
      <c r="AZ465" s="519">
        <v>195.51599999999999</v>
      </c>
      <c r="BA465" s="519"/>
      <c r="BB465" s="519">
        <v>125</v>
      </c>
    </row>
    <row r="466" spans="1:54" s="62" customFormat="1" ht="12">
      <c r="A466" s="63" t="s">
        <v>1610</v>
      </c>
      <c r="B466" s="50">
        <v>29</v>
      </c>
      <c r="C466" s="320" t="s">
        <v>3287</v>
      </c>
      <c r="D466" s="320" t="s">
        <v>55</v>
      </c>
      <c r="E466" s="320" t="s">
        <v>3288</v>
      </c>
      <c r="F466" s="320" t="s">
        <v>3289</v>
      </c>
      <c r="G466" s="53"/>
      <c r="H466" s="138">
        <v>20</v>
      </c>
      <c r="I466" s="138">
        <v>1</v>
      </c>
      <c r="J466" s="138">
        <v>1975</v>
      </c>
      <c r="K466" s="139">
        <v>37</v>
      </c>
      <c r="L466" s="140" t="s">
        <v>1539</v>
      </c>
      <c r="M466" s="58"/>
      <c r="N466" s="1"/>
      <c r="O466" s="1"/>
      <c r="P466" s="215"/>
      <c r="Q466" s="151">
        <v>20</v>
      </c>
      <c r="R466" s="53"/>
      <c r="S466" s="321" t="s">
        <v>69</v>
      </c>
      <c r="T466" s="151">
        <v>11030021</v>
      </c>
      <c r="U466" s="58" t="s">
        <v>1629</v>
      </c>
      <c r="V466" s="58"/>
      <c r="W466" s="55"/>
      <c r="X466" s="64"/>
      <c r="Y466" s="55"/>
      <c r="Z466" s="55"/>
      <c r="AA466" s="307"/>
      <c r="AB466" s="307"/>
      <c r="AC466" s="307"/>
      <c r="AD466" s="307"/>
      <c r="AE466" s="307"/>
      <c r="AF466" s="52" t="s">
        <v>3793</v>
      </c>
      <c r="AG466" s="52" t="s">
        <v>3949</v>
      </c>
      <c r="AH466" s="54">
        <v>2012</v>
      </c>
      <c r="AI466" s="145">
        <v>0.58333333333333337</v>
      </c>
      <c r="AJ466" s="52"/>
      <c r="AK466" s="52"/>
      <c r="AL466" s="54"/>
      <c r="AM466" s="149"/>
      <c r="AN466" s="147" t="s">
        <v>2803</v>
      </c>
      <c r="AO466" s="147" t="s">
        <v>3946</v>
      </c>
      <c r="AP466" s="148">
        <v>2012</v>
      </c>
      <c r="AQ466" s="149">
        <v>1</v>
      </c>
      <c r="AR466" s="148">
        <v>31</v>
      </c>
      <c r="AS466" s="322" t="s">
        <v>1609</v>
      </c>
      <c r="AT466" s="519">
        <v>484.38119999999998</v>
      </c>
      <c r="AU466" s="519">
        <v>385.08199999999999</v>
      </c>
      <c r="AV466" s="519">
        <v>15.54</v>
      </c>
      <c r="AW466" s="520">
        <v>36</v>
      </c>
      <c r="AX466" s="519"/>
      <c r="AY466" s="570">
        <v>-146.00319999999988</v>
      </c>
      <c r="AZ466" s="519">
        <v>921.00319999999988</v>
      </c>
      <c r="BA466" s="519"/>
      <c r="BB466" s="519">
        <v>775</v>
      </c>
    </row>
    <row r="467" spans="1:54" s="62" customFormat="1" ht="12">
      <c r="A467" s="63" t="s">
        <v>1610</v>
      </c>
      <c r="B467" s="50">
        <v>30</v>
      </c>
      <c r="C467" s="320" t="s">
        <v>3290</v>
      </c>
      <c r="D467" s="320" t="s">
        <v>295</v>
      </c>
      <c r="E467" s="320" t="s">
        <v>809</v>
      </c>
      <c r="F467" s="320" t="s">
        <v>3291</v>
      </c>
      <c r="G467" s="53"/>
      <c r="H467" s="138">
        <v>13</v>
      </c>
      <c r="I467" s="138">
        <v>4</v>
      </c>
      <c r="J467" s="138">
        <v>1970</v>
      </c>
      <c r="K467" s="139">
        <v>41</v>
      </c>
      <c r="L467" s="140" t="s">
        <v>1539</v>
      </c>
      <c r="M467" s="58"/>
      <c r="N467" s="1"/>
      <c r="O467" s="1"/>
      <c r="P467" s="215"/>
      <c r="Q467" s="151">
        <v>28</v>
      </c>
      <c r="R467" s="53"/>
      <c r="S467" s="321" t="s">
        <v>69</v>
      </c>
      <c r="T467" s="151">
        <v>11030021</v>
      </c>
      <c r="U467" s="58"/>
      <c r="V467" s="58"/>
      <c r="W467" s="55"/>
      <c r="X467" s="64"/>
      <c r="Y467" s="55"/>
      <c r="Z467" s="55"/>
      <c r="AA467" s="307"/>
      <c r="AB467" s="307"/>
      <c r="AC467" s="307"/>
      <c r="AD467" s="307"/>
      <c r="AE467" s="307"/>
      <c r="AF467" s="52" t="s">
        <v>3951</v>
      </c>
      <c r="AG467" s="52" t="s">
        <v>3950</v>
      </c>
      <c r="AH467" s="52" t="s">
        <v>3992</v>
      </c>
      <c r="AI467" s="145">
        <v>0.76041666666666663</v>
      </c>
      <c r="AJ467" s="52" t="s">
        <v>3951</v>
      </c>
      <c r="AK467" s="52" t="s">
        <v>3950</v>
      </c>
      <c r="AL467" s="54">
        <v>2012</v>
      </c>
      <c r="AM467" s="149">
        <v>0.7680555555555556</v>
      </c>
      <c r="AN467" s="147" t="s">
        <v>2803</v>
      </c>
      <c r="AO467" s="147" t="s">
        <v>3946</v>
      </c>
      <c r="AP467" s="148">
        <v>2012</v>
      </c>
      <c r="AQ467" s="149">
        <v>1</v>
      </c>
      <c r="AR467" s="148">
        <v>31</v>
      </c>
      <c r="AS467" s="322" t="s">
        <v>1609</v>
      </c>
      <c r="AT467" s="519">
        <v>484.38119999999998</v>
      </c>
      <c r="AU467" s="519">
        <v>385.08199999999999</v>
      </c>
      <c r="AV467" s="519">
        <v>2.78</v>
      </c>
      <c r="AW467" s="520">
        <v>0</v>
      </c>
      <c r="AX467" s="519"/>
      <c r="AY467" s="570">
        <v>-97.243199999999888</v>
      </c>
      <c r="AZ467" s="519">
        <v>872.24319999999989</v>
      </c>
      <c r="BA467" s="519"/>
      <c r="BB467" s="519">
        <v>775</v>
      </c>
    </row>
    <row r="468" spans="1:54" s="62" customFormat="1" ht="12">
      <c r="A468" s="63" t="s">
        <v>1610</v>
      </c>
      <c r="B468" s="50">
        <v>31</v>
      </c>
      <c r="C468" s="320" t="s">
        <v>4867</v>
      </c>
      <c r="D468" s="320" t="s">
        <v>4420</v>
      </c>
      <c r="E468" s="320" t="s">
        <v>4868</v>
      </c>
      <c r="F468" s="320" t="s">
        <v>4869</v>
      </c>
      <c r="G468" s="53"/>
      <c r="H468" s="138">
        <v>13</v>
      </c>
      <c r="I468" s="138">
        <v>11</v>
      </c>
      <c r="J468" s="138">
        <v>1984</v>
      </c>
      <c r="K468" s="139">
        <v>27</v>
      </c>
      <c r="L468" s="140" t="s">
        <v>1539</v>
      </c>
      <c r="M468" s="58"/>
      <c r="N468" s="1"/>
      <c r="O468" s="1"/>
      <c r="P468" s="215"/>
      <c r="Q468" s="151">
        <v>42</v>
      </c>
      <c r="R468" s="53"/>
      <c r="S468" s="321" t="s">
        <v>69</v>
      </c>
      <c r="T468" s="151">
        <v>11030021</v>
      </c>
      <c r="U468" s="58"/>
      <c r="V468" s="58"/>
      <c r="W468" s="55"/>
      <c r="X468" s="64"/>
      <c r="Y468" s="55"/>
      <c r="Z468" s="55"/>
      <c r="AA468" s="307"/>
      <c r="AB468" s="307"/>
      <c r="AC468" s="307"/>
      <c r="AD468" s="307"/>
      <c r="AE468" s="307"/>
      <c r="AF468" s="52" t="s">
        <v>3950</v>
      </c>
      <c r="AG468" s="52" t="s">
        <v>3946</v>
      </c>
      <c r="AH468" s="54">
        <v>2012</v>
      </c>
      <c r="AI468" s="145">
        <v>0.57638888888888895</v>
      </c>
      <c r="AJ468" s="147" t="s">
        <v>3950</v>
      </c>
      <c r="AK468" s="52" t="s">
        <v>3946</v>
      </c>
      <c r="AL468" s="54">
        <v>2012</v>
      </c>
      <c r="AM468" s="149">
        <v>0.7270833333333333</v>
      </c>
      <c r="AN468" s="147" t="s">
        <v>2803</v>
      </c>
      <c r="AO468" s="147" t="s">
        <v>3946</v>
      </c>
      <c r="AP468" s="148">
        <v>2012</v>
      </c>
      <c r="AQ468" s="149">
        <v>1</v>
      </c>
      <c r="AR468" s="148">
        <v>30</v>
      </c>
      <c r="AS468" s="322" t="s">
        <v>1609</v>
      </c>
      <c r="AT468" s="519">
        <v>468.75599999999997</v>
      </c>
      <c r="AU468" s="519">
        <v>372.66</v>
      </c>
      <c r="AV468" s="519">
        <v>7.14</v>
      </c>
      <c r="AW468" s="520">
        <v>30</v>
      </c>
      <c r="AX468" s="519"/>
      <c r="AY468" s="570">
        <v>-128.55599999999993</v>
      </c>
      <c r="AZ468" s="519">
        <v>878.55599999999993</v>
      </c>
      <c r="BA468" s="519"/>
      <c r="BB468" s="519">
        <v>750</v>
      </c>
    </row>
    <row r="469" spans="1:54" s="62" customFormat="1" ht="12">
      <c r="A469" s="63" t="s">
        <v>1610</v>
      </c>
      <c r="B469" s="50">
        <v>32</v>
      </c>
      <c r="C469" s="320" t="s">
        <v>4870</v>
      </c>
      <c r="D469" s="320" t="s">
        <v>248</v>
      </c>
      <c r="E469" s="320" t="s">
        <v>4871</v>
      </c>
      <c r="F469" s="320" t="s">
        <v>4872</v>
      </c>
      <c r="G469" s="53"/>
      <c r="H469" s="138">
        <v>28</v>
      </c>
      <c r="I469" s="138">
        <v>1</v>
      </c>
      <c r="J469" s="138">
        <v>1949</v>
      </c>
      <c r="K469" s="139">
        <v>63</v>
      </c>
      <c r="L469" s="140" t="s">
        <v>1539</v>
      </c>
      <c r="M469" s="58"/>
      <c r="N469" s="1"/>
      <c r="O469" s="1"/>
      <c r="P469" s="215"/>
      <c r="Q469" s="151">
        <v>48</v>
      </c>
      <c r="R469" s="53"/>
      <c r="S469" s="321" t="s">
        <v>69</v>
      </c>
      <c r="T469" s="151">
        <v>11030021</v>
      </c>
      <c r="U469" s="58"/>
      <c r="V469" s="58"/>
      <c r="W469" s="55"/>
      <c r="X469" s="64"/>
      <c r="Y469" s="55"/>
      <c r="Z469" s="55"/>
      <c r="AA469" s="307"/>
      <c r="AB469" s="307"/>
      <c r="AC469" s="307"/>
      <c r="AD469" s="307"/>
      <c r="AE469" s="307"/>
      <c r="AF469" s="52" t="s">
        <v>3954</v>
      </c>
      <c r="AG469" s="52" t="s">
        <v>3946</v>
      </c>
      <c r="AH469" s="54">
        <v>2012</v>
      </c>
      <c r="AI469" s="145">
        <v>0.69444444444444453</v>
      </c>
      <c r="AJ469" s="147" t="s">
        <v>3954</v>
      </c>
      <c r="AK469" s="52" t="s">
        <v>3946</v>
      </c>
      <c r="AL469" s="54">
        <v>2012</v>
      </c>
      <c r="AM469" s="149">
        <v>0.85069444444444453</v>
      </c>
      <c r="AN469" s="147" t="s">
        <v>2803</v>
      </c>
      <c r="AO469" s="147" t="s">
        <v>3946</v>
      </c>
      <c r="AP469" s="148">
        <v>2012</v>
      </c>
      <c r="AQ469" s="149">
        <v>1</v>
      </c>
      <c r="AR469" s="148">
        <v>23</v>
      </c>
      <c r="AS469" s="322" t="s">
        <v>1609</v>
      </c>
      <c r="AT469" s="519">
        <v>359.37959999999998</v>
      </c>
      <c r="AU469" s="519">
        <v>285.70600000000002</v>
      </c>
      <c r="AV469" s="519">
        <v>0.99</v>
      </c>
      <c r="AW469" s="520">
        <v>30</v>
      </c>
      <c r="AX469" s="519"/>
      <c r="AY469" s="570">
        <v>-101.07560000000001</v>
      </c>
      <c r="AZ469" s="519">
        <v>676.07560000000001</v>
      </c>
      <c r="BA469" s="519"/>
      <c r="BB469" s="519">
        <v>575</v>
      </c>
    </row>
    <row r="470" spans="1:54" s="62" customFormat="1" ht="12">
      <c r="A470" s="63" t="s">
        <v>1610</v>
      </c>
      <c r="B470" s="50">
        <v>33</v>
      </c>
      <c r="C470" s="320" t="s">
        <v>3292</v>
      </c>
      <c r="D470" s="320" t="s">
        <v>73</v>
      </c>
      <c r="E470" s="320" t="s">
        <v>3293</v>
      </c>
      <c r="F470" s="320" t="s">
        <v>3294</v>
      </c>
      <c r="G470" s="53"/>
      <c r="H470" s="138">
        <v>13</v>
      </c>
      <c r="I470" s="138">
        <v>7</v>
      </c>
      <c r="J470" s="138">
        <v>1988</v>
      </c>
      <c r="K470" s="139">
        <v>23</v>
      </c>
      <c r="L470" s="140" t="s">
        <v>1539</v>
      </c>
      <c r="M470" s="58"/>
      <c r="N470" s="1"/>
      <c r="O470" s="1"/>
      <c r="P470" s="215"/>
      <c r="Q470" s="151">
        <v>9</v>
      </c>
      <c r="R470" s="53"/>
      <c r="S470" s="321" t="s">
        <v>69</v>
      </c>
      <c r="T470" s="151">
        <v>11030021</v>
      </c>
      <c r="U470" s="58" t="s">
        <v>1629</v>
      </c>
      <c r="V470" s="58"/>
      <c r="W470" s="55"/>
      <c r="X470" s="64"/>
      <c r="Y470" s="55"/>
      <c r="Z470" s="55"/>
      <c r="AA470" s="307"/>
      <c r="AB470" s="307"/>
      <c r="AC470" s="307"/>
      <c r="AD470" s="307"/>
      <c r="AE470" s="307"/>
      <c r="AF470" s="52" t="s">
        <v>2772</v>
      </c>
      <c r="AG470" s="52" t="s">
        <v>3949</v>
      </c>
      <c r="AH470" s="54">
        <v>2012</v>
      </c>
      <c r="AI470" s="145">
        <v>0.61805555555555558</v>
      </c>
      <c r="AJ470" s="147"/>
      <c r="AK470" s="147"/>
      <c r="AL470" s="148"/>
      <c r="AM470" s="149"/>
      <c r="AN470" s="147" t="s">
        <v>3954</v>
      </c>
      <c r="AO470" s="147" t="s">
        <v>3946</v>
      </c>
      <c r="AP470" s="148">
        <v>2012</v>
      </c>
      <c r="AQ470" s="149">
        <v>0.66666666666666663</v>
      </c>
      <c r="AR470" s="148">
        <v>9</v>
      </c>
      <c r="AS470" s="88" t="s">
        <v>1621</v>
      </c>
      <c r="AT470" s="519">
        <v>140.6268</v>
      </c>
      <c r="AU470" s="519">
        <v>111.798</v>
      </c>
      <c r="AV470" s="519">
        <v>0.32</v>
      </c>
      <c r="AW470" s="520">
        <v>36</v>
      </c>
      <c r="AX470" s="519"/>
      <c r="AY470" s="570">
        <v>-63.75</v>
      </c>
      <c r="AZ470" s="519">
        <v>288.75</v>
      </c>
      <c r="BA470" s="519"/>
      <c r="BB470" s="519">
        <v>225</v>
      </c>
    </row>
    <row r="471" spans="1:54" s="62" customFormat="1" ht="12">
      <c r="A471" s="63" t="s">
        <v>1610</v>
      </c>
      <c r="B471" s="50">
        <v>34</v>
      </c>
      <c r="C471" s="320" t="s">
        <v>1693</v>
      </c>
      <c r="D471" s="320" t="s">
        <v>248</v>
      </c>
      <c r="E471" s="320" t="s">
        <v>1694</v>
      </c>
      <c r="F471" s="320" t="s">
        <v>1695</v>
      </c>
      <c r="G471" s="53"/>
      <c r="H471" s="138">
        <v>15</v>
      </c>
      <c r="I471" s="138">
        <v>1</v>
      </c>
      <c r="J471" s="138">
        <v>1989</v>
      </c>
      <c r="K471" s="139">
        <v>22</v>
      </c>
      <c r="L471" s="307" t="s">
        <v>1539</v>
      </c>
      <c r="M471" s="58"/>
      <c r="N471" s="1"/>
      <c r="O471" s="1"/>
      <c r="P471" s="215"/>
      <c r="Q471" s="141">
        <v>237</v>
      </c>
      <c r="R471" s="53"/>
      <c r="S471" s="321" t="s">
        <v>69</v>
      </c>
      <c r="T471" s="151">
        <v>11030021</v>
      </c>
      <c r="U471" s="58" t="s">
        <v>1629</v>
      </c>
      <c r="V471" s="58"/>
      <c r="W471" s="55"/>
      <c r="X471" s="64"/>
      <c r="Y471" s="55"/>
      <c r="Z471" s="55"/>
      <c r="AA471" s="307"/>
      <c r="AB471" s="307"/>
      <c r="AC471" s="307"/>
      <c r="AD471" s="307"/>
      <c r="AE471" s="307"/>
      <c r="AF471" s="52" t="s">
        <v>2752</v>
      </c>
      <c r="AG471" s="52" t="s">
        <v>3954</v>
      </c>
      <c r="AH471" s="54">
        <v>2011</v>
      </c>
      <c r="AI471" s="145">
        <v>0.625</v>
      </c>
      <c r="AJ471" s="52"/>
      <c r="AK471" s="52"/>
      <c r="AL471" s="54"/>
      <c r="AM471" s="149"/>
      <c r="AN471" s="147" t="s">
        <v>3946</v>
      </c>
      <c r="AO471" s="147" t="s">
        <v>3946</v>
      </c>
      <c r="AP471" s="148">
        <v>2012</v>
      </c>
      <c r="AQ471" s="149">
        <v>0.71875</v>
      </c>
      <c r="AR471" s="148">
        <v>3</v>
      </c>
      <c r="AS471" s="88" t="s">
        <v>1621</v>
      </c>
      <c r="AT471" s="519">
        <v>46.875599999999999</v>
      </c>
      <c r="AU471" s="519">
        <v>37.266000000000005</v>
      </c>
      <c r="AV471" s="519">
        <v>0</v>
      </c>
      <c r="AW471" s="520">
        <v>27</v>
      </c>
      <c r="AX471" s="519"/>
      <c r="AY471" s="570">
        <v>-36.150000000000006</v>
      </c>
      <c r="AZ471" s="519">
        <v>111.15</v>
      </c>
      <c r="BA471" s="519"/>
      <c r="BB471" s="519">
        <v>75</v>
      </c>
    </row>
    <row r="472" spans="1:54" s="62" customFormat="1" ht="12">
      <c r="A472" s="63" t="s">
        <v>1610</v>
      </c>
      <c r="B472" s="50">
        <v>35</v>
      </c>
      <c r="C472" s="320" t="s">
        <v>3295</v>
      </c>
      <c r="D472" s="320" t="s">
        <v>3296</v>
      </c>
      <c r="E472" s="320" t="s">
        <v>3297</v>
      </c>
      <c r="F472" s="320" t="s">
        <v>3298</v>
      </c>
      <c r="G472" s="53"/>
      <c r="H472" s="138">
        <v>15</v>
      </c>
      <c r="I472" s="138">
        <v>1</v>
      </c>
      <c r="J472" s="138">
        <v>1954</v>
      </c>
      <c r="K472" s="139">
        <v>58</v>
      </c>
      <c r="L472" s="140" t="s">
        <v>1539</v>
      </c>
      <c r="M472" s="58"/>
      <c r="N472" s="1"/>
      <c r="O472" s="1"/>
      <c r="P472" s="215"/>
      <c r="Q472" s="151">
        <v>16</v>
      </c>
      <c r="R472" s="53"/>
      <c r="S472" s="321" t="s">
        <v>69</v>
      </c>
      <c r="T472" s="151">
        <v>11030021</v>
      </c>
      <c r="U472" s="58" t="s">
        <v>1629</v>
      </c>
      <c r="V472" s="58"/>
      <c r="W472" s="55"/>
      <c r="X472" s="64"/>
      <c r="Y472" s="55"/>
      <c r="Z472" s="55"/>
      <c r="AA472" s="307"/>
      <c r="AB472" s="307"/>
      <c r="AC472" s="307"/>
      <c r="AD472" s="307"/>
      <c r="AE472" s="307"/>
      <c r="AF472" s="52" t="s">
        <v>2792</v>
      </c>
      <c r="AG472" s="52" t="s">
        <v>3949</v>
      </c>
      <c r="AH472" s="54">
        <v>2012</v>
      </c>
      <c r="AI472" s="145">
        <v>0.55208333333333337</v>
      </c>
      <c r="AJ472" s="52"/>
      <c r="AK472" s="52"/>
      <c r="AL472" s="54"/>
      <c r="AM472" s="149"/>
      <c r="AN472" s="147" t="s">
        <v>2803</v>
      </c>
      <c r="AO472" s="147" t="s">
        <v>3946</v>
      </c>
      <c r="AP472" s="148">
        <v>2012</v>
      </c>
      <c r="AQ472" s="149">
        <v>1</v>
      </c>
      <c r="AR472" s="148">
        <v>31</v>
      </c>
      <c r="AS472" s="322" t="s">
        <v>1609</v>
      </c>
      <c r="AT472" s="519">
        <v>484.38119999999998</v>
      </c>
      <c r="AU472" s="519">
        <v>385.08199999999999</v>
      </c>
      <c r="AV472" s="519">
        <v>10.28</v>
      </c>
      <c r="AW472" s="520">
        <v>36</v>
      </c>
      <c r="AX472" s="519"/>
      <c r="AY472" s="570">
        <v>-140.74319999999989</v>
      </c>
      <c r="AZ472" s="519">
        <v>915.74319999999989</v>
      </c>
      <c r="BA472" s="519"/>
      <c r="BB472" s="519">
        <v>775</v>
      </c>
    </row>
    <row r="473" spans="1:54" s="62" customFormat="1" ht="12">
      <c r="A473" s="63" t="s">
        <v>1610</v>
      </c>
      <c r="B473" s="50">
        <v>36</v>
      </c>
      <c r="C473" s="320" t="s">
        <v>1699</v>
      </c>
      <c r="D473" s="320" t="s">
        <v>1700</v>
      </c>
      <c r="E473" s="320" t="s">
        <v>1701</v>
      </c>
      <c r="F473" s="320" t="s">
        <v>1702</v>
      </c>
      <c r="G473" s="53"/>
      <c r="H473" s="138">
        <v>24</v>
      </c>
      <c r="I473" s="138">
        <v>5</v>
      </c>
      <c r="J473" s="138">
        <v>1967</v>
      </c>
      <c r="K473" s="139">
        <v>44</v>
      </c>
      <c r="L473" s="58" t="s">
        <v>100</v>
      </c>
      <c r="M473" s="58"/>
      <c r="N473" s="1"/>
      <c r="O473" s="1"/>
      <c r="P473" s="215"/>
      <c r="Q473" s="141">
        <v>287</v>
      </c>
      <c r="R473" s="53"/>
      <c r="S473" s="321" t="s">
        <v>69</v>
      </c>
      <c r="T473" s="151">
        <v>11030021</v>
      </c>
      <c r="U473" s="58"/>
      <c r="V473" s="58"/>
      <c r="W473" s="55"/>
      <c r="X473" s="64"/>
      <c r="Y473" s="55"/>
      <c r="Z473" s="55"/>
      <c r="AA473" s="307"/>
      <c r="AB473" s="307"/>
      <c r="AC473" s="307"/>
      <c r="AD473" s="307"/>
      <c r="AE473" s="307"/>
      <c r="AF473" s="52" t="s">
        <v>3793</v>
      </c>
      <c r="AG473" s="52" t="s">
        <v>2021</v>
      </c>
      <c r="AH473" s="54">
        <v>2011</v>
      </c>
      <c r="AI473" s="145">
        <v>0.70833333333333337</v>
      </c>
      <c r="AJ473" s="147"/>
      <c r="AK473" s="147"/>
      <c r="AL473" s="148"/>
      <c r="AM473" s="149"/>
      <c r="AN473" s="147" t="s">
        <v>2803</v>
      </c>
      <c r="AO473" s="147" t="s">
        <v>3946</v>
      </c>
      <c r="AP473" s="148">
        <v>2012</v>
      </c>
      <c r="AQ473" s="149">
        <v>1</v>
      </c>
      <c r="AR473" s="148">
        <v>31</v>
      </c>
      <c r="AS473" s="322" t="s">
        <v>1609</v>
      </c>
      <c r="AT473" s="519">
        <v>484.38119999999998</v>
      </c>
      <c r="AU473" s="519">
        <v>385.08199999999999</v>
      </c>
      <c r="AV473" s="519">
        <v>0</v>
      </c>
      <c r="AW473" s="520">
        <v>0</v>
      </c>
      <c r="AX473" s="519"/>
      <c r="AY473" s="570">
        <v>-94.463199999999915</v>
      </c>
      <c r="AZ473" s="519">
        <v>869.46319999999992</v>
      </c>
      <c r="BA473" s="519"/>
      <c r="BB473" s="519">
        <v>775</v>
      </c>
    </row>
    <row r="474" spans="1:54" s="62" customFormat="1" ht="12">
      <c r="A474" s="63" t="s">
        <v>1610</v>
      </c>
      <c r="B474" s="50">
        <v>37</v>
      </c>
      <c r="C474" s="320" t="s">
        <v>1703</v>
      </c>
      <c r="D474" s="320" t="s">
        <v>237</v>
      </c>
      <c r="E474" s="320" t="s">
        <v>1704</v>
      </c>
      <c r="F474" s="320" t="s">
        <v>1705</v>
      </c>
      <c r="G474" s="53"/>
      <c r="H474" s="138">
        <v>23</v>
      </c>
      <c r="I474" s="138">
        <v>6</v>
      </c>
      <c r="J474" s="138">
        <v>1984</v>
      </c>
      <c r="K474" s="139">
        <v>27</v>
      </c>
      <c r="L474" s="140" t="s">
        <v>1539</v>
      </c>
      <c r="M474" s="58"/>
      <c r="N474" s="1"/>
      <c r="O474" s="1"/>
      <c r="P474" s="215"/>
      <c r="Q474" s="151">
        <v>297</v>
      </c>
      <c r="R474" s="53"/>
      <c r="S474" s="321" t="s">
        <v>69</v>
      </c>
      <c r="T474" s="151">
        <v>11030021</v>
      </c>
      <c r="U474" s="58"/>
      <c r="V474" s="58"/>
      <c r="W474" s="55"/>
      <c r="X474" s="64"/>
      <c r="Y474" s="55"/>
      <c r="Z474" s="55"/>
      <c r="AA474" s="307"/>
      <c r="AB474" s="307"/>
      <c r="AC474" s="307"/>
      <c r="AD474" s="307"/>
      <c r="AE474" s="307"/>
      <c r="AF474" s="52" t="s">
        <v>3812</v>
      </c>
      <c r="AG474" s="52" t="s">
        <v>2752</v>
      </c>
      <c r="AH474" s="54">
        <v>2011</v>
      </c>
      <c r="AI474" s="145">
        <v>0.75</v>
      </c>
      <c r="AJ474" s="52"/>
      <c r="AK474" s="52"/>
      <c r="AL474" s="54"/>
      <c r="AM474" s="149"/>
      <c r="AN474" s="147" t="s">
        <v>2803</v>
      </c>
      <c r="AO474" s="147" t="s">
        <v>3946</v>
      </c>
      <c r="AP474" s="148">
        <v>2012</v>
      </c>
      <c r="AQ474" s="149">
        <v>1</v>
      </c>
      <c r="AR474" s="148">
        <v>31</v>
      </c>
      <c r="AS474" s="322" t="s">
        <v>1609</v>
      </c>
      <c r="AT474" s="519">
        <v>484.38119999999998</v>
      </c>
      <c r="AU474" s="519">
        <v>385.08199999999999</v>
      </c>
      <c r="AV474" s="519">
        <v>0</v>
      </c>
      <c r="AW474" s="520">
        <v>0</v>
      </c>
      <c r="AX474" s="519"/>
      <c r="AY474" s="570">
        <v>-94.463199999999915</v>
      </c>
      <c r="AZ474" s="519">
        <v>869.46319999999992</v>
      </c>
      <c r="BA474" s="519"/>
      <c r="BB474" s="519">
        <v>775</v>
      </c>
    </row>
    <row r="475" spans="1:54" s="62" customFormat="1" ht="12">
      <c r="A475" s="63" t="s">
        <v>1610</v>
      </c>
      <c r="B475" s="50">
        <v>38</v>
      </c>
      <c r="C475" s="320" t="s">
        <v>3299</v>
      </c>
      <c r="D475" s="320" t="s">
        <v>733</v>
      </c>
      <c r="E475" s="320" t="s">
        <v>3300</v>
      </c>
      <c r="F475" s="320" t="s">
        <v>3301</v>
      </c>
      <c r="G475" s="53"/>
      <c r="H475" s="138">
        <v>17</v>
      </c>
      <c r="I475" s="138">
        <v>3</v>
      </c>
      <c r="J475" s="138">
        <v>1957</v>
      </c>
      <c r="K475" s="139">
        <v>54</v>
      </c>
      <c r="L475" s="140" t="s">
        <v>1539</v>
      </c>
      <c r="M475" s="58"/>
      <c r="N475" s="1"/>
      <c r="O475" s="1"/>
      <c r="P475" s="215"/>
      <c r="Q475" s="151">
        <v>8</v>
      </c>
      <c r="R475" s="53"/>
      <c r="S475" s="321" t="s">
        <v>69</v>
      </c>
      <c r="T475" s="151">
        <v>11030021</v>
      </c>
      <c r="U475" s="58"/>
      <c r="V475" s="58"/>
      <c r="W475" s="55"/>
      <c r="X475" s="64"/>
      <c r="Y475" s="55"/>
      <c r="Z475" s="55"/>
      <c r="AA475" s="307"/>
      <c r="AB475" s="307"/>
      <c r="AC475" s="307"/>
      <c r="AD475" s="307"/>
      <c r="AE475" s="307"/>
      <c r="AF475" s="52" t="s">
        <v>2772</v>
      </c>
      <c r="AG475" s="52" t="s">
        <v>3949</v>
      </c>
      <c r="AH475" s="54">
        <v>2012</v>
      </c>
      <c r="AI475" s="145">
        <v>0.59722222222222221</v>
      </c>
      <c r="AJ475" s="52"/>
      <c r="AK475" s="52"/>
      <c r="AL475" s="54"/>
      <c r="AM475" s="149"/>
      <c r="AN475" s="147" t="s">
        <v>2021</v>
      </c>
      <c r="AO475" s="147" t="s">
        <v>3946</v>
      </c>
      <c r="AP475" s="148">
        <v>2012</v>
      </c>
      <c r="AQ475" s="149">
        <v>0.63194444444444442</v>
      </c>
      <c r="AR475" s="148">
        <v>11</v>
      </c>
      <c r="AS475" s="88" t="s">
        <v>1621</v>
      </c>
      <c r="AT475" s="519">
        <v>171.87719999999999</v>
      </c>
      <c r="AU475" s="519">
        <v>136.642</v>
      </c>
      <c r="AV475" s="519">
        <v>1.41</v>
      </c>
      <c r="AW475" s="520">
        <v>36</v>
      </c>
      <c r="AX475" s="519"/>
      <c r="AY475" s="570">
        <v>-70.92919999999998</v>
      </c>
      <c r="AZ475" s="519">
        <v>345.92919999999998</v>
      </c>
      <c r="BA475" s="519"/>
      <c r="BB475" s="519">
        <v>275</v>
      </c>
    </row>
    <row r="476" spans="1:54" s="62" customFormat="1" ht="12">
      <c r="A476" s="63" t="s">
        <v>1610</v>
      </c>
      <c r="B476" s="50">
        <v>39</v>
      </c>
      <c r="C476" s="320" t="s">
        <v>3302</v>
      </c>
      <c r="D476" s="320" t="s">
        <v>1803</v>
      </c>
      <c r="E476" s="320" t="s">
        <v>3303</v>
      </c>
      <c r="F476" s="320" t="s">
        <v>3304</v>
      </c>
      <c r="G476" s="53"/>
      <c r="H476" s="138">
        <v>4</v>
      </c>
      <c r="I476" s="138">
        <v>4</v>
      </c>
      <c r="J476" s="138">
        <v>1974</v>
      </c>
      <c r="K476" s="139">
        <v>37</v>
      </c>
      <c r="L476" s="140" t="s">
        <v>1539</v>
      </c>
      <c r="M476" s="58"/>
      <c r="N476" s="1"/>
      <c r="O476" s="1"/>
      <c r="P476" s="215"/>
      <c r="Q476" s="151">
        <v>2</v>
      </c>
      <c r="R476" s="53"/>
      <c r="S476" s="321" t="s">
        <v>69</v>
      </c>
      <c r="T476" s="151">
        <v>11030021</v>
      </c>
      <c r="U476" s="58"/>
      <c r="V476" s="58"/>
      <c r="W476" s="55"/>
      <c r="X476" s="64"/>
      <c r="Y476" s="55"/>
      <c r="Z476" s="55"/>
      <c r="AA476" s="307"/>
      <c r="AB476" s="307"/>
      <c r="AC476" s="307"/>
      <c r="AD476" s="307"/>
      <c r="AE476" s="307"/>
      <c r="AF476" s="52" t="s">
        <v>2743</v>
      </c>
      <c r="AG476" s="52" t="s">
        <v>3949</v>
      </c>
      <c r="AH476" s="54">
        <v>2012</v>
      </c>
      <c r="AI476" s="145">
        <v>0.70833333333333337</v>
      </c>
      <c r="AJ476" s="147"/>
      <c r="AK476" s="147"/>
      <c r="AL476" s="148"/>
      <c r="AM476" s="149"/>
      <c r="AN476" s="147" t="s">
        <v>2803</v>
      </c>
      <c r="AO476" s="147" t="s">
        <v>3946</v>
      </c>
      <c r="AP476" s="148">
        <v>2012</v>
      </c>
      <c r="AQ476" s="149">
        <v>1</v>
      </c>
      <c r="AR476" s="148">
        <v>31</v>
      </c>
      <c r="AS476" s="322" t="s">
        <v>1609</v>
      </c>
      <c r="AT476" s="519">
        <v>484.38119999999998</v>
      </c>
      <c r="AU476" s="519">
        <v>385.08199999999999</v>
      </c>
      <c r="AV476" s="519">
        <v>3.22</v>
      </c>
      <c r="AW476" s="520">
        <v>7</v>
      </c>
      <c r="AX476" s="519"/>
      <c r="AY476" s="570">
        <v>-104.68319999999994</v>
      </c>
      <c r="AZ476" s="519">
        <v>879.68319999999994</v>
      </c>
      <c r="BA476" s="519"/>
      <c r="BB476" s="519">
        <v>775</v>
      </c>
    </row>
    <row r="477" spans="1:54" s="62" customFormat="1" ht="12">
      <c r="A477" s="63" t="s">
        <v>1610</v>
      </c>
      <c r="B477" s="50">
        <v>40</v>
      </c>
      <c r="C477" s="320" t="s">
        <v>1721</v>
      </c>
      <c r="D477" s="320" t="s">
        <v>179</v>
      </c>
      <c r="E477" s="320" t="s">
        <v>1722</v>
      </c>
      <c r="F477" s="320" t="s">
        <v>1723</v>
      </c>
      <c r="G477" s="53"/>
      <c r="H477" s="138">
        <v>4</v>
      </c>
      <c r="I477" s="138">
        <v>7</v>
      </c>
      <c r="J477" s="138">
        <v>1981</v>
      </c>
      <c r="K477" s="139">
        <v>30</v>
      </c>
      <c r="L477" s="140" t="s">
        <v>1539</v>
      </c>
      <c r="M477" s="58"/>
      <c r="N477" s="1"/>
      <c r="O477" s="1"/>
      <c r="P477" s="215"/>
      <c r="Q477" s="151">
        <v>291</v>
      </c>
      <c r="R477" s="53"/>
      <c r="S477" s="321" t="s">
        <v>69</v>
      </c>
      <c r="T477" s="151">
        <v>11030021</v>
      </c>
      <c r="U477" s="58"/>
      <c r="V477" s="58"/>
      <c r="W477" s="55"/>
      <c r="X477" s="64"/>
      <c r="Y477" s="55"/>
      <c r="Z477" s="55"/>
      <c r="AA477" s="307"/>
      <c r="AB477" s="307"/>
      <c r="AC477" s="307"/>
      <c r="AD477" s="307"/>
      <c r="AE477" s="307"/>
      <c r="AF477" s="52" t="s">
        <v>3950</v>
      </c>
      <c r="AG477" s="52" t="s">
        <v>2752</v>
      </c>
      <c r="AH477" s="54">
        <v>2011</v>
      </c>
      <c r="AI477" s="145">
        <v>0.63194444444444442</v>
      </c>
      <c r="AJ477" s="147"/>
      <c r="AK477" s="147"/>
      <c r="AL477" s="148"/>
      <c r="AM477" s="149"/>
      <c r="AN477" s="147" t="s">
        <v>2803</v>
      </c>
      <c r="AO477" s="147" t="s">
        <v>3946</v>
      </c>
      <c r="AP477" s="148">
        <v>2012</v>
      </c>
      <c r="AQ477" s="149">
        <v>1</v>
      </c>
      <c r="AR477" s="148">
        <v>31</v>
      </c>
      <c r="AS477" s="322" t="s">
        <v>1609</v>
      </c>
      <c r="AT477" s="519">
        <v>484.38119999999998</v>
      </c>
      <c r="AU477" s="519">
        <v>385.08199999999999</v>
      </c>
      <c r="AV477" s="519">
        <v>5.53</v>
      </c>
      <c r="AW477" s="520">
        <v>0</v>
      </c>
      <c r="AX477" s="519"/>
      <c r="AY477" s="570">
        <v>-99.993199999999888</v>
      </c>
      <c r="AZ477" s="519">
        <v>874.99319999999989</v>
      </c>
      <c r="BA477" s="519"/>
      <c r="BB477" s="519">
        <v>775</v>
      </c>
    </row>
    <row r="478" spans="1:54" s="62" customFormat="1" ht="12">
      <c r="A478" s="63" t="s">
        <v>1610</v>
      </c>
      <c r="B478" s="50">
        <v>41</v>
      </c>
      <c r="C478" s="320" t="s">
        <v>1724</v>
      </c>
      <c r="D478" s="320" t="s">
        <v>692</v>
      </c>
      <c r="E478" s="320" t="s">
        <v>1725</v>
      </c>
      <c r="F478" s="320" t="s">
        <v>1726</v>
      </c>
      <c r="G478" s="53"/>
      <c r="H478" s="138">
        <v>15</v>
      </c>
      <c r="I478" s="138">
        <v>7</v>
      </c>
      <c r="J478" s="138">
        <v>1957</v>
      </c>
      <c r="K478" s="139">
        <v>54</v>
      </c>
      <c r="L478" s="140" t="s">
        <v>1539</v>
      </c>
      <c r="M478" s="572"/>
      <c r="N478" s="1"/>
      <c r="O478" s="1"/>
      <c r="P478" s="215"/>
      <c r="Q478" s="151">
        <v>288</v>
      </c>
      <c r="R478" s="53"/>
      <c r="S478" s="321" t="s">
        <v>69</v>
      </c>
      <c r="T478" s="151">
        <v>11030021</v>
      </c>
      <c r="U478" s="58"/>
      <c r="V478" s="58"/>
      <c r="W478" s="55"/>
      <c r="X478" s="64"/>
      <c r="Y478" s="55"/>
      <c r="Z478" s="55"/>
      <c r="AA478" s="307"/>
      <c r="AB478" s="307"/>
      <c r="AC478" s="307"/>
      <c r="AD478" s="307"/>
      <c r="AE478" s="307"/>
      <c r="AF478" s="52" t="s">
        <v>3949</v>
      </c>
      <c r="AG478" s="52" t="s">
        <v>2752</v>
      </c>
      <c r="AH478" s="54">
        <v>2011</v>
      </c>
      <c r="AI478" s="145">
        <v>0.69444444444444453</v>
      </c>
      <c r="AJ478" s="147"/>
      <c r="AK478" s="147"/>
      <c r="AL478" s="148"/>
      <c r="AM478" s="149"/>
      <c r="AN478" s="147" t="s">
        <v>2777</v>
      </c>
      <c r="AO478" s="147" t="s">
        <v>3946</v>
      </c>
      <c r="AP478" s="148">
        <v>2012</v>
      </c>
      <c r="AQ478" s="149">
        <v>0.67361111111111116</v>
      </c>
      <c r="AR478" s="148">
        <v>19</v>
      </c>
      <c r="AS478" s="88" t="s">
        <v>1621</v>
      </c>
      <c r="AT478" s="519">
        <v>296.87880000000001</v>
      </c>
      <c r="AU478" s="519">
        <v>236.018</v>
      </c>
      <c r="AV478" s="519">
        <v>8.84</v>
      </c>
      <c r="AW478" s="520">
        <v>0</v>
      </c>
      <c r="AX478" s="519"/>
      <c r="AY478" s="570">
        <v>-66.736800000000017</v>
      </c>
      <c r="AZ478" s="519">
        <v>541.73680000000002</v>
      </c>
      <c r="BA478" s="519"/>
      <c r="BB478" s="519">
        <v>475</v>
      </c>
    </row>
    <row r="479" spans="1:54" s="62" customFormat="1" ht="12">
      <c r="A479" s="63" t="s">
        <v>1610</v>
      </c>
      <c r="B479" s="50">
        <v>42</v>
      </c>
      <c r="C479" s="320" t="s">
        <v>1727</v>
      </c>
      <c r="D479" s="320" t="s">
        <v>485</v>
      </c>
      <c r="E479" s="320" t="s">
        <v>1728</v>
      </c>
      <c r="F479" s="320" t="s">
        <v>1729</v>
      </c>
      <c r="G479" s="53"/>
      <c r="H479" s="138">
        <v>16</v>
      </c>
      <c r="I479" s="138">
        <v>7</v>
      </c>
      <c r="J479" s="138">
        <v>1948</v>
      </c>
      <c r="K479" s="139">
        <v>63</v>
      </c>
      <c r="L479" s="140" t="s">
        <v>1539</v>
      </c>
      <c r="M479" s="58"/>
      <c r="N479" s="1"/>
      <c r="O479" s="1"/>
      <c r="P479" s="215"/>
      <c r="Q479" s="151">
        <v>303</v>
      </c>
      <c r="R479" s="53"/>
      <c r="S479" s="325" t="s">
        <v>69</v>
      </c>
      <c r="T479" s="151">
        <v>11030021</v>
      </c>
      <c r="U479" s="58"/>
      <c r="V479" s="58"/>
      <c r="W479" s="55"/>
      <c r="X479" s="64"/>
      <c r="Y479" s="55"/>
      <c r="Z479" s="55"/>
      <c r="AA479" s="307"/>
      <c r="AB479" s="307"/>
      <c r="AC479" s="307"/>
      <c r="AD479" s="307"/>
      <c r="AE479" s="307"/>
      <c r="AF479" s="52" t="s">
        <v>3808</v>
      </c>
      <c r="AG479" s="52" t="s">
        <v>2752</v>
      </c>
      <c r="AH479" s="54">
        <v>2011</v>
      </c>
      <c r="AI479" s="145">
        <v>0.77083333333333337</v>
      </c>
      <c r="AJ479" s="52"/>
      <c r="AK479" s="52"/>
      <c r="AL479" s="54"/>
      <c r="AM479" s="149"/>
      <c r="AN479" s="147" t="s">
        <v>3505</v>
      </c>
      <c r="AO479" s="147" t="s">
        <v>3946</v>
      </c>
      <c r="AP479" s="148">
        <v>2012</v>
      </c>
      <c r="AQ479" s="149">
        <v>0.79166666666666663</v>
      </c>
      <c r="AR479" s="148">
        <v>25</v>
      </c>
      <c r="AS479" s="88" t="s">
        <v>1621</v>
      </c>
      <c r="AT479" s="519">
        <v>390.63</v>
      </c>
      <c r="AU479" s="519">
        <v>310.55</v>
      </c>
      <c r="AV479" s="519">
        <v>3</v>
      </c>
      <c r="AW479" s="520">
        <v>0</v>
      </c>
      <c r="AX479" s="519"/>
      <c r="AY479" s="570">
        <v>-79.180000000000064</v>
      </c>
      <c r="AZ479" s="519">
        <v>704.18000000000006</v>
      </c>
      <c r="BA479" s="519"/>
      <c r="BB479" s="519">
        <v>625</v>
      </c>
    </row>
    <row r="480" spans="1:54" s="62" customFormat="1" ht="12">
      <c r="A480" s="63" t="s">
        <v>1610</v>
      </c>
      <c r="B480" s="50">
        <v>43</v>
      </c>
      <c r="C480" s="320" t="s">
        <v>1730</v>
      </c>
      <c r="D480" s="320" t="s">
        <v>73</v>
      </c>
      <c r="E480" s="320" t="s">
        <v>1731</v>
      </c>
      <c r="F480" s="320" t="s">
        <v>1732</v>
      </c>
      <c r="G480" s="53"/>
      <c r="H480" s="138">
        <v>17</v>
      </c>
      <c r="I480" s="138">
        <v>9</v>
      </c>
      <c r="J480" s="138">
        <v>1965</v>
      </c>
      <c r="K480" s="139">
        <v>46</v>
      </c>
      <c r="L480" s="140" t="s">
        <v>1539</v>
      </c>
      <c r="M480" s="58"/>
      <c r="N480" s="1"/>
      <c r="O480" s="1"/>
      <c r="P480" s="219"/>
      <c r="Q480" s="151">
        <v>307</v>
      </c>
      <c r="R480" s="53"/>
      <c r="S480" s="325" t="s">
        <v>69</v>
      </c>
      <c r="T480" s="151">
        <v>11030021</v>
      </c>
      <c r="U480" s="58" t="s">
        <v>1629</v>
      </c>
      <c r="V480" s="58"/>
      <c r="W480" s="55"/>
      <c r="X480" s="64"/>
      <c r="Y480" s="55"/>
      <c r="Z480" s="55"/>
      <c r="AA480" s="307"/>
      <c r="AB480" s="307"/>
      <c r="AC480" s="307"/>
      <c r="AD480" s="307"/>
      <c r="AE480" s="307"/>
      <c r="AF480" s="52" t="s">
        <v>3454</v>
      </c>
      <c r="AG480" s="52" t="s">
        <v>2752</v>
      </c>
      <c r="AH480" s="54">
        <v>2011</v>
      </c>
      <c r="AI480" s="145">
        <v>0.70833333333333337</v>
      </c>
      <c r="AJ480" s="147"/>
      <c r="AK480" s="147"/>
      <c r="AL480" s="148"/>
      <c r="AM480" s="149"/>
      <c r="AN480" s="147" t="s">
        <v>2803</v>
      </c>
      <c r="AO480" s="147" t="s">
        <v>3946</v>
      </c>
      <c r="AP480" s="148">
        <v>2012</v>
      </c>
      <c r="AQ480" s="149">
        <v>1</v>
      </c>
      <c r="AR480" s="148">
        <v>31</v>
      </c>
      <c r="AS480" s="322" t="s">
        <v>1609</v>
      </c>
      <c r="AT480" s="519">
        <v>484.38119999999998</v>
      </c>
      <c r="AU480" s="519">
        <v>385.08199999999999</v>
      </c>
      <c r="AV480" s="519">
        <v>0.32</v>
      </c>
      <c r="AW480" s="520">
        <v>27</v>
      </c>
      <c r="AX480" s="519"/>
      <c r="AY480" s="570">
        <v>-121.78319999999997</v>
      </c>
      <c r="AZ480" s="519">
        <v>896.78319999999997</v>
      </c>
      <c r="BA480" s="519"/>
      <c r="BB480" s="519">
        <v>775</v>
      </c>
    </row>
    <row r="481" spans="1:54" s="62" customFormat="1" ht="12">
      <c r="A481" s="63" t="s">
        <v>1610</v>
      </c>
      <c r="B481" s="50">
        <v>44</v>
      </c>
      <c r="C481" s="320" t="s">
        <v>1733</v>
      </c>
      <c r="D481" s="320" t="s">
        <v>610</v>
      </c>
      <c r="E481" s="320" t="s">
        <v>1734</v>
      </c>
      <c r="F481" s="320" t="s">
        <v>1735</v>
      </c>
      <c r="G481" s="53"/>
      <c r="H481" s="138">
        <v>16</v>
      </c>
      <c r="I481" s="138">
        <v>1</v>
      </c>
      <c r="J481" s="138">
        <v>1988</v>
      </c>
      <c r="K481" s="139">
        <v>23</v>
      </c>
      <c r="L481" s="140" t="s">
        <v>1539</v>
      </c>
      <c r="M481" s="58"/>
      <c r="N481" s="1"/>
      <c r="O481" s="1"/>
      <c r="P481" s="219"/>
      <c r="Q481" s="141">
        <v>254</v>
      </c>
      <c r="R481" s="53"/>
      <c r="S481" s="325" t="s">
        <v>69</v>
      </c>
      <c r="T481" s="151">
        <v>11030021</v>
      </c>
      <c r="U481" s="58"/>
      <c r="V481" s="58"/>
      <c r="W481" s="55"/>
      <c r="X481" s="64"/>
      <c r="Y481" s="55"/>
      <c r="Z481" s="55"/>
      <c r="AA481" s="307"/>
      <c r="AB481" s="307"/>
      <c r="AC481" s="307"/>
      <c r="AD481" s="307"/>
      <c r="AE481" s="307"/>
      <c r="AF481" s="52" t="s">
        <v>3951</v>
      </c>
      <c r="AG481" s="52" t="s">
        <v>3951</v>
      </c>
      <c r="AH481" s="54">
        <v>2011</v>
      </c>
      <c r="AI481" s="145">
        <v>0.6875</v>
      </c>
      <c r="AJ481" s="147"/>
      <c r="AK481" s="147"/>
      <c r="AL481" s="148"/>
      <c r="AM481" s="149"/>
      <c r="AN481" s="147" t="s">
        <v>2803</v>
      </c>
      <c r="AO481" s="147" t="s">
        <v>3946</v>
      </c>
      <c r="AP481" s="148">
        <v>2012</v>
      </c>
      <c r="AQ481" s="149">
        <v>1</v>
      </c>
      <c r="AR481" s="148">
        <v>31</v>
      </c>
      <c r="AS481" s="322" t="s">
        <v>1609</v>
      </c>
      <c r="AT481" s="519">
        <v>484.38119999999998</v>
      </c>
      <c r="AU481" s="519">
        <v>385.08199999999999</v>
      </c>
      <c r="AV481" s="519">
        <v>0</v>
      </c>
      <c r="AW481" s="520">
        <v>0</v>
      </c>
      <c r="AX481" s="519"/>
      <c r="AY481" s="570">
        <v>-94.463199999999915</v>
      </c>
      <c r="AZ481" s="519">
        <v>869.46319999999992</v>
      </c>
      <c r="BA481" s="519"/>
      <c r="BB481" s="519">
        <v>775</v>
      </c>
    </row>
    <row r="482" spans="1:54" s="62" customFormat="1" ht="12">
      <c r="A482" s="63" t="s">
        <v>1610</v>
      </c>
      <c r="B482" s="50">
        <v>45</v>
      </c>
      <c r="C482" s="320" t="s">
        <v>1739</v>
      </c>
      <c r="D482" s="320" t="s">
        <v>1274</v>
      </c>
      <c r="E482" s="320" t="s">
        <v>986</v>
      </c>
      <c r="F482" s="320" t="s">
        <v>1740</v>
      </c>
      <c r="G482" s="53"/>
      <c r="H482" s="138">
        <v>15</v>
      </c>
      <c r="I482" s="138">
        <v>4</v>
      </c>
      <c r="J482" s="138">
        <v>1938</v>
      </c>
      <c r="K482" s="139">
        <v>73</v>
      </c>
      <c r="L482" s="140" t="s">
        <v>1539</v>
      </c>
      <c r="M482" s="58"/>
      <c r="N482" s="1"/>
      <c r="O482" s="1"/>
      <c r="P482" s="219"/>
      <c r="Q482" s="151">
        <v>296</v>
      </c>
      <c r="R482" s="53"/>
      <c r="S482" s="325" t="s">
        <v>69</v>
      </c>
      <c r="T482" s="151">
        <v>11030021</v>
      </c>
      <c r="U482" s="58"/>
      <c r="V482" s="58"/>
      <c r="W482" s="55"/>
      <c r="X482" s="64"/>
      <c r="Y482" s="55"/>
      <c r="Z482" s="55"/>
      <c r="AA482" s="307"/>
      <c r="AB482" s="307"/>
      <c r="AC482" s="307"/>
      <c r="AD482" s="307"/>
      <c r="AE482" s="307"/>
      <c r="AF482" s="52" t="s">
        <v>2752</v>
      </c>
      <c r="AG482" s="52" t="s">
        <v>2752</v>
      </c>
      <c r="AH482" s="54">
        <v>2011</v>
      </c>
      <c r="AI482" s="145">
        <v>0.5</v>
      </c>
      <c r="AJ482" s="147"/>
      <c r="AK482" s="147"/>
      <c r="AL482" s="148"/>
      <c r="AM482" s="149"/>
      <c r="AN482" s="147" t="s">
        <v>2803</v>
      </c>
      <c r="AO482" s="147" t="s">
        <v>3946</v>
      </c>
      <c r="AP482" s="148">
        <v>2012</v>
      </c>
      <c r="AQ482" s="149">
        <v>1</v>
      </c>
      <c r="AR482" s="148">
        <v>31</v>
      </c>
      <c r="AS482" s="322" t="s">
        <v>1609</v>
      </c>
      <c r="AT482" s="519">
        <v>484.38119999999998</v>
      </c>
      <c r="AU482" s="519">
        <v>385.08199999999999</v>
      </c>
      <c r="AV482" s="519">
        <v>6.83</v>
      </c>
      <c r="AW482" s="520">
        <v>0</v>
      </c>
      <c r="AX482" s="519"/>
      <c r="AY482" s="570">
        <v>-101.29319999999996</v>
      </c>
      <c r="AZ482" s="519">
        <v>876.29319999999996</v>
      </c>
      <c r="BA482" s="519"/>
      <c r="BB482" s="519">
        <v>775</v>
      </c>
    </row>
    <row r="483" spans="1:54" s="62" customFormat="1" ht="12">
      <c r="A483" s="63" t="s">
        <v>1610</v>
      </c>
      <c r="B483" s="50">
        <v>46</v>
      </c>
      <c r="C483" s="320" t="s">
        <v>3305</v>
      </c>
      <c r="D483" s="320" t="s">
        <v>422</v>
      </c>
      <c r="E483" s="320" t="s">
        <v>3306</v>
      </c>
      <c r="F483" s="320" t="s">
        <v>3307</v>
      </c>
      <c r="G483" s="53"/>
      <c r="H483" s="138">
        <v>26</v>
      </c>
      <c r="I483" s="138">
        <v>2</v>
      </c>
      <c r="J483" s="138">
        <v>1979</v>
      </c>
      <c r="K483" s="139">
        <v>32</v>
      </c>
      <c r="L483" s="58" t="s">
        <v>100</v>
      </c>
      <c r="M483" s="58"/>
      <c r="N483" s="1"/>
      <c r="O483" s="1"/>
      <c r="P483" s="219"/>
      <c r="Q483" s="151">
        <v>10</v>
      </c>
      <c r="R483" s="53"/>
      <c r="S483" s="325" t="s">
        <v>69</v>
      </c>
      <c r="T483" s="151">
        <v>11030021</v>
      </c>
      <c r="U483" s="58"/>
      <c r="V483" s="58"/>
      <c r="W483" s="55"/>
      <c r="X483" s="64"/>
      <c r="Y483" s="55"/>
      <c r="Z483" s="55"/>
      <c r="AA483" s="307"/>
      <c r="AB483" s="307"/>
      <c r="AC483" s="307"/>
      <c r="AD483" s="307"/>
      <c r="AE483" s="307"/>
      <c r="AF483" s="52" t="s">
        <v>3804</v>
      </c>
      <c r="AG483" s="52" t="s">
        <v>3949</v>
      </c>
      <c r="AH483" s="54">
        <v>2012</v>
      </c>
      <c r="AI483" s="145">
        <v>0.5</v>
      </c>
      <c r="AJ483" s="147"/>
      <c r="AK483" s="147"/>
      <c r="AL483" s="148"/>
      <c r="AM483" s="149"/>
      <c r="AN483" s="147" t="s">
        <v>3808</v>
      </c>
      <c r="AO483" s="147" t="s">
        <v>3946</v>
      </c>
      <c r="AP483" s="148">
        <v>2012</v>
      </c>
      <c r="AQ483" s="149">
        <v>0.66666666666666663</v>
      </c>
      <c r="AR483" s="148">
        <v>18</v>
      </c>
      <c r="AS483" s="88" t="s">
        <v>1621</v>
      </c>
      <c r="AT483" s="519">
        <v>281.25360000000001</v>
      </c>
      <c r="AU483" s="519">
        <v>223.596</v>
      </c>
      <c r="AV483" s="519">
        <v>0.32</v>
      </c>
      <c r="AW483" s="520">
        <v>16</v>
      </c>
      <c r="AX483" s="519"/>
      <c r="AY483" s="570">
        <v>-71.169599999999946</v>
      </c>
      <c r="AZ483" s="519">
        <v>521.16959999999995</v>
      </c>
      <c r="BA483" s="519"/>
      <c r="BB483" s="519">
        <v>450</v>
      </c>
    </row>
    <row r="484" spans="1:54" s="62" customFormat="1" ht="12">
      <c r="A484" s="63" t="s">
        <v>1610</v>
      </c>
      <c r="B484" s="50">
        <v>47</v>
      </c>
      <c r="C484" s="151">
        <v>2874745415</v>
      </c>
      <c r="D484" s="307" t="s">
        <v>1741</v>
      </c>
      <c r="E484" s="307" t="s">
        <v>1742</v>
      </c>
      <c r="F484" s="51" t="s">
        <v>1743</v>
      </c>
      <c r="G484" s="53"/>
      <c r="H484" s="54">
        <v>23</v>
      </c>
      <c r="I484" s="54">
        <v>12</v>
      </c>
      <c r="J484" s="54">
        <v>1973</v>
      </c>
      <c r="K484" s="58">
        <v>37</v>
      </c>
      <c r="L484" s="140" t="s">
        <v>1539</v>
      </c>
      <c r="M484" s="58"/>
      <c r="N484" s="1"/>
      <c r="O484" s="1"/>
      <c r="P484" s="219"/>
      <c r="Q484" s="141">
        <v>82</v>
      </c>
      <c r="R484" s="53"/>
      <c r="S484" s="325" t="s">
        <v>69</v>
      </c>
      <c r="T484" s="151">
        <v>11030022</v>
      </c>
      <c r="U484" s="58"/>
      <c r="V484" s="58"/>
      <c r="W484" s="55"/>
      <c r="X484" s="64"/>
      <c r="Y484" s="55"/>
      <c r="Z484" s="55"/>
      <c r="AA484" s="307"/>
      <c r="AB484" s="307"/>
      <c r="AC484" s="307"/>
      <c r="AD484" s="307"/>
      <c r="AE484" s="307"/>
      <c r="AF484" s="52" t="s">
        <v>3947</v>
      </c>
      <c r="AG484" s="52" t="s">
        <v>3953</v>
      </c>
      <c r="AH484" s="59">
        <v>2011</v>
      </c>
      <c r="AI484" s="145">
        <v>9</v>
      </c>
      <c r="AJ484" s="147"/>
      <c r="AK484" s="147"/>
      <c r="AL484" s="148"/>
      <c r="AM484" s="149"/>
      <c r="AN484" s="147" t="s">
        <v>2803</v>
      </c>
      <c r="AO484" s="147" t="s">
        <v>3946</v>
      </c>
      <c r="AP484" s="148">
        <v>2012</v>
      </c>
      <c r="AQ484" s="149">
        <v>1</v>
      </c>
      <c r="AR484" s="148">
        <v>31</v>
      </c>
      <c r="AS484" s="322" t="s">
        <v>1609</v>
      </c>
      <c r="AT484" s="519">
        <v>484.38119999999998</v>
      </c>
      <c r="AU484" s="519">
        <v>385.08199999999999</v>
      </c>
      <c r="AV484" s="519">
        <v>2.94</v>
      </c>
      <c r="AW484" s="520">
        <v>103</v>
      </c>
      <c r="AX484" s="519"/>
      <c r="AY484" s="570">
        <v>-45.40319999999997</v>
      </c>
      <c r="AZ484" s="519">
        <v>975.40319999999997</v>
      </c>
      <c r="BA484" s="519"/>
      <c r="BB484" s="519">
        <v>930</v>
      </c>
    </row>
    <row r="485" spans="1:54" s="62" customFormat="1" ht="12">
      <c r="A485" s="63" t="s">
        <v>1610</v>
      </c>
      <c r="B485" s="50">
        <v>48</v>
      </c>
      <c r="C485" s="320" t="s">
        <v>4873</v>
      </c>
      <c r="D485" s="320" t="s">
        <v>392</v>
      </c>
      <c r="E485" s="320" t="s">
        <v>1087</v>
      </c>
      <c r="F485" s="320" t="s">
        <v>4874</v>
      </c>
      <c r="G485" s="53"/>
      <c r="H485" s="138">
        <v>7</v>
      </c>
      <c r="I485" s="138">
        <v>2</v>
      </c>
      <c r="J485" s="138">
        <v>1978</v>
      </c>
      <c r="K485" s="139">
        <v>36</v>
      </c>
      <c r="L485" s="140" t="s">
        <v>1539</v>
      </c>
      <c r="M485" s="58"/>
      <c r="N485" s="1"/>
      <c r="O485" s="1"/>
      <c r="P485" s="219"/>
      <c r="Q485" s="151">
        <v>44</v>
      </c>
      <c r="R485" s="53"/>
      <c r="S485" s="325" t="s">
        <v>69</v>
      </c>
      <c r="T485" s="151">
        <v>11030022</v>
      </c>
      <c r="U485" s="58"/>
      <c r="V485" s="158" t="s">
        <v>4875</v>
      </c>
      <c r="W485" s="55"/>
      <c r="X485" s="64"/>
      <c r="Y485" s="55"/>
      <c r="Z485" s="55"/>
      <c r="AA485" s="307"/>
      <c r="AB485" s="307"/>
      <c r="AC485" s="307"/>
      <c r="AD485" s="307"/>
      <c r="AE485" s="307"/>
      <c r="AF485" s="52" t="s">
        <v>3948</v>
      </c>
      <c r="AG485" s="52" t="s">
        <v>3946</v>
      </c>
      <c r="AH485" s="54">
        <v>2012</v>
      </c>
      <c r="AI485" s="145">
        <v>0.70833333333333337</v>
      </c>
      <c r="AJ485" s="147" t="s">
        <v>3953</v>
      </c>
      <c r="AK485" s="52" t="s">
        <v>3946</v>
      </c>
      <c r="AL485" s="54">
        <v>2012</v>
      </c>
      <c r="AM485" s="149">
        <v>0.46527777777777773</v>
      </c>
      <c r="AN485" s="147" t="s">
        <v>3812</v>
      </c>
      <c r="AO485" s="147" t="s">
        <v>3946</v>
      </c>
      <c r="AP485" s="148">
        <v>2012</v>
      </c>
      <c r="AQ485" s="149">
        <v>0.76388888888888884</v>
      </c>
      <c r="AR485" s="148">
        <v>8</v>
      </c>
      <c r="AS485" s="88" t="s">
        <v>1621</v>
      </c>
      <c r="AT485" s="519">
        <v>125.0016</v>
      </c>
      <c r="AU485" s="519">
        <v>99.376000000000005</v>
      </c>
      <c r="AV485" s="519">
        <v>45.99</v>
      </c>
      <c r="AW485" s="520">
        <v>0</v>
      </c>
      <c r="AX485" s="519"/>
      <c r="AY485" s="570">
        <v>-30.367599999999982</v>
      </c>
      <c r="AZ485" s="519">
        <v>270.36759999999998</v>
      </c>
      <c r="BA485" s="519"/>
      <c r="BB485" s="519">
        <v>240</v>
      </c>
    </row>
    <row r="486" spans="1:54" s="62" customFormat="1" ht="12">
      <c r="A486" s="63" t="s">
        <v>1610</v>
      </c>
      <c r="B486" s="50">
        <v>49</v>
      </c>
      <c r="C486" s="320" t="s">
        <v>1744</v>
      </c>
      <c r="D486" s="320" t="s">
        <v>179</v>
      </c>
      <c r="E486" s="320" t="s">
        <v>1745</v>
      </c>
      <c r="F486" s="320" t="s">
        <v>1746</v>
      </c>
      <c r="G486" s="53"/>
      <c r="H486" s="138">
        <v>29</v>
      </c>
      <c r="I486" s="138">
        <v>4</v>
      </c>
      <c r="J486" s="138">
        <v>1953</v>
      </c>
      <c r="K486" s="139">
        <v>58</v>
      </c>
      <c r="L486" s="140" t="s">
        <v>1539</v>
      </c>
      <c r="M486" s="58"/>
      <c r="N486" s="1"/>
      <c r="O486" s="1"/>
      <c r="P486" s="219"/>
      <c r="Q486" s="151">
        <v>312</v>
      </c>
      <c r="R486" s="53"/>
      <c r="S486" s="325" t="s">
        <v>69</v>
      </c>
      <c r="T486" s="151">
        <v>11030022</v>
      </c>
      <c r="U486" s="58"/>
      <c r="V486" s="58"/>
      <c r="W486" s="55"/>
      <c r="X486" s="64"/>
      <c r="Y486" s="55"/>
      <c r="Z486" s="55"/>
      <c r="AA486" s="307"/>
      <c r="AB486" s="307"/>
      <c r="AC486" s="307"/>
      <c r="AD486" s="307"/>
      <c r="AE486" s="307"/>
      <c r="AF486" s="52" t="s">
        <v>2792</v>
      </c>
      <c r="AG486" s="52" t="s">
        <v>2752</v>
      </c>
      <c r="AH486" s="54">
        <v>2011</v>
      </c>
      <c r="AI486" s="145">
        <v>0.33333333333333331</v>
      </c>
      <c r="AJ486" s="52"/>
      <c r="AK486" s="52"/>
      <c r="AL486" s="54"/>
      <c r="AM486" s="149"/>
      <c r="AN486" s="147" t="s">
        <v>2803</v>
      </c>
      <c r="AO486" s="147" t="s">
        <v>3946</v>
      </c>
      <c r="AP486" s="148">
        <v>2012</v>
      </c>
      <c r="AQ486" s="149">
        <v>1</v>
      </c>
      <c r="AR486" s="148">
        <v>31</v>
      </c>
      <c r="AS486" s="322" t="s">
        <v>1609</v>
      </c>
      <c r="AT486" s="519">
        <v>484.38119999999998</v>
      </c>
      <c r="AU486" s="519">
        <v>385.08199999999999</v>
      </c>
      <c r="AV486" s="519">
        <v>35.65</v>
      </c>
      <c r="AW486" s="520">
        <v>103</v>
      </c>
      <c r="AX486" s="519"/>
      <c r="AY486" s="570">
        <v>-78.113199999999892</v>
      </c>
      <c r="AZ486" s="519">
        <v>1008.1131999999999</v>
      </c>
      <c r="BA486" s="519"/>
      <c r="BB486" s="519">
        <v>930</v>
      </c>
    </row>
    <row r="487" spans="1:54" s="62" customFormat="1" ht="12">
      <c r="A487" s="63" t="s">
        <v>1610</v>
      </c>
      <c r="B487" s="50">
        <v>50</v>
      </c>
      <c r="C487" s="319" t="s">
        <v>1756</v>
      </c>
      <c r="D487" s="320" t="s">
        <v>55</v>
      </c>
      <c r="E487" s="320" t="s">
        <v>1757</v>
      </c>
      <c r="F487" s="320" t="s">
        <v>1758</v>
      </c>
      <c r="G487" s="53"/>
      <c r="H487" s="138">
        <v>30</v>
      </c>
      <c r="I487" s="138">
        <v>3</v>
      </c>
      <c r="J487" s="138">
        <v>1983</v>
      </c>
      <c r="K487" s="139">
        <v>28</v>
      </c>
      <c r="L487" s="140" t="s">
        <v>1539</v>
      </c>
      <c r="M487" s="58"/>
      <c r="N487" s="1"/>
      <c r="O487" s="1"/>
      <c r="P487" s="219"/>
      <c r="Q487" s="141">
        <v>220</v>
      </c>
      <c r="R487" s="53"/>
      <c r="S487" s="325" t="s">
        <v>69</v>
      </c>
      <c r="T487" s="151">
        <v>11030022</v>
      </c>
      <c r="U487" s="58"/>
      <c r="V487" s="58"/>
      <c r="W487" s="55"/>
      <c r="X487" s="64"/>
      <c r="Y487" s="55"/>
      <c r="Z487" s="55"/>
      <c r="AA487" s="307"/>
      <c r="AB487" s="307"/>
      <c r="AC487" s="307"/>
      <c r="AD487" s="307"/>
      <c r="AE487" s="307"/>
      <c r="AF487" s="52" t="s">
        <v>2781</v>
      </c>
      <c r="AG487" s="52" t="s">
        <v>3947</v>
      </c>
      <c r="AH487" s="54">
        <v>2011</v>
      </c>
      <c r="AI487" s="145">
        <v>0.6875</v>
      </c>
      <c r="AJ487" s="571"/>
      <c r="AK487" s="571"/>
      <c r="AL487" s="571"/>
      <c r="AM487" s="571"/>
      <c r="AN487" s="147" t="s">
        <v>2803</v>
      </c>
      <c r="AO487" s="147" t="s">
        <v>3946</v>
      </c>
      <c r="AP487" s="148">
        <v>2012</v>
      </c>
      <c r="AQ487" s="149">
        <v>1</v>
      </c>
      <c r="AR487" s="148">
        <v>2</v>
      </c>
      <c r="AS487" s="322" t="s">
        <v>1609</v>
      </c>
      <c r="AT487" s="519">
        <v>31.250399999999999</v>
      </c>
      <c r="AU487" s="519">
        <v>24.844000000000001</v>
      </c>
      <c r="AV487" s="519">
        <v>0</v>
      </c>
      <c r="AW487" s="520">
        <v>0</v>
      </c>
      <c r="AX487" s="519"/>
      <c r="AY487" s="570">
        <v>-4.3999999999968509E-3</v>
      </c>
      <c r="AZ487" s="519">
        <v>56.0944</v>
      </c>
      <c r="BA487" s="519"/>
      <c r="BB487" s="519">
        <v>56.09</v>
      </c>
    </row>
    <row r="488" spans="1:54" s="62" customFormat="1" ht="12">
      <c r="A488" s="63" t="s">
        <v>1610</v>
      </c>
      <c r="B488" s="50">
        <v>51</v>
      </c>
      <c r="C488" s="151">
        <v>3830782399</v>
      </c>
      <c r="D488" s="141" t="s">
        <v>1759</v>
      </c>
      <c r="E488" s="141" t="s">
        <v>1760</v>
      </c>
      <c r="F488" s="51" t="s">
        <v>1761</v>
      </c>
      <c r="G488" s="53"/>
      <c r="H488" s="54">
        <v>15</v>
      </c>
      <c r="I488" s="54">
        <v>1</v>
      </c>
      <c r="J488" s="54">
        <v>1971</v>
      </c>
      <c r="K488" s="58">
        <v>40</v>
      </c>
      <c r="L488" s="140" t="s">
        <v>1539</v>
      </c>
      <c r="M488" s="573"/>
      <c r="N488" s="1"/>
      <c r="O488" s="1"/>
      <c r="P488" s="219"/>
      <c r="Q488" s="141">
        <v>67</v>
      </c>
      <c r="R488" s="53"/>
      <c r="S488" s="325" t="s">
        <v>69</v>
      </c>
      <c r="T488" s="151">
        <v>11030022</v>
      </c>
      <c r="U488" s="58"/>
      <c r="V488" s="58"/>
      <c r="W488" s="55"/>
      <c r="X488" s="64"/>
      <c r="Y488" s="55"/>
      <c r="Z488" s="55"/>
      <c r="AA488" s="307"/>
      <c r="AB488" s="307"/>
      <c r="AC488" s="307"/>
      <c r="AD488" s="307"/>
      <c r="AE488" s="307"/>
      <c r="AF488" s="52" t="s">
        <v>3949</v>
      </c>
      <c r="AG488" s="52" t="s">
        <v>3955</v>
      </c>
      <c r="AH488" s="54">
        <v>2011</v>
      </c>
      <c r="AI488" s="145">
        <v>0.79166666666666663</v>
      </c>
      <c r="AJ488" s="147"/>
      <c r="AK488" s="147"/>
      <c r="AL488" s="148"/>
      <c r="AM488" s="149"/>
      <c r="AN488" s="147" t="s">
        <v>2803</v>
      </c>
      <c r="AO488" s="147" t="s">
        <v>3946</v>
      </c>
      <c r="AP488" s="148">
        <v>2012</v>
      </c>
      <c r="AQ488" s="149">
        <v>1</v>
      </c>
      <c r="AR488" s="148">
        <v>31</v>
      </c>
      <c r="AS488" s="322" t="s">
        <v>1609</v>
      </c>
      <c r="AT488" s="519">
        <v>484.38119999999998</v>
      </c>
      <c r="AU488" s="519">
        <v>385.08199999999999</v>
      </c>
      <c r="AV488" s="519">
        <v>2.64</v>
      </c>
      <c r="AW488" s="520">
        <v>103</v>
      </c>
      <c r="AX488" s="519"/>
      <c r="AY488" s="570">
        <v>-45.103199999999902</v>
      </c>
      <c r="AZ488" s="519">
        <v>975.1031999999999</v>
      </c>
      <c r="BA488" s="519"/>
      <c r="BB488" s="519">
        <v>930</v>
      </c>
    </row>
    <row r="489" spans="1:54" s="62" customFormat="1" ht="12">
      <c r="A489" s="63" t="s">
        <v>1610</v>
      </c>
      <c r="B489" s="50">
        <v>52</v>
      </c>
      <c r="C489" s="151">
        <v>3448017877</v>
      </c>
      <c r="D489" s="58" t="s">
        <v>412</v>
      </c>
      <c r="E489" s="58" t="s">
        <v>1017</v>
      </c>
      <c r="F489" s="140" t="s">
        <v>1762</v>
      </c>
      <c r="G489" s="53"/>
      <c r="H489" s="138">
        <v>10</v>
      </c>
      <c r="I489" s="138">
        <v>10</v>
      </c>
      <c r="J489" s="138">
        <v>1965</v>
      </c>
      <c r="K489" s="58">
        <v>45</v>
      </c>
      <c r="L489" s="140" t="s">
        <v>1539</v>
      </c>
      <c r="M489" s="572"/>
      <c r="N489" s="1"/>
      <c r="O489" s="1"/>
      <c r="P489" s="219"/>
      <c r="Q489" s="151">
        <v>160</v>
      </c>
      <c r="R489" s="53"/>
      <c r="S489" s="325" t="s">
        <v>69</v>
      </c>
      <c r="T489" s="151">
        <v>11030022</v>
      </c>
      <c r="U489" s="58"/>
      <c r="V489" s="58"/>
      <c r="W489" s="55"/>
      <c r="X489" s="64"/>
      <c r="Y489" s="55"/>
      <c r="Z489" s="55"/>
      <c r="AA489" s="307"/>
      <c r="AB489" s="307"/>
      <c r="AC489" s="307"/>
      <c r="AD489" s="307"/>
      <c r="AE489" s="307"/>
      <c r="AF489" s="147" t="s">
        <v>2787</v>
      </c>
      <c r="AG489" s="147" t="s">
        <v>3947</v>
      </c>
      <c r="AH489" s="54">
        <v>2011</v>
      </c>
      <c r="AI489" s="149">
        <v>0.375</v>
      </c>
      <c r="AJ489" s="147"/>
      <c r="AK489" s="147"/>
      <c r="AL489" s="148"/>
      <c r="AM489" s="149"/>
      <c r="AN489" s="147" t="s">
        <v>2803</v>
      </c>
      <c r="AO489" s="147" t="s">
        <v>3946</v>
      </c>
      <c r="AP489" s="148">
        <v>2012</v>
      </c>
      <c r="AQ489" s="149">
        <v>1</v>
      </c>
      <c r="AR489" s="148">
        <v>31</v>
      </c>
      <c r="AS489" s="322" t="s">
        <v>1609</v>
      </c>
      <c r="AT489" s="519">
        <v>484.38119999999998</v>
      </c>
      <c r="AU489" s="519">
        <v>385.08199999999999</v>
      </c>
      <c r="AV489" s="519">
        <v>6.22</v>
      </c>
      <c r="AW489" s="520">
        <v>103</v>
      </c>
      <c r="AX489" s="519"/>
      <c r="AY489" s="570">
        <v>-48.683199999999943</v>
      </c>
      <c r="AZ489" s="519">
        <v>978.68319999999994</v>
      </c>
      <c r="BA489" s="519"/>
      <c r="BB489" s="519">
        <v>930</v>
      </c>
    </row>
    <row r="490" spans="1:54" s="62" customFormat="1" ht="12">
      <c r="A490" s="63" t="s">
        <v>1610</v>
      </c>
      <c r="B490" s="50">
        <v>53</v>
      </c>
      <c r="C490" s="320" t="s">
        <v>1763</v>
      </c>
      <c r="D490" s="320" t="s">
        <v>769</v>
      </c>
      <c r="E490" s="320" t="s">
        <v>120</v>
      </c>
      <c r="F490" s="320" t="s">
        <v>1764</v>
      </c>
      <c r="G490" s="53"/>
      <c r="H490" s="138">
        <v>21</v>
      </c>
      <c r="I490" s="138">
        <v>5</v>
      </c>
      <c r="J490" s="138">
        <v>1972</v>
      </c>
      <c r="K490" s="139">
        <v>39</v>
      </c>
      <c r="L490" s="140" t="s">
        <v>1539</v>
      </c>
      <c r="M490" s="572"/>
      <c r="N490" s="1"/>
      <c r="O490" s="1"/>
      <c r="P490" s="219"/>
      <c r="Q490" s="141">
        <v>269</v>
      </c>
      <c r="R490" s="53"/>
      <c r="S490" s="325" t="s">
        <v>69</v>
      </c>
      <c r="T490" s="151">
        <v>11030022</v>
      </c>
      <c r="U490" s="58"/>
      <c r="V490" s="58"/>
      <c r="W490" s="55"/>
      <c r="X490" s="64"/>
      <c r="Y490" s="55"/>
      <c r="Z490" s="55"/>
      <c r="AA490" s="307"/>
      <c r="AB490" s="307"/>
      <c r="AC490" s="307"/>
      <c r="AD490" s="307"/>
      <c r="AE490" s="307"/>
      <c r="AF490" s="52" t="s">
        <v>3793</v>
      </c>
      <c r="AG490" s="52" t="s">
        <v>3951</v>
      </c>
      <c r="AH490" s="54">
        <v>2011</v>
      </c>
      <c r="AI490" s="145">
        <v>0.75</v>
      </c>
      <c r="AJ490" s="52"/>
      <c r="AK490" s="52"/>
      <c r="AL490" s="54"/>
      <c r="AM490" s="149"/>
      <c r="AN490" s="147" t="s">
        <v>3949</v>
      </c>
      <c r="AO490" s="147" t="s">
        <v>3946</v>
      </c>
      <c r="AP490" s="148">
        <v>2012</v>
      </c>
      <c r="AQ490" s="149">
        <v>0.84027777777777779</v>
      </c>
      <c r="AR490" s="148">
        <v>1</v>
      </c>
      <c r="AS490" s="88" t="s">
        <v>1621</v>
      </c>
      <c r="AT490" s="519">
        <v>15.6252</v>
      </c>
      <c r="AU490" s="519">
        <v>12.422000000000001</v>
      </c>
      <c r="AV490" s="519">
        <v>0</v>
      </c>
      <c r="AW490" s="520">
        <v>0</v>
      </c>
      <c r="AX490" s="519"/>
      <c r="AY490" s="570">
        <v>2.8000000000005798E-3</v>
      </c>
      <c r="AZ490" s="519">
        <v>28.0472</v>
      </c>
      <c r="BA490" s="519"/>
      <c r="BB490" s="519">
        <v>28.05</v>
      </c>
    </row>
    <row r="491" spans="1:54" s="62" customFormat="1" ht="12">
      <c r="A491" s="63" t="s">
        <v>1610</v>
      </c>
      <c r="B491" s="50">
        <v>54</v>
      </c>
      <c r="C491" s="320" t="s">
        <v>4876</v>
      </c>
      <c r="D491" s="320" t="s">
        <v>1586</v>
      </c>
      <c r="E491" s="320" t="s">
        <v>4877</v>
      </c>
      <c r="F491" s="320" t="s">
        <v>4878</v>
      </c>
      <c r="G491" s="53"/>
      <c r="H491" s="138">
        <v>20</v>
      </c>
      <c r="I491" s="138">
        <v>6</v>
      </c>
      <c r="J491" s="138">
        <v>1960</v>
      </c>
      <c r="K491" s="139">
        <v>51</v>
      </c>
      <c r="L491" s="140" t="s">
        <v>1539</v>
      </c>
      <c r="M491" s="572"/>
      <c r="N491" s="1"/>
      <c r="O491" s="1"/>
      <c r="P491" s="219"/>
      <c r="Q491" s="151">
        <v>40</v>
      </c>
      <c r="R491" s="53"/>
      <c r="S491" s="325" t="s">
        <v>69</v>
      </c>
      <c r="T491" s="151">
        <v>11030022</v>
      </c>
      <c r="U491" s="58"/>
      <c r="V491" s="307"/>
      <c r="W491" s="55"/>
      <c r="X491" s="64"/>
      <c r="Y491" s="55"/>
      <c r="Z491" s="55"/>
      <c r="AA491" s="307"/>
      <c r="AB491" s="307"/>
      <c r="AC491" s="307"/>
      <c r="AD491" s="307"/>
      <c r="AE491" s="307"/>
      <c r="AF491" s="52" t="s">
        <v>3949</v>
      </c>
      <c r="AG491" s="52" t="s">
        <v>3946</v>
      </c>
      <c r="AH491" s="54">
        <v>2012</v>
      </c>
      <c r="AI491" s="145">
        <v>0.70833333333333337</v>
      </c>
      <c r="AJ491" s="52" t="s">
        <v>3949</v>
      </c>
      <c r="AK491" s="52" t="s">
        <v>3946</v>
      </c>
      <c r="AL491" s="54">
        <v>2012</v>
      </c>
      <c r="AM491" s="145">
        <v>0.79513888888888884</v>
      </c>
      <c r="AN491" s="147" t="s">
        <v>2803</v>
      </c>
      <c r="AO491" s="147" t="s">
        <v>3946</v>
      </c>
      <c r="AP491" s="148">
        <v>2012</v>
      </c>
      <c r="AQ491" s="149">
        <v>1</v>
      </c>
      <c r="AR491" s="148">
        <v>31</v>
      </c>
      <c r="AS491" s="322" t="s">
        <v>1609</v>
      </c>
      <c r="AT491" s="519">
        <v>484.38119999999998</v>
      </c>
      <c r="AU491" s="519">
        <v>385.08199999999999</v>
      </c>
      <c r="AV491" s="519">
        <v>4.99</v>
      </c>
      <c r="AW491" s="520">
        <v>113</v>
      </c>
      <c r="AX491" s="519"/>
      <c r="AY491" s="570">
        <v>-57.453199999999924</v>
      </c>
      <c r="AZ491" s="519">
        <v>987.45319999999992</v>
      </c>
      <c r="BA491" s="519"/>
      <c r="BB491" s="519">
        <v>930</v>
      </c>
    </row>
    <row r="492" spans="1:54" s="62" customFormat="1" ht="12">
      <c r="A492" s="63" t="s">
        <v>1610</v>
      </c>
      <c r="B492" s="50">
        <v>55</v>
      </c>
      <c r="C492" s="151"/>
      <c r="D492" s="141" t="s">
        <v>687</v>
      </c>
      <c r="E492" s="141" t="s">
        <v>1765</v>
      </c>
      <c r="F492" s="51" t="s">
        <v>1766</v>
      </c>
      <c r="G492" s="53"/>
      <c r="H492" s="54">
        <v>29</v>
      </c>
      <c r="I492" s="54">
        <v>9</v>
      </c>
      <c r="J492" s="54">
        <v>1960</v>
      </c>
      <c r="K492" s="58">
        <v>50</v>
      </c>
      <c r="L492" s="140" t="s">
        <v>1539</v>
      </c>
      <c r="M492" s="307"/>
      <c r="N492" s="1"/>
      <c r="O492" s="1"/>
      <c r="P492" s="219"/>
      <c r="Q492" s="141">
        <v>21</v>
      </c>
      <c r="R492" s="53"/>
      <c r="S492" s="325" t="s">
        <v>69</v>
      </c>
      <c r="T492" s="151">
        <v>11030022</v>
      </c>
      <c r="U492" s="58"/>
      <c r="V492" s="58"/>
      <c r="W492" s="55"/>
      <c r="X492" s="64"/>
      <c r="Y492" s="55"/>
      <c r="Z492" s="55"/>
      <c r="AA492" s="307"/>
      <c r="AB492" s="307"/>
      <c r="AC492" s="307"/>
      <c r="AD492" s="307"/>
      <c r="AE492" s="307"/>
      <c r="AF492" s="52" t="s">
        <v>3505</v>
      </c>
      <c r="AG492" s="52" t="s">
        <v>3950</v>
      </c>
      <c r="AH492" s="54">
        <v>2011</v>
      </c>
      <c r="AI492" s="145">
        <v>0.4826388888888889</v>
      </c>
      <c r="AJ492" s="147"/>
      <c r="AK492" s="147"/>
      <c r="AL492" s="148"/>
      <c r="AM492" s="149"/>
      <c r="AN492" s="147" t="s">
        <v>2803</v>
      </c>
      <c r="AO492" s="147" t="s">
        <v>3946</v>
      </c>
      <c r="AP492" s="148">
        <v>2012</v>
      </c>
      <c r="AQ492" s="149">
        <v>1</v>
      </c>
      <c r="AR492" s="148">
        <v>31</v>
      </c>
      <c r="AS492" s="322" t="s">
        <v>1609</v>
      </c>
      <c r="AT492" s="519">
        <v>484.38119999999998</v>
      </c>
      <c r="AU492" s="519">
        <v>385.08199999999999</v>
      </c>
      <c r="AV492" s="519">
        <v>14.34</v>
      </c>
      <c r="AW492" s="520">
        <v>0</v>
      </c>
      <c r="AX492" s="519"/>
      <c r="AY492" s="570">
        <v>-3.1999999999925421E-3</v>
      </c>
      <c r="AZ492" s="519">
        <v>883.80319999999995</v>
      </c>
      <c r="BA492" s="519"/>
      <c r="BB492" s="519">
        <v>883.8</v>
      </c>
    </row>
    <row r="493" spans="1:54" s="62" customFormat="1" ht="12">
      <c r="A493" s="63" t="s">
        <v>1610</v>
      </c>
      <c r="B493" s="50">
        <v>56</v>
      </c>
      <c r="C493" s="320" t="s">
        <v>4879</v>
      </c>
      <c r="D493" s="320" t="s">
        <v>55</v>
      </c>
      <c r="E493" s="320" t="s">
        <v>4678</v>
      </c>
      <c r="F493" s="320" t="s">
        <v>4679</v>
      </c>
      <c r="G493" s="74"/>
      <c r="H493" s="138">
        <v>16</v>
      </c>
      <c r="I493" s="138">
        <v>4</v>
      </c>
      <c r="J493" s="138">
        <v>1983</v>
      </c>
      <c r="K493" s="139">
        <v>28</v>
      </c>
      <c r="L493" s="140" t="s">
        <v>1539</v>
      </c>
      <c r="M493" s="307"/>
      <c r="N493" s="74"/>
      <c r="O493" s="74"/>
      <c r="P493" s="74"/>
      <c r="Q493" s="151">
        <v>52</v>
      </c>
      <c r="R493" s="74"/>
      <c r="S493" s="325" t="s">
        <v>69</v>
      </c>
      <c r="T493" s="151">
        <v>11030022</v>
      </c>
      <c r="U493" s="58"/>
      <c r="V493" s="58"/>
      <c r="W493" s="55"/>
      <c r="X493" s="64"/>
      <c r="Y493" s="55"/>
      <c r="Z493" s="55"/>
      <c r="AA493" s="307"/>
      <c r="AB493" s="307"/>
      <c r="AC493" s="307"/>
      <c r="AD493" s="307"/>
      <c r="AE493" s="307"/>
      <c r="AF493" s="52" t="s">
        <v>3458</v>
      </c>
      <c r="AG493" s="52" t="s">
        <v>3946</v>
      </c>
      <c r="AH493" s="54">
        <v>2012</v>
      </c>
      <c r="AI493" s="145">
        <v>0.66666666666666663</v>
      </c>
      <c r="AJ493" s="147" t="s">
        <v>3454</v>
      </c>
      <c r="AK493" s="52" t="s">
        <v>3946</v>
      </c>
      <c r="AL493" s="54">
        <v>2012</v>
      </c>
      <c r="AM493" s="149">
        <v>0.47291666666666665</v>
      </c>
      <c r="AN493" s="147" t="s">
        <v>2803</v>
      </c>
      <c r="AO493" s="147" t="s">
        <v>3946</v>
      </c>
      <c r="AP493" s="148">
        <v>2012</v>
      </c>
      <c r="AQ493" s="149">
        <v>1</v>
      </c>
      <c r="AR493" s="148">
        <v>10</v>
      </c>
      <c r="AS493" s="322" t="s">
        <v>1609</v>
      </c>
      <c r="AT493" s="574">
        <v>156.25200000000001</v>
      </c>
      <c r="AU493" s="574">
        <v>124.22</v>
      </c>
      <c r="AV493" s="574">
        <v>6.78</v>
      </c>
      <c r="AW493" s="520">
        <v>0</v>
      </c>
      <c r="AX493" s="574"/>
      <c r="AY493" s="570">
        <v>-1.9999999999527063E-3</v>
      </c>
      <c r="AZ493" s="574">
        <v>287.25199999999995</v>
      </c>
      <c r="BA493" s="574"/>
      <c r="BB493" s="574">
        <v>287.25</v>
      </c>
    </row>
    <row r="494" spans="1:54" s="62" customFormat="1" ht="12">
      <c r="A494" s="63" t="s">
        <v>1610</v>
      </c>
      <c r="B494" s="50">
        <v>57</v>
      </c>
      <c r="C494" s="320" t="s">
        <v>1770</v>
      </c>
      <c r="D494" s="320" t="s">
        <v>588</v>
      </c>
      <c r="E494" s="320" t="s">
        <v>1771</v>
      </c>
      <c r="F494" s="320" t="s">
        <v>1772</v>
      </c>
      <c r="G494" s="74"/>
      <c r="H494" s="138">
        <v>9</v>
      </c>
      <c r="I494" s="138">
        <v>5</v>
      </c>
      <c r="J494" s="138">
        <v>1961</v>
      </c>
      <c r="K494" s="139">
        <v>50</v>
      </c>
      <c r="L494" s="140" t="s">
        <v>1539</v>
      </c>
      <c r="M494" s="307"/>
      <c r="N494" s="74"/>
      <c r="O494" s="74"/>
      <c r="P494" s="74"/>
      <c r="Q494" s="141">
        <v>266</v>
      </c>
      <c r="R494" s="74"/>
      <c r="S494" s="325" t="s">
        <v>69</v>
      </c>
      <c r="T494" s="151">
        <v>11030022</v>
      </c>
      <c r="U494" s="58"/>
      <c r="V494" s="58"/>
      <c r="W494" s="55"/>
      <c r="X494" s="64"/>
      <c r="Y494" s="55"/>
      <c r="Z494" s="55"/>
      <c r="AA494" s="307"/>
      <c r="AB494" s="307"/>
      <c r="AC494" s="307"/>
      <c r="AD494" s="307"/>
      <c r="AE494" s="307"/>
      <c r="AF494" s="52" t="s">
        <v>2792</v>
      </c>
      <c r="AG494" s="52" t="s">
        <v>3951</v>
      </c>
      <c r="AH494" s="54">
        <v>2011</v>
      </c>
      <c r="AI494" s="145">
        <v>0.60416666666666663</v>
      </c>
      <c r="AJ494" s="147"/>
      <c r="AK494" s="147"/>
      <c r="AL494" s="148"/>
      <c r="AM494" s="149"/>
      <c r="AN494" s="147" t="s">
        <v>2803</v>
      </c>
      <c r="AO494" s="147" t="s">
        <v>3946</v>
      </c>
      <c r="AP494" s="148">
        <v>2012</v>
      </c>
      <c r="AQ494" s="149">
        <v>1</v>
      </c>
      <c r="AR494" s="148">
        <v>31</v>
      </c>
      <c r="AS494" s="322" t="s">
        <v>1609</v>
      </c>
      <c r="AT494" s="574">
        <v>484.38119999999998</v>
      </c>
      <c r="AU494" s="574">
        <v>385.08199999999999</v>
      </c>
      <c r="AV494" s="574">
        <v>12.11</v>
      </c>
      <c r="AW494" s="520">
        <v>103</v>
      </c>
      <c r="AX494" s="574"/>
      <c r="AY494" s="570">
        <v>-54.573199999999929</v>
      </c>
      <c r="AZ494" s="574">
        <v>984.57319999999993</v>
      </c>
      <c r="BA494" s="574"/>
      <c r="BB494" s="574">
        <v>930</v>
      </c>
    </row>
    <row r="495" spans="1:54" s="62" customFormat="1" ht="12">
      <c r="A495" s="63" t="s">
        <v>1610</v>
      </c>
      <c r="B495" s="50">
        <v>58</v>
      </c>
      <c r="C495" s="320" t="s">
        <v>4880</v>
      </c>
      <c r="D495" s="320" t="s">
        <v>4881</v>
      </c>
      <c r="E495" s="320" t="s">
        <v>3227</v>
      </c>
      <c r="F495" s="320" t="s">
        <v>4882</v>
      </c>
      <c r="G495" s="74"/>
      <c r="H495" s="138">
        <v>27</v>
      </c>
      <c r="I495" s="138">
        <v>10</v>
      </c>
      <c r="J495" s="138">
        <v>1952</v>
      </c>
      <c r="K495" s="139">
        <v>59</v>
      </c>
      <c r="L495" s="140" t="s">
        <v>1539</v>
      </c>
      <c r="M495" s="307"/>
      <c r="N495" s="74"/>
      <c r="O495" s="74"/>
      <c r="P495" s="74"/>
      <c r="Q495" s="151">
        <v>60</v>
      </c>
      <c r="R495" s="74"/>
      <c r="S495" s="325" t="s">
        <v>69</v>
      </c>
      <c r="T495" s="151">
        <v>11030022</v>
      </c>
      <c r="U495" s="58"/>
      <c r="V495" s="58"/>
      <c r="W495" s="55"/>
      <c r="X495" s="64"/>
      <c r="Y495" s="55"/>
      <c r="Z495" s="55"/>
      <c r="AA495" s="307"/>
      <c r="AB495" s="307"/>
      <c r="AC495" s="307"/>
      <c r="AD495" s="307"/>
      <c r="AE495" s="307"/>
      <c r="AF495" s="52" t="s">
        <v>3799</v>
      </c>
      <c r="AG495" s="52" t="s">
        <v>3946</v>
      </c>
      <c r="AH495" s="54">
        <v>2012</v>
      </c>
      <c r="AI495" s="145">
        <v>0.91666666666666663</v>
      </c>
      <c r="AJ495" s="147" t="s">
        <v>3793</v>
      </c>
      <c r="AK495" s="52" t="s">
        <v>3946</v>
      </c>
      <c r="AL495" s="54">
        <v>2012</v>
      </c>
      <c r="AM495" s="149">
        <v>0.43194444444444446</v>
      </c>
      <c r="AN495" s="147" t="s">
        <v>2803</v>
      </c>
      <c r="AO495" s="147" t="s">
        <v>3946</v>
      </c>
      <c r="AP495" s="148">
        <v>2012</v>
      </c>
      <c r="AQ495" s="149">
        <v>1</v>
      </c>
      <c r="AR495" s="148">
        <v>5</v>
      </c>
      <c r="AS495" s="322" t="s">
        <v>1609</v>
      </c>
      <c r="AT495" s="574">
        <v>78.126000000000005</v>
      </c>
      <c r="AU495" s="574">
        <v>62.11</v>
      </c>
      <c r="AV495" s="574">
        <v>0.64</v>
      </c>
      <c r="AW495" s="520">
        <v>103</v>
      </c>
      <c r="AX495" s="574"/>
      <c r="AY495" s="570">
        <v>-93.875999999999976</v>
      </c>
      <c r="AZ495" s="574">
        <v>243.87599999999998</v>
      </c>
      <c r="BA495" s="574"/>
      <c r="BB495" s="574">
        <v>150</v>
      </c>
    </row>
    <row r="496" spans="1:54" s="62" customFormat="1" ht="12">
      <c r="A496" s="63" t="s">
        <v>1610</v>
      </c>
      <c r="B496" s="50">
        <v>59</v>
      </c>
      <c r="C496" s="319" t="s">
        <v>1776</v>
      </c>
      <c r="D496" s="320" t="s">
        <v>407</v>
      </c>
      <c r="E496" s="320" t="s">
        <v>1777</v>
      </c>
      <c r="F496" s="320" t="s">
        <v>1778</v>
      </c>
      <c r="G496" s="74"/>
      <c r="H496" s="138">
        <v>2</v>
      </c>
      <c r="I496" s="138">
        <v>3</v>
      </c>
      <c r="J496" s="138">
        <v>1971</v>
      </c>
      <c r="K496" s="139">
        <v>40</v>
      </c>
      <c r="L496" s="140" t="s">
        <v>1539</v>
      </c>
      <c r="M496" s="307"/>
      <c r="N496" s="74"/>
      <c r="O496" s="74"/>
      <c r="P496" s="74"/>
      <c r="Q496" s="141">
        <v>224</v>
      </c>
      <c r="R496" s="74"/>
      <c r="S496" s="325" t="s">
        <v>69</v>
      </c>
      <c r="T496" s="151">
        <v>11030022</v>
      </c>
      <c r="U496" s="58" t="s">
        <v>1629</v>
      </c>
      <c r="V496" s="58"/>
      <c r="W496" s="55"/>
      <c r="X496" s="64"/>
      <c r="Y496" s="55"/>
      <c r="Z496" s="55"/>
      <c r="AA496" s="307"/>
      <c r="AB496" s="307"/>
      <c r="AC496" s="307"/>
      <c r="AD496" s="307"/>
      <c r="AE496" s="307"/>
      <c r="AF496" s="52" t="s">
        <v>2025</v>
      </c>
      <c r="AG496" s="52" t="s">
        <v>3947</v>
      </c>
      <c r="AH496" s="54">
        <v>2011</v>
      </c>
      <c r="AI496" s="145">
        <v>0.79166666666666663</v>
      </c>
      <c r="AJ496" s="147"/>
      <c r="AK496" s="147"/>
      <c r="AL496" s="148"/>
      <c r="AM496" s="149"/>
      <c r="AN496" s="147" t="s">
        <v>2803</v>
      </c>
      <c r="AO496" s="147" t="s">
        <v>3946</v>
      </c>
      <c r="AP496" s="148">
        <v>2012</v>
      </c>
      <c r="AQ496" s="149">
        <v>1</v>
      </c>
      <c r="AR496" s="148">
        <v>31</v>
      </c>
      <c r="AS496" s="322" t="s">
        <v>1609</v>
      </c>
      <c r="AT496" s="574">
        <v>484.38119999999998</v>
      </c>
      <c r="AU496" s="574">
        <v>385.08199999999999</v>
      </c>
      <c r="AV496" s="574">
        <v>11.44</v>
      </c>
      <c r="AW496" s="520">
        <v>123</v>
      </c>
      <c r="AX496" s="574"/>
      <c r="AY496" s="570">
        <v>-73.90319999999997</v>
      </c>
      <c r="AZ496" s="574">
        <v>1003.9032</v>
      </c>
      <c r="BA496" s="574"/>
      <c r="BB496" s="574">
        <v>930</v>
      </c>
    </row>
    <row r="497" spans="1:54" s="62" customFormat="1" ht="12">
      <c r="A497" s="63" t="s">
        <v>1610</v>
      </c>
      <c r="B497" s="50">
        <v>60</v>
      </c>
      <c r="C497" s="320" t="s">
        <v>3311</v>
      </c>
      <c r="D497" s="320" t="s">
        <v>55</v>
      </c>
      <c r="E497" s="320" t="s">
        <v>1782</v>
      </c>
      <c r="F497" s="320" t="s">
        <v>1783</v>
      </c>
      <c r="G497" s="74"/>
      <c r="H497" s="138">
        <v>5</v>
      </c>
      <c r="I497" s="138">
        <v>8</v>
      </c>
      <c r="J497" s="138">
        <v>1981</v>
      </c>
      <c r="K497" s="139">
        <v>30</v>
      </c>
      <c r="L497" s="140" t="s">
        <v>1539</v>
      </c>
      <c r="M497" s="307"/>
      <c r="N497" s="74"/>
      <c r="O497" s="74"/>
      <c r="P497" s="74"/>
      <c r="Q497" s="151">
        <v>26</v>
      </c>
      <c r="R497" s="74"/>
      <c r="S497" s="325" t="s">
        <v>69</v>
      </c>
      <c r="T497" s="151">
        <v>11030022</v>
      </c>
      <c r="U497" s="58"/>
      <c r="V497" s="158"/>
      <c r="W497" s="55"/>
      <c r="X497" s="64"/>
      <c r="Y497" s="55"/>
      <c r="Z497" s="55"/>
      <c r="AA497" s="307"/>
      <c r="AB497" s="307"/>
      <c r="AC497" s="307"/>
      <c r="AD497" s="307"/>
      <c r="AE497" s="307"/>
      <c r="AF497" s="52" t="s">
        <v>3953</v>
      </c>
      <c r="AG497" s="52" t="s">
        <v>3950</v>
      </c>
      <c r="AH497" s="52" t="s">
        <v>3992</v>
      </c>
      <c r="AI497" s="145">
        <v>0.70833333333333337</v>
      </c>
      <c r="AJ497" s="52" t="s">
        <v>3953</v>
      </c>
      <c r="AK497" s="52" t="s">
        <v>3950</v>
      </c>
      <c r="AL497" s="54">
        <v>2012</v>
      </c>
      <c r="AM497" s="149">
        <v>0.72986111111111107</v>
      </c>
      <c r="AN497" s="147" t="s">
        <v>2803</v>
      </c>
      <c r="AO497" s="147" t="s">
        <v>3946</v>
      </c>
      <c r="AP497" s="148">
        <v>2012</v>
      </c>
      <c r="AQ497" s="149">
        <v>1</v>
      </c>
      <c r="AR497" s="148">
        <v>31</v>
      </c>
      <c r="AS497" s="322" t="s">
        <v>1609</v>
      </c>
      <c r="AT497" s="574">
        <v>484.38119999999998</v>
      </c>
      <c r="AU497" s="574">
        <v>385.08199999999999</v>
      </c>
      <c r="AV497" s="574">
        <v>6.21</v>
      </c>
      <c r="AW497" s="520">
        <v>103</v>
      </c>
      <c r="AX497" s="574"/>
      <c r="AY497" s="570">
        <v>-48.673199999999952</v>
      </c>
      <c r="AZ497" s="574">
        <v>978.67319999999995</v>
      </c>
      <c r="BA497" s="574"/>
      <c r="BB497" s="574">
        <v>930</v>
      </c>
    </row>
    <row r="498" spans="1:54" s="62" customFormat="1" ht="12">
      <c r="A498" s="63" t="s">
        <v>1610</v>
      </c>
      <c r="B498" s="50">
        <v>61</v>
      </c>
      <c r="C498" s="320" t="s">
        <v>4846</v>
      </c>
      <c r="D498" s="320" t="s">
        <v>4847</v>
      </c>
      <c r="E498" s="320" t="s">
        <v>4848</v>
      </c>
      <c r="F498" s="320" t="s">
        <v>4849</v>
      </c>
      <c r="G498" s="74"/>
      <c r="H498" s="138">
        <v>2</v>
      </c>
      <c r="I498" s="138">
        <v>6</v>
      </c>
      <c r="J498" s="138">
        <v>1961</v>
      </c>
      <c r="K498" s="139">
        <v>50</v>
      </c>
      <c r="L498" s="140" t="s">
        <v>1539</v>
      </c>
      <c r="M498" s="307"/>
      <c r="N498" s="74"/>
      <c r="O498" s="74"/>
      <c r="P498" s="74"/>
      <c r="Q498" s="151">
        <v>49</v>
      </c>
      <c r="R498" s="74"/>
      <c r="S498" s="325" t="s">
        <v>69</v>
      </c>
      <c r="T498" s="151">
        <v>11030022</v>
      </c>
      <c r="U498" s="58"/>
      <c r="V498" s="58"/>
      <c r="W498" s="55"/>
      <c r="X498" s="64"/>
      <c r="Y498" s="55"/>
      <c r="Z498" s="55"/>
      <c r="AA498" s="307"/>
      <c r="AB498" s="307"/>
      <c r="AC498" s="307"/>
      <c r="AD498" s="307"/>
      <c r="AE498" s="307"/>
      <c r="AF498" s="52" t="s">
        <v>3458</v>
      </c>
      <c r="AG498" s="52" t="s">
        <v>3946</v>
      </c>
      <c r="AH498" s="54">
        <v>2012</v>
      </c>
      <c r="AI498" s="145">
        <v>0.375</v>
      </c>
      <c r="AJ498" s="147" t="s">
        <v>3458</v>
      </c>
      <c r="AK498" s="52" t="s">
        <v>3946</v>
      </c>
      <c r="AL498" s="54">
        <v>2012</v>
      </c>
      <c r="AM498" s="149">
        <v>0.4291666666666667</v>
      </c>
      <c r="AN498" s="147" t="s">
        <v>2803</v>
      </c>
      <c r="AO498" s="147" t="s">
        <v>3946</v>
      </c>
      <c r="AP498" s="148">
        <v>2012</v>
      </c>
      <c r="AQ498" s="149">
        <v>1</v>
      </c>
      <c r="AR498" s="148">
        <v>10</v>
      </c>
      <c r="AS498" s="322" t="s">
        <v>1609</v>
      </c>
      <c r="AT498" s="574">
        <v>156.25200000000001</v>
      </c>
      <c r="AU498" s="574">
        <v>124.22</v>
      </c>
      <c r="AV498" s="574">
        <v>45.44</v>
      </c>
      <c r="AW498" s="520">
        <v>172</v>
      </c>
      <c r="AX498" s="574"/>
      <c r="AY498" s="570">
        <v>-197.91199999999998</v>
      </c>
      <c r="AZ498" s="574">
        <v>497.91199999999998</v>
      </c>
      <c r="BA498" s="574"/>
      <c r="BB498" s="574">
        <v>300</v>
      </c>
    </row>
    <row r="499" spans="1:54" s="62" customFormat="1" ht="12">
      <c r="A499" s="63" t="s">
        <v>1610</v>
      </c>
      <c r="B499" s="50">
        <v>62</v>
      </c>
      <c r="C499" s="320" t="s">
        <v>3312</v>
      </c>
      <c r="D499" s="320" t="s">
        <v>103</v>
      </c>
      <c r="E499" s="320" t="s">
        <v>1646</v>
      </c>
      <c r="F499" s="320" t="s">
        <v>3313</v>
      </c>
      <c r="G499" s="74"/>
      <c r="H499" s="138">
        <v>21</v>
      </c>
      <c r="I499" s="138">
        <v>9</v>
      </c>
      <c r="J499" s="138">
        <v>1962</v>
      </c>
      <c r="K499" s="139">
        <v>49</v>
      </c>
      <c r="L499" s="140" t="s">
        <v>1539</v>
      </c>
      <c r="M499" s="307"/>
      <c r="N499" s="74"/>
      <c r="O499" s="74"/>
      <c r="P499" s="74"/>
      <c r="Q499" s="151">
        <v>6</v>
      </c>
      <c r="R499" s="74"/>
      <c r="S499" s="325" t="s">
        <v>69</v>
      </c>
      <c r="T499" s="151">
        <v>11030022</v>
      </c>
      <c r="U499" s="58"/>
      <c r="V499" s="158"/>
      <c r="W499" s="55"/>
      <c r="X499" s="64"/>
      <c r="Y499" s="55"/>
      <c r="Z499" s="55"/>
      <c r="AA499" s="307"/>
      <c r="AB499" s="307"/>
      <c r="AC499" s="307"/>
      <c r="AD499" s="307"/>
      <c r="AE499" s="307"/>
      <c r="AF499" s="52" t="s">
        <v>3829</v>
      </c>
      <c r="AG499" s="52" t="s">
        <v>3949</v>
      </c>
      <c r="AH499" s="54">
        <v>2012</v>
      </c>
      <c r="AI499" s="145">
        <v>0.79166666666666663</v>
      </c>
      <c r="AJ499" s="147"/>
      <c r="AK499" s="147"/>
      <c r="AL499" s="148"/>
      <c r="AM499" s="149"/>
      <c r="AN499" s="147" t="s">
        <v>2803</v>
      </c>
      <c r="AO499" s="147" t="s">
        <v>3946</v>
      </c>
      <c r="AP499" s="148">
        <v>2012</v>
      </c>
      <c r="AQ499" s="149">
        <v>1</v>
      </c>
      <c r="AR499" s="148">
        <v>31</v>
      </c>
      <c r="AS499" s="322" t="s">
        <v>1609</v>
      </c>
      <c r="AT499" s="574">
        <v>484.38119999999998</v>
      </c>
      <c r="AU499" s="574">
        <v>385.08199999999999</v>
      </c>
      <c r="AV499" s="574">
        <v>2.94</v>
      </c>
      <c r="AW499" s="520">
        <v>103</v>
      </c>
      <c r="AX499" s="574"/>
      <c r="AY499" s="570">
        <v>-45.40319999999997</v>
      </c>
      <c r="AZ499" s="574">
        <v>975.40319999999997</v>
      </c>
      <c r="BA499" s="574"/>
      <c r="BB499" s="574">
        <v>930</v>
      </c>
    </row>
    <row r="500" spans="1:54" s="62" customFormat="1" ht="12">
      <c r="A500" s="63" t="s">
        <v>1610</v>
      </c>
      <c r="B500" s="50">
        <v>63</v>
      </c>
      <c r="C500" s="320" t="s">
        <v>1665</v>
      </c>
      <c r="D500" s="320" t="s">
        <v>1666</v>
      </c>
      <c r="E500" s="320" t="s">
        <v>1667</v>
      </c>
      <c r="F500" s="320" t="s">
        <v>1668</v>
      </c>
      <c r="G500" s="74"/>
      <c r="H500" s="138">
        <v>29</v>
      </c>
      <c r="I500" s="138">
        <v>11</v>
      </c>
      <c r="J500" s="138">
        <v>1980</v>
      </c>
      <c r="K500" s="139">
        <v>31</v>
      </c>
      <c r="L500" s="140" t="s">
        <v>1539</v>
      </c>
      <c r="M500" s="307"/>
      <c r="N500" s="74"/>
      <c r="O500" s="74"/>
      <c r="P500" s="74"/>
      <c r="Q500" s="141">
        <v>282</v>
      </c>
      <c r="R500" s="74"/>
      <c r="S500" s="321" t="s">
        <v>69</v>
      </c>
      <c r="T500" s="151">
        <v>11030022</v>
      </c>
      <c r="U500" s="58"/>
      <c r="V500" s="158"/>
      <c r="W500" s="55"/>
      <c r="X500" s="64"/>
      <c r="Y500" s="55"/>
      <c r="Z500" s="55"/>
      <c r="AA500" s="307"/>
      <c r="AB500" s="307"/>
      <c r="AC500" s="307"/>
      <c r="AD500" s="307"/>
      <c r="AE500" s="307"/>
      <c r="AF500" s="52" t="s">
        <v>3793</v>
      </c>
      <c r="AG500" s="52" t="s">
        <v>3946</v>
      </c>
      <c r="AH500" s="54">
        <v>2012</v>
      </c>
      <c r="AI500" s="145">
        <v>0.375</v>
      </c>
      <c r="AJ500" s="147"/>
      <c r="AK500" s="147"/>
      <c r="AL500" s="148"/>
      <c r="AM500" s="149"/>
      <c r="AN500" s="147" t="s">
        <v>2803</v>
      </c>
      <c r="AO500" s="147" t="s">
        <v>3946</v>
      </c>
      <c r="AP500" s="148">
        <v>2012</v>
      </c>
      <c r="AQ500" s="149">
        <v>1</v>
      </c>
      <c r="AR500" s="148">
        <v>4</v>
      </c>
      <c r="AS500" s="322" t="s">
        <v>1609</v>
      </c>
      <c r="AT500" s="574">
        <v>62.500799999999998</v>
      </c>
      <c r="AU500" s="574">
        <v>49.688000000000002</v>
      </c>
      <c r="AV500" s="574">
        <v>1.24</v>
      </c>
      <c r="AW500" s="520">
        <v>18</v>
      </c>
      <c r="AX500" s="574"/>
      <c r="AY500" s="570">
        <v>-11.428799999999995</v>
      </c>
      <c r="AZ500" s="574">
        <v>131.4288</v>
      </c>
      <c r="BA500" s="574"/>
      <c r="BB500" s="574">
        <v>120</v>
      </c>
    </row>
    <row r="501" spans="1:54" s="62" customFormat="1" ht="12">
      <c r="A501" s="63" t="s">
        <v>1610</v>
      </c>
      <c r="B501" s="50">
        <v>64</v>
      </c>
      <c r="C501" s="320" t="s">
        <v>4883</v>
      </c>
      <c r="D501" s="320" t="s">
        <v>448</v>
      </c>
      <c r="E501" s="320" t="s">
        <v>1670</v>
      </c>
      <c r="F501" s="320" t="s">
        <v>1671</v>
      </c>
      <c r="G501" s="74"/>
      <c r="H501" s="138">
        <v>9</v>
      </c>
      <c r="I501" s="138">
        <v>3</v>
      </c>
      <c r="J501" s="138">
        <v>1959</v>
      </c>
      <c r="K501" s="139">
        <v>53</v>
      </c>
      <c r="L501" s="140" t="s">
        <v>1539</v>
      </c>
      <c r="M501" s="307"/>
      <c r="N501" s="74"/>
      <c r="O501" s="74"/>
      <c r="P501" s="74"/>
      <c r="Q501" s="151">
        <v>50</v>
      </c>
      <c r="R501" s="74"/>
      <c r="S501" s="321" t="s">
        <v>69</v>
      </c>
      <c r="T501" s="151">
        <v>11030022</v>
      </c>
      <c r="U501" s="58"/>
      <c r="V501" s="158"/>
      <c r="W501" s="55"/>
      <c r="X501" s="64"/>
      <c r="Y501" s="55"/>
      <c r="Z501" s="55"/>
      <c r="AA501" s="307"/>
      <c r="AB501" s="307"/>
      <c r="AC501" s="307"/>
      <c r="AD501" s="307"/>
      <c r="AE501" s="307"/>
      <c r="AF501" s="52" t="s">
        <v>2756</v>
      </c>
      <c r="AG501" s="52" t="s">
        <v>3946</v>
      </c>
      <c r="AH501" s="54">
        <v>2012</v>
      </c>
      <c r="AI501" s="145">
        <v>0.58333333333333337</v>
      </c>
      <c r="AJ501" s="147" t="s">
        <v>2756</v>
      </c>
      <c r="AK501" s="52" t="s">
        <v>3946</v>
      </c>
      <c r="AL501" s="54">
        <v>2012</v>
      </c>
      <c r="AM501" s="149">
        <v>0.61249999999999993</v>
      </c>
      <c r="AN501" s="147" t="s">
        <v>2803</v>
      </c>
      <c r="AO501" s="147" t="s">
        <v>3946</v>
      </c>
      <c r="AP501" s="148">
        <v>2012</v>
      </c>
      <c r="AQ501" s="149">
        <v>1</v>
      </c>
      <c r="AR501" s="148">
        <v>18</v>
      </c>
      <c r="AS501" s="322" t="s">
        <v>1609</v>
      </c>
      <c r="AT501" s="574">
        <v>281.25360000000001</v>
      </c>
      <c r="AU501" s="574">
        <v>223.596</v>
      </c>
      <c r="AV501" s="574">
        <v>2.94</v>
      </c>
      <c r="AW501" s="520">
        <v>103</v>
      </c>
      <c r="AX501" s="574"/>
      <c r="AY501" s="570">
        <v>-70.789600000000064</v>
      </c>
      <c r="AZ501" s="574">
        <v>610.78960000000006</v>
      </c>
      <c r="BA501" s="574"/>
      <c r="BB501" s="574">
        <v>540</v>
      </c>
    </row>
    <row r="502" spans="1:54" s="62" customFormat="1" ht="12">
      <c r="A502" s="63" t="s">
        <v>1610</v>
      </c>
      <c r="B502" s="50">
        <v>65</v>
      </c>
      <c r="C502" s="320" t="s">
        <v>3315</v>
      </c>
      <c r="D502" s="320" t="s">
        <v>634</v>
      </c>
      <c r="E502" s="320" t="s">
        <v>1792</v>
      </c>
      <c r="F502" s="320" t="s">
        <v>1793</v>
      </c>
      <c r="G502" s="74"/>
      <c r="H502" s="138">
        <v>4</v>
      </c>
      <c r="I502" s="138">
        <v>7</v>
      </c>
      <c r="J502" s="138">
        <v>1976</v>
      </c>
      <c r="K502" s="139">
        <v>35</v>
      </c>
      <c r="L502" s="58" t="s">
        <v>100</v>
      </c>
      <c r="M502" s="307"/>
      <c r="N502" s="74"/>
      <c r="O502" s="74"/>
      <c r="P502" s="74"/>
      <c r="Q502" s="151">
        <v>35</v>
      </c>
      <c r="R502" s="74"/>
      <c r="S502" s="321" t="s">
        <v>69</v>
      </c>
      <c r="T502" s="151">
        <v>11030022</v>
      </c>
      <c r="U502" s="58"/>
      <c r="V502" s="158"/>
      <c r="W502" s="55"/>
      <c r="X502" s="64"/>
      <c r="Y502" s="55"/>
      <c r="Z502" s="55"/>
      <c r="AA502" s="307"/>
      <c r="AB502" s="307"/>
      <c r="AC502" s="307"/>
      <c r="AD502" s="307"/>
      <c r="AE502" s="307"/>
      <c r="AF502" s="52" t="s">
        <v>3799</v>
      </c>
      <c r="AG502" s="52" t="s">
        <v>3950</v>
      </c>
      <c r="AH502" s="52" t="s">
        <v>3992</v>
      </c>
      <c r="AI502" s="145">
        <v>0.71527777777777779</v>
      </c>
      <c r="AJ502" s="52" t="s">
        <v>3799</v>
      </c>
      <c r="AK502" s="52" t="s">
        <v>3950</v>
      </c>
      <c r="AL502" s="54">
        <v>2012</v>
      </c>
      <c r="AM502" s="149">
        <v>0.93125000000000002</v>
      </c>
      <c r="AN502" s="147" t="s">
        <v>2803</v>
      </c>
      <c r="AO502" s="147" t="s">
        <v>3946</v>
      </c>
      <c r="AP502" s="148">
        <v>2012</v>
      </c>
      <c r="AQ502" s="149">
        <v>1</v>
      </c>
      <c r="AR502" s="148">
        <v>31</v>
      </c>
      <c r="AS502" s="322" t="s">
        <v>1609</v>
      </c>
      <c r="AT502" s="574">
        <v>484.38119999999998</v>
      </c>
      <c r="AU502" s="574">
        <v>385.08199999999999</v>
      </c>
      <c r="AV502" s="574">
        <v>25.89</v>
      </c>
      <c r="AW502" s="520">
        <v>103</v>
      </c>
      <c r="AX502" s="574"/>
      <c r="AY502" s="570">
        <v>-68.353199999999902</v>
      </c>
      <c r="AZ502" s="574">
        <v>998.3531999999999</v>
      </c>
      <c r="BA502" s="574"/>
      <c r="BB502" s="574">
        <v>930</v>
      </c>
    </row>
    <row r="503" spans="1:54" s="62" customFormat="1" ht="12">
      <c r="A503" s="63" t="s">
        <v>1610</v>
      </c>
      <c r="B503" s="50">
        <v>66</v>
      </c>
      <c r="C503" s="320" t="s">
        <v>4850</v>
      </c>
      <c r="D503" s="320" t="s">
        <v>789</v>
      </c>
      <c r="E503" s="320" t="s">
        <v>4662</v>
      </c>
      <c r="F503" s="320" t="s">
        <v>4851</v>
      </c>
      <c r="G503" s="74"/>
      <c r="H503" s="138">
        <v>15</v>
      </c>
      <c r="I503" s="138">
        <v>2</v>
      </c>
      <c r="J503" s="138">
        <v>1965</v>
      </c>
      <c r="K503" s="139">
        <v>47</v>
      </c>
      <c r="L503" s="140" t="s">
        <v>1539</v>
      </c>
      <c r="M503" s="307"/>
      <c r="N503" s="74"/>
      <c r="O503" s="74"/>
      <c r="P503" s="74"/>
      <c r="Q503" s="151">
        <v>41</v>
      </c>
      <c r="R503" s="74"/>
      <c r="S503" s="321" t="s">
        <v>69</v>
      </c>
      <c r="T503" s="151">
        <v>11030022</v>
      </c>
      <c r="U503" s="58"/>
      <c r="V503" s="158"/>
      <c r="W503" s="55"/>
      <c r="X503" s="64"/>
      <c r="Y503" s="55"/>
      <c r="Z503" s="55"/>
      <c r="AA503" s="307"/>
      <c r="AB503" s="307"/>
      <c r="AC503" s="307"/>
      <c r="AD503" s="307"/>
      <c r="AE503" s="307"/>
      <c r="AF503" s="147" t="s">
        <v>3953</v>
      </c>
      <c r="AG503" s="147" t="s">
        <v>3946</v>
      </c>
      <c r="AH503" s="148">
        <v>2012</v>
      </c>
      <c r="AI503" s="149">
        <v>0.375</v>
      </c>
      <c r="AJ503" s="52" t="s">
        <v>3953</v>
      </c>
      <c r="AK503" s="52" t="s">
        <v>3946</v>
      </c>
      <c r="AL503" s="54">
        <v>2012</v>
      </c>
      <c r="AM503" s="149">
        <v>0.4861111111111111</v>
      </c>
      <c r="AN503" s="147" t="s">
        <v>2803</v>
      </c>
      <c r="AO503" s="147" t="s">
        <v>3946</v>
      </c>
      <c r="AP503" s="148">
        <v>2012</v>
      </c>
      <c r="AQ503" s="149">
        <v>1</v>
      </c>
      <c r="AR503" s="148">
        <v>25</v>
      </c>
      <c r="AS503" s="322" t="s">
        <v>1609</v>
      </c>
      <c r="AT503" s="574">
        <v>390.63</v>
      </c>
      <c r="AU503" s="574">
        <v>310.55</v>
      </c>
      <c r="AV503" s="574">
        <v>25.27</v>
      </c>
      <c r="AW503" s="520">
        <v>0</v>
      </c>
      <c r="AX503" s="574"/>
      <c r="AY503" s="570">
        <v>0</v>
      </c>
      <c r="AZ503" s="574">
        <v>726.45</v>
      </c>
      <c r="BA503" s="574"/>
      <c r="BB503" s="574">
        <v>726.45</v>
      </c>
    </row>
    <row r="504" spans="1:54" s="62" customFormat="1" ht="12">
      <c r="A504" s="63" t="s">
        <v>1610</v>
      </c>
      <c r="B504" s="50">
        <v>67</v>
      </c>
      <c r="C504" s="151"/>
      <c r="D504" s="141" t="s">
        <v>1586</v>
      </c>
      <c r="E504" s="141" t="s">
        <v>1068</v>
      </c>
      <c r="F504" s="51" t="s">
        <v>1794</v>
      </c>
      <c r="G504" s="74"/>
      <c r="H504" s="54">
        <v>11</v>
      </c>
      <c r="I504" s="54">
        <v>3</v>
      </c>
      <c r="J504" s="54">
        <v>1972</v>
      </c>
      <c r="K504" s="58">
        <v>39</v>
      </c>
      <c r="L504" s="140" t="s">
        <v>1539</v>
      </c>
      <c r="M504" s="307"/>
      <c r="N504" s="74"/>
      <c r="O504" s="74"/>
      <c r="P504" s="74"/>
      <c r="Q504" s="141">
        <v>228</v>
      </c>
      <c r="R504" s="74"/>
      <c r="S504" s="321" t="s">
        <v>69</v>
      </c>
      <c r="T504" s="151">
        <v>11030022</v>
      </c>
      <c r="U504" s="58"/>
      <c r="V504" s="58" t="s">
        <v>493</v>
      </c>
      <c r="W504" s="55"/>
      <c r="X504" s="64"/>
      <c r="Y504" s="55"/>
      <c r="Z504" s="55"/>
      <c r="AA504" s="307"/>
      <c r="AB504" s="307"/>
      <c r="AC504" s="307"/>
      <c r="AD504" s="307"/>
      <c r="AE504" s="307"/>
      <c r="AF504" s="52" t="s">
        <v>3950</v>
      </c>
      <c r="AG504" s="52" t="s">
        <v>3953</v>
      </c>
      <c r="AH504" s="54">
        <v>2009</v>
      </c>
      <c r="AI504" s="145">
        <v>0.66666666666666663</v>
      </c>
      <c r="AJ504" s="147"/>
      <c r="AK504" s="147"/>
      <c r="AL504" s="148"/>
      <c r="AM504" s="149"/>
      <c r="AN504" s="147" t="s">
        <v>2803</v>
      </c>
      <c r="AO504" s="147" t="s">
        <v>3946</v>
      </c>
      <c r="AP504" s="148">
        <v>2012</v>
      </c>
      <c r="AQ504" s="149">
        <v>1</v>
      </c>
      <c r="AR504" s="148">
        <v>31</v>
      </c>
      <c r="AS504" s="322" t="s">
        <v>1609</v>
      </c>
      <c r="AT504" s="574">
        <v>484.38119999999998</v>
      </c>
      <c r="AU504" s="574">
        <v>385.08199999999999</v>
      </c>
      <c r="AV504" s="574">
        <v>24</v>
      </c>
      <c r="AW504" s="520">
        <v>0</v>
      </c>
      <c r="AX504" s="574"/>
      <c r="AY504" s="570">
        <v>-3.1999999998788553E-3</v>
      </c>
      <c r="AZ504" s="574">
        <v>893.46319999999992</v>
      </c>
      <c r="BA504" s="574"/>
      <c r="BB504" s="574">
        <v>893.46</v>
      </c>
    </row>
    <row r="505" spans="1:54" s="62" customFormat="1" ht="12">
      <c r="A505" s="63" t="s">
        <v>1610</v>
      </c>
      <c r="B505" s="50">
        <v>68</v>
      </c>
      <c r="C505" s="151">
        <v>3721493102</v>
      </c>
      <c r="D505" s="58" t="s">
        <v>1795</v>
      </c>
      <c r="E505" s="58" t="s">
        <v>1796</v>
      </c>
      <c r="F505" s="140" t="s">
        <v>1797</v>
      </c>
      <c r="G505" s="74"/>
      <c r="H505" s="138">
        <v>29</v>
      </c>
      <c r="I505" s="138">
        <v>5</v>
      </c>
      <c r="J505" s="138">
        <v>1936</v>
      </c>
      <c r="K505" s="58">
        <v>75</v>
      </c>
      <c r="L505" s="140" t="s">
        <v>1539</v>
      </c>
      <c r="M505" s="307"/>
      <c r="N505" s="74"/>
      <c r="O505" s="74"/>
      <c r="P505" s="74"/>
      <c r="Q505" s="151">
        <v>150</v>
      </c>
      <c r="R505" s="74"/>
      <c r="S505" s="321" t="s">
        <v>69</v>
      </c>
      <c r="T505" s="151">
        <v>11030022</v>
      </c>
      <c r="U505" s="58"/>
      <c r="V505" s="158"/>
      <c r="W505" s="55"/>
      <c r="X505" s="64"/>
      <c r="Y505" s="55"/>
      <c r="Z505" s="55"/>
      <c r="AA505" s="307"/>
      <c r="AB505" s="307"/>
      <c r="AC505" s="307"/>
      <c r="AD505" s="307"/>
      <c r="AE505" s="307"/>
      <c r="AF505" s="147" t="s">
        <v>3808</v>
      </c>
      <c r="AG505" s="147" t="s">
        <v>3948</v>
      </c>
      <c r="AH505" s="54">
        <v>2011</v>
      </c>
      <c r="AI505" s="149">
        <v>0.60416666666666663</v>
      </c>
      <c r="AJ505" s="147"/>
      <c r="AK505" s="147"/>
      <c r="AL505" s="148"/>
      <c r="AM505" s="149"/>
      <c r="AN505" s="147" t="s">
        <v>2025</v>
      </c>
      <c r="AO505" s="147" t="s">
        <v>3946</v>
      </c>
      <c r="AP505" s="148">
        <v>2012</v>
      </c>
      <c r="AQ505" s="149">
        <v>0.54861111111111105</v>
      </c>
      <c r="AR505" s="148">
        <v>30</v>
      </c>
      <c r="AS505" s="322" t="s">
        <v>3913</v>
      </c>
      <c r="AT505" s="574">
        <v>468.75599999999997</v>
      </c>
      <c r="AU505" s="574">
        <v>372.66</v>
      </c>
      <c r="AV505" s="574">
        <v>28.97</v>
      </c>
      <c r="AW505" s="520">
        <v>76</v>
      </c>
      <c r="AX505" s="574"/>
      <c r="AY505" s="570">
        <v>-46.385999999999967</v>
      </c>
      <c r="AZ505" s="574">
        <v>946.38599999999997</v>
      </c>
      <c r="BA505" s="574"/>
      <c r="BB505" s="574">
        <v>900</v>
      </c>
    </row>
    <row r="506" spans="1:54" s="62" customFormat="1" ht="12">
      <c r="A506" s="63" t="s">
        <v>1610</v>
      </c>
      <c r="B506" s="50">
        <v>69</v>
      </c>
      <c r="C506" s="320" t="s">
        <v>1802</v>
      </c>
      <c r="D506" s="320" t="s">
        <v>1803</v>
      </c>
      <c r="E506" s="320" t="s">
        <v>1804</v>
      </c>
      <c r="F506" s="320" t="s">
        <v>1805</v>
      </c>
      <c r="G506" s="74"/>
      <c r="H506" s="138">
        <v>16</v>
      </c>
      <c r="I506" s="138">
        <v>1</v>
      </c>
      <c r="J506" s="138">
        <v>1971</v>
      </c>
      <c r="K506" s="139">
        <v>40</v>
      </c>
      <c r="L506" s="140" t="s">
        <v>1539</v>
      </c>
      <c r="M506" s="307"/>
      <c r="N506" s="74"/>
      <c r="O506" s="74"/>
      <c r="P506" s="74"/>
      <c r="Q506" s="151">
        <v>313</v>
      </c>
      <c r="R506" s="74"/>
      <c r="S506" s="321" t="s">
        <v>69</v>
      </c>
      <c r="T506" s="151">
        <v>11030022</v>
      </c>
      <c r="U506" s="58"/>
      <c r="V506" s="158"/>
      <c r="W506" s="55"/>
      <c r="X506" s="64"/>
      <c r="Y506" s="55"/>
      <c r="Z506" s="55"/>
      <c r="AA506" s="307"/>
      <c r="AB506" s="307"/>
      <c r="AC506" s="307"/>
      <c r="AD506" s="307"/>
      <c r="AE506" s="307"/>
      <c r="AF506" s="52" t="s">
        <v>2792</v>
      </c>
      <c r="AG506" s="52" t="s">
        <v>2752</v>
      </c>
      <c r="AH506" s="54">
        <v>2011</v>
      </c>
      <c r="AI506" s="145">
        <v>0.54166666666666663</v>
      </c>
      <c r="AJ506" s="147"/>
      <c r="AK506" s="147"/>
      <c r="AL506" s="148"/>
      <c r="AM506" s="149"/>
      <c r="AN506" s="147" t="s">
        <v>2803</v>
      </c>
      <c r="AO506" s="147" t="s">
        <v>3946</v>
      </c>
      <c r="AP506" s="148">
        <v>2012</v>
      </c>
      <c r="AQ506" s="149">
        <v>1</v>
      </c>
      <c r="AR506" s="148">
        <v>31</v>
      </c>
      <c r="AS506" s="322" t="s">
        <v>1609</v>
      </c>
      <c r="AT506" s="574">
        <v>484.38119999999998</v>
      </c>
      <c r="AU506" s="574">
        <v>385.08199999999999</v>
      </c>
      <c r="AV506" s="574">
        <v>39.89</v>
      </c>
      <c r="AW506" s="520">
        <v>103</v>
      </c>
      <c r="AX506" s="574"/>
      <c r="AY506" s="570">
        <v>-82.353199999999902</v>
      </c>
      <c r="AZ506" s="574">
        <v>1012.3531999999999</v>
      </c>
      <c r="BA506" s="574"/>
      <c r="BB506" s="574">
        <v>930</v>
      </c>
    </row>
    <row r="507" spans="1:54" s="62" customFormat="1" ht="12">
      <c r="A507" s="63" t="s">
        <v>1610</v>
      </c>
      <c r="B507" s="50">
        <v>70</v>
      </c>
      <c r="C507" s="320" t="s">
        <v>3319</v>
      </c>
      <c r="D507" s="320" t="s">
        <v>1322</v>
      </c>
      <c r="E507" s="320" t="s">
        <v>3317</v>
      </c>
      <c r="F507" s="320" t="s">
        <v>3318</v>
      </c>
      <c r="G507" s="74"/>
      <c r="H507" s="138">
        <v>31</v>
      </c>
      <c r="I507" s="138">
        <v>10</v>
      </c>
      <c r="J507" s="138">
        <v>1985</v>
      </c>
      <c r="K507" s="139">
        <v>26</v>
      </c>
      <c r="L507" s="58" t="s">
        <v>100</v>
      </c>
      <c r="M507" s="307"/>
      <c r="N507" s="74"/>
      <c r="O507" s="74"/>
      <c r="P507" s="74"/>
      <c r="Q507" s="151">
        <v>34</v>
      </c>
      <c r="R507" s="74"/>
      <c r="S507" s="321" t="s">
        <v>69</v>
      </c>
      <c r="T507" s="151">
        <v>11030022</v>
      </c>
      <c r="U507" s="58"/>
      <c r="V507" s="158"/>
      <c r="W507" s="55"/>
      <c r="X507" s="64"/>
      <c r="Y507" s="55"/>
      <c r="Z507" s="55"/>
      <c r="AA507" s="307"/>
      <c r="AB507" s="307"/>
      <c r="AC507" s="307"/>
      <c r="AD507" s="307"/>
      <c r="AE507" s="307"/>
      <c r="AF507" s="52" t="s">
        <v>3799</v>
      </c>
      <c r="AG507" s="52" t="s">
        <v>3950</v>
      </c>
      <c r="AH507" s="52" t="s">
        <v>3992</v>
      </c>
      <c r="AI507" s="145">
        <v>0.58333333333333337</v>
      </c>
      <c r="AJ507" s="147" t="s">
        <v>3793</v>
      </c>
      <c r="AK507" s="147" t="s">
        <v>3950</v>
      </c>
      <c r="AL507" s="148">
        <v>2012</v>
      </c>
      <c r="AM507" s="149">
        <v>0.92847222222222225</v>
      </c>
      <c r="AN507" s="147" t="s">
        <v>2803</v>
      </c>
      <c r="AO507" s="147" t="s">
        <v>3946</v>
      </c>
      <c r="AP507" s="148">
        <v>2012</v>
      </c>
      <c r="AQ507" s="149">
        <v>1</v>
      </c>
      <c r="AR507" s="148">
        <v>31</v>
      </c>
      <c r="AS507" s="322" t="s">
        <v>1609</v>
      </c>
      <c r="AT507" s="574">
        <v>484.38119999999998</v>
      </c>
      <c r="AU507" s="574">
        <v>385.08199999999999</v>
      </c>
      <c r="AV507" s="574">
        <v>2.94</v>
      </c>
      <c r="AW507" s="520">
        <v>103</v>
      </c>
      <c r="AX507" s="574"/>
      <c r="AY507" s="570">
        <v>-45.40319999999997</v>
      </c>
      <c r="AZ507" s="574">
        <v>975.40319999999997</v>
      </c>
      <c r="BA507" s="574"/>
      <c r="BB507" s="574">
        <v>930</v>
      </c>
    </row>
    <row r="508" spans="1:54" s="62" customFormat="1" ht="12">
      <c r="A508" s="63" t="s">
        <v>1610</v>
      </c>
      <c r="B508" s="50">
        <v>71</v>
      </c>
      <c r="C508" s="320" t="s">
        <v>3320</v>
      </c>
      <c r="D508" s="320" t="s">
        <v>3321</v>
      </c>
      <c r="E508" s="320" t="s">
        <v>3322</v>
      </c>
      <c r="F508" s="320" t="s">
        <v>3323</v>
      </c>
      <c r="G508" s="575"/>
      <c r="H508" s="138">
        <v>7</v>
      </c>
      <c r="I508" s="138">
        <v>6</v>
      </c>
      <c r="J508" s="138">
        <v>1980</v>
      </c>
      <c r="K508" s="139">
        <v>31</v>
      </c>
      <c r="L508" s="140" t="s">
        <v>1539</v>
      </c>
      <c r="M508" s="575"/>
      <c r="N508" s="575"/>
      <c r="O508" s="575"/>
      <c r="P508" s="575"/>
      <c r="Q508" s="151">
        <v>7</v>
      </c>
      <c r="R508" s="575"/>
      <c r="S508" s="321" t="s">
        <v>69</v>
      </c>
      <c r="T508" s="151">
        <v>11030022</v>
      </c>
      <c r="U508" s="58"/>
      <c r="V508" s="158"/>
      <c r="W508" s="576"/>
      <c r="X508" s="530"/>
      <c r="Y508" s="576"/>
      <c r="Z508" s="576"/>
      <c r="AA508" s="531"/>
      <c r="AB508" s="531"/>
      <c r="AC508" s="531"/>
      <c r="AD508" s="531"/>
      <c r="AE508" s="531"/>
      <c r="AF508" s="52" t="s">
        <v>2772</v>
      </c>
      <c r="AG508" s="52" t="s">
        <v>3949</v>
      </c>
      <c r="AH508" s="54">
        <v>2012</v>
      </c>
      <c r="AI508" s="145">
        <v>0.375</v>
      </c>
      <c r="AJ508" s="147"/>
      <c r="AK508" s="147"/>
      <c r="AL508" s="148"/>
      <c r="AM508" s="149"/>
      <c r="AN508" s="147" t="s">
        <v>2803</v>
      </c>
      <c r="AO508" s="147" t="s">
        <v>3946</v>
      </c>
      <c r="AP508" s="148">
        <v>2012</v>
      </c>
      <c r="AQ508" s="149">
        <v>1</v>
      </c>
      <c r="AR508" s="148">
        <v>31</v>
      </c>
      <c r="AS508" s="322" t="s">
        <v>1609</v>
      </c>
      <c r="AT508" s="574">
        <v>484.38119999999998</v>
      </c>
      <c r="AU508" s="574">
        <v>385.08199999999999</v>
      </c>
      <c r="AV508" s="574">
        <v>29.38</v>
      </c>
      <c r="AW508" s="520">
        <v>143</v>
      </c>
      <c r="AX508" s="574"/>
      <c r="AY508" s="570">
        <v>-111.8431999999998</v>
      </c>
      <c r="AZ508" s="574">
        <v>1041.8431999999998</v>
      </c>
      <c r="BA508" s="574"/>
      <c r="BB508" s="574">
        <v>930</v>
      </c>
    </row>
    <row r="509" spans="1:54" s="62" customFormat="1" ht="12">
      <c r="A509" s="63" t="s">
        <v>1610</v>
      </c>
      <c r="B509" s="50">
        <v>72</v>
      </c>
      <c r="C509" s="320" t="s">
        <v>4884</v>
      </c>
      <c r="D509" s="320" t="s">
        <v>1151</v>
      </c>
      <c r="E509" s="320" t="s">
        <v>4885</v>
      </c>
      <c r="F509" s="320" t="s">
        <v>4886</v>
      </c>
      <c r="G509" s="74"/>
      <c r="H509" s="138">
        <v>14</v>
      </c>
      <c r="I509" s="138">
        <v>3</v>
      </c>
      <c r="J509" s="138">
        <v>1964</v>
      </c>
      <c r="K509" s="139">
        <v>48</v>
      </c>
      <c r="L509" s="140" t="s">
        <v>1539</v>
      </c>
      <c r="M509" s="74"/>
      <c r="N509" s="74"/>
      <c r="O509" s="74"/>
      <c r="P509" s="74"/>
      <c r="Q509" s="151">
        <v>59</v>
      </c>
      <c r="R509" s="74"/>
      <c r="S509" s="321" t="s">
        <v>69</v>
      </c>
      <c r="T509" s="151">
        <v>11030022</v>
      </c>
      <c r="U509" s="58"/>
      <c r="V509" s="158"/>
      <c r="W509" s="55"/>
      <c r="X509" s="64"/>
      <c r="Y509" s="55"/>
      <c r="Z509" s="55"/>
      <c r="AA509" s="307"/>
      <c r="AB509" s="307"/>
      <c r="AC509" s="307"/>
      <c r="AD509" s="307"/>
      <c r="AE509" s="307"/>
      <c r="AF509" s="52" t="s">
        <v>3799</v>
      </c>
      <c r="AG509" s="52" t="s">
        <v>3946</v>
      </c>
      <c r="AH509" s="54">
        <v>2012</v>
      </c>
      <c r="AI509" s="145">
        <v>0.60416666666666663</v>
      </c>
      <c r="AJ509" s="147" t="s">
        <v>3799</v>
      </c>
      <c r="AK509" s="52" t="s">
        <v>3946</v>
      </c>
      <c r="AL509" s="54">
        <v>2012</v>
      </c>
      <c r="AM509" s="149">
        <v>0.61041666666666672</v>
      </c>
      <c r="AN509" s="147" t="s">
        <v>2803</v>
      </c>
      <c r="AO509" s="147" t="s">
        <v>3946</v>
      </c>
      <c r="AP509" s="148">
        <v>2012</v>
      </c>
      <c r="AQ509" s="149">
        <v>1</v>
      </c>
      <c r="AR509" s="148">
        <v>5</v>
      </c>
      <c r="AS509" s="322" t="s">
        <v>1609</v>
      </c>
      <c r="AT509" s="574">
        <v>78.126000000000005</v>
      </c>
      <c r="AU509" s="574">
        <v>62.11</v>
      </c>
      <c r="AV509" s="574">
        <v>4.95</v>
      </c>
      <c r="AW509" s="520">
        <v>122</v>
      </c>
      <c r="AX509" s="574"/>
      <c r="AY509" s="570">
        <v>-117.18599999999998</v>
      </c>
      <c r="AZ509" s="574">
        <v>267.18599999999998</v>
      </c>
      <c r="BA509" s="574"/>
      <c r="BB509" s="574">
        <v>150</v>
      </c>
    </row>
    <row r="510" spans="1:54" s="62" customFormat="1" ht="12">
      <c r="A510" s="63" t="s">
        <v>1610</v>
      </c>
      <c r="B510" s="50">
        <v>73</v>
      </c>
      <c r="C510" s="320" t="s">
        <v>4887</v>
      </c>
      <c r="D510" s="320" t="s">
        <v>119</v>
      </c>
      <c r="E510" s="320" t="s">
        <v>4888</v>
      </c>
      <c r="F510" s="320" t="s">
        <v>4889</v>
      </c>
      <c r="G510" s="74"/>
      <c r="H510" s="138">
        <v>24</v>
      </c>
      <c r="I510" s="138">
        <v>11</v>
      </c>
      <c r="J510" s="138">
        <v>1981</v>
      </c>
      <c r="K510" s="139">
        <v>30</v>
      </c>
      <c r="L510" s="58" t="s">
        <v>100</v>
      </c>
      <c r="M510" s="74"/>
      <c r="N510" s="74"/>
      <c r="O510" s="74"/>
      <c r="P510" s="74"/>
      <c r="Q510" s="151">
        <v>55</v>
      </c>
      <c r="R510" s="74"/>
      <c r="S510" s="321" t="s">
        <v>69</v>
      </c>
      <c r="T510" s="151">
        <v>11030022</v>
      </c>
      <c r="U510" s="58"/>
      <c r="V510" s="158"/>
      <c r="W510" s="55"/>
      <c r="X510" s="64"/>
      <c r="Y510" s="55"/>
      <c r="Z510" s="55"/>
      <c r="AA510" s="307"/>
      <c r="AB510" s="307"/>
      <c r="AC510" s="307"/>
      <c r="AD510" s="307"/>
      <c r="AE510" s="307"/>
      <c r="AF510" s="52" t="s">
        <v>3505</v>
      </c>
      <c r="AG510" s="52" t="s">
        <v>3946</v>
      </c>
      <c r="AH510" s="54">
        <v>2012</v>
      </c>
      <c r="AI510" s="145">
        <v>0.60416666666666663</v>
      </c>
      <c r="AJ510" s="147" t="s">
        <v>2792</v>
      </c>
      <c r="AK510" s="52" t="s">
        <v>3946</v>
      </c>
      <c r="AL510" s="54">
        <v>2012</v>
      </c>
      <c r="AM510" s="149">
        <v>0.41180555555555554</v>
      </c>
      <c r="AN510" s="147" t="s">
        <v>2803</v>
      </c>
      <c r="AO510" s="147" t="s">
        <v>3946</v>
      </c>
      <c r="AP510" s="148">
        <v>2012</v>
      </c>
      <c r="AQ510" s="149">
        <v>1</v>
      </c>
      <c r="AR510" s="148">
        <v>7</v>
      </c>
      <c r="AS510" s="322" t="s">
        <v>1609</v>
      </c>
      <c r="AT510" s="574">
        <v>109.37639999999999</v>
      </c>
      <c r="AU510" s="574">
        <v>86.954000000000008</v>
      </c>
      <c r="AV510" s="574">
        <v>4.1900000000000004</v>
      </c>
      <c r="AW510" s="520">
        <v>113</v>
      </c>
      <c r="AX510" s="574"/>
      <c r="AY510" s="570">
        <v>-103.5204</v>
      </c>
      <c r="AZ510" s="574">
        <v>313.5204</v>
      </c>
      <c r="BA510" s="574"/>
      <c r="BB510" s="574">
        <v>210</v>
      </c>
    </row>
    <row r="511" spans="1:54" s="62" customFormat="1" ht="12">
      <c r="A511" s="63" t="s">
        <v>1610</v>
      </c>
      <c r="B511" s="50">
        <v>74</v>
      </c>
      <c r="C511" s="320" t="s">
        <v>3324</v>
      </c>
      <c r="D511" s="320" t="s">
        <v>142</v>
      </c>
      <c r="E511" s="320" t="s">
        <v>228</v>
      </c>
      <c r="F511" s="320" t="s">
        <v>3325</v>
      </c>
      <c r="G511" s="74"/>
      <c r="H511" s="138">
        <v>20</v>
      </c>
      <c r="I511" s="138">
        <v>8</v>
      </c>
      <c r="J511" s="138">
        <v>1991</v>
      </c>
      <c r="K511" s="139">
        <v>20</v>
      </c>
      <c r="L511" s="58" t="s">
        <v>100</v>
      </c>
      <c r="M511" s="74"/>
      <c r="N511" s="74"/>
      <c r="O511" s="74"/>
      <c r="P511" s="74"/>
      <c r="Q511" s="151">
        <v>17</v>
      </c>
      <c r="R511" s="74"/>
      <c r="S511" s="321" t="s">
        <v>69</v>
      </c>
      <c r="T511" s="151">
        <v>11030022</v>
      </c>
      <c r="U511" s="58"/>
      <c r="V511" s="158"/>
      <c r="W511" s="55"/>
      <c r="X511" s="64"/>
      <c r="Y511" s="55"/>
      <c r="Z511" s="55"/>
      <c r="AA511" s="307"/>
      <c r="AB511" s="307"/>
      <c r="AC511" s="307"/>
      <c r="AD511" s="307"/>
      <c r="AE511" s="307"/>
      <c r="AF511" s="52" t="s">
        <v>2792</v>
      </c>
      <c r="AG511" s="52" t="s">
        <v>3949</v>
      </c>
      <c r="AH511" s="54">
        <v>2012</v>
      </c>
      <c r="AI511" s="145">
        <v>0.58333333333333337</v>
      </c>
      <c r="AJ511" s="147"/>
      <c r="AK511" s="147"/>
      <c r="AL511" s="148"/>
      <c r="AM511" s="149"/>
      <c r="AN511" s="147" t="s">
        <v>2803</v>
      </c>
      <c r="AO511" s="147" t="s">
        <v>3946</v>
      </c>
      <c r="AP511" s="148">
        <v>2012</v>
      </c>
      <c r="AQ511" s="149">
        <v>1</v>
      </c>
      <c r="AR511" s="148">
        <v>31</v>
      </c>
      <c r="AS511" s="322" t="s">
        <v>1609</v>
      </c>
      <c r="AT511" s="574">
        <v>484.38119999999998</v>
      </c>
      <c r="AU511" s="574">
        <v>385.08199999999999</v>
      </c>
      <c r="AV511" s="574">
        <v>2.94</v>
      </c>
      <c r="AW511" s="520">
        <v>103</v>
      </c>
      <c r="AX511" s="574"/>
      <c r="AY511" s="570">
        <v>-45.40319999999997</v>
      </c>
      <c r="AZ511" s="574">
        <v>975.40319999999997</v>
      </c>
      <c r="BA511" s="574"/>
      <c r="BB511" s="574">
        <v>930</v>
      </c>
    </row>
    <row r="512" spans="1:54" s="62" customFormat="1" ht="12">
      <c r="A512" s="63" t="s">
        <v>1610</v>
      </c>
      <c r="B512" s="50">
        <v>75</v>
      </c>
      <c r="C512" s="320" t="s">
        <v>1810</v>
      </c>
      <c r="D512" s="320" t="s">
        <v>78</v>
      </c>
      <c r="E512" s="320" t="s">
        <v>1811</v>
      </c>
      <c r="F512" s="320" t="s">
        <v>1812</v>
      </c>
      <c r="G512" s="74"/>
      <c r="H512" s="138">
        <v>3</v>
      </c>
      <c r="I512" s="138">
        <v>10</v>
      </c>
      <c r="J512" s="138">
        <v>1981</v>
      </c>
      <c r="K512" s="139">
        <v>30</v>
      </c>
      <c r="L512" s="140" t="s">
        <v>1539</v>
      </c>
      <c r="M512" s="74"/>
      <c r="N512" s="74"/>
      <c r="O512" s="74"/>
      <c r="P512" s="74"/>
      <c r="Q512" s="141">
        <v>250</v>
      </c>
      <c r="R512" s="74"/>
      <c r="S512" s="321" t="s">
        <v>69</v>
      </c>
      <c r="T512" s="151">
        <v>11030022</v>
      </c>
      <c r="U512" s="58"/>
      <c r="V512" s="307"/>
      <c r="W512" s="55"/>
      <c r="X512" s="64"/>
      <c r="Y512" s="55"/>
      <c r="Z512" s="55"/>
      <c r="AA512" s="307"/>
      <c r="AB512" s="307"/>
      <c r="AC512" s="307"/>
      <c r="AD512" s="307"/>
      <c r="AE512" s="307"/>
      <c r="AF512" s="52" t="s">
        <v>3946</v>
      </c>
      <c r="AG512" s="52" t="s">
        <v>3951</v>
      </c>
      <c r="AH512" s="54">
        <v>2011</v>
      </c>
      <c r="AI512" s="145">
        <v>0.47916666666666669</v>
      </c>
      <c r="AJ512" s="147"/>
      <c r="AK512" s="147"/>
      <c r="AL512" s="148"/>
      <c r="AM512" s="149"/>
      <c r="AN512" s="147" t="s">
        <v>2777</v>
      </c>
      <c r="AO512" s="147" t="s">
        <v>3946</v>
      </c>
      <c r="AP512" s="148">
        <v>2012</v>
      </c>
      <c r="AQ512" s="149">
        <v>0.67361111111111116</v>
      </c>
      <c r="AR512" s="148">
        <v>19</v>
      </c>
      <c r="AS512" s="88" t="s">
        <v>1621</v>
      </c>
      <c r="AT512" s="574">
        <v>296.87880000000001</v>
      </c>
      <c r="AU512" s="574">
        <v>236.018</v>
      </c>
      <c r="AV512" s="574">
        <v>10.78</v>
      </c>
      <c r="AW512" s="520">
        <v>103</v>
      </c>
      <c r="AX512" s="574"/>
      <c r="AY512" s="570">
        <v>-76.676799999999957</v>
      </c>
      <c r="AZ512" s="574">
        <v>646.67679999999996</v>
      </c>
      <c r="BA512" s="574"/>
      <c r="BB512" s="574">
        <v>570</v>
      </c>
    </row>
    <row r="513" spans="1:54" s="62" customFormat="1" ht="12">
      <c r="A513" s="63" t="s">
        <v>1610</v>
      </c>
      <c r="B513" s="50">
        <v>76</v>
      </c>
      <c r="C513" s="55"/>
      <c r="D513" s="141" t="s">
        <v>716</v>
      </c>
      <c r="E513" s="141" t="s">
        <v>1819</v>
      </c>
      <c r="F513" s="75" t="s">
        <v>1820</v>
      </c>
      <c r="G513" s="74"/>
      <c r="H513" s="54">
        <v>27</v>
      </c>
      <c r="I513" s="54">
        <v>9</v>
      </c>
      <c r="J513" s="54">
        <v>1963</v>
      </c>
      <c r="K513" s="58">
        <v>47</v>
      </c>
      <c r="L513" s="140" t="s">
        <v>100</v>
      </c>
      <c r="M513" s="74"/>
      <c r="N513" s="74"/>
      <c r="O513" s="74"/>
      <c r="P513" s="74"/>
      <c r="Q513" s="141">
        <v>57</v>
      </c>
      <c r="R513" s="74"/>
      <c r="S513" s="321" t="s">
        <v>69</v>
      </c>
      <c r="T513" s="151">
        <v>11030022</v>
      </c>
      <c r="U513" s="58"/>
      <c r="V513" s="158"/>
      <c r="W513" s="55"/>
      <c r="X513" s="64"/>
      <c r="Y513" s="55"/>
      <c r="Z513" s="55"/>
      <c r="AA513" s="307"/>
      <c r="AB513" s="307"/>
      <c r="AC513" s="307"/>
      <c r="AD513" s="307"/>
      <c r="AE513" s="307"/>
      <c r="AF513" s="52" t="s">
        <v>2792</v>
      </c>
      <c r="AG513" s="52" t="s">
        <v>3946</v>
      </c>
      <c r="AH513" s="54">
        <v>2011</v>
      </c>
      <c r="AI513" s="145">
        <v>0.55555555555555558</v>
      </c>
      <c r="AJ513" s="147"/>
      <c r="AK513" s="147"/>
      <c r="AL513" s="148"/>
      <c r="AM513" s="149"/>
      <c r="AN513" s="147" t="s">
        <v>2803</v>
      </c>
      <c r="AO513" s="147" t="s">
        <v>3946</v>
      </c>
      <c r="AP513" s="148">
        <v>2012</v>
      </c>
      <c r="AQ513" s="149">
        <v>1</v>
      </c>
      <c r="AR513" s="148">
        <v>31</v>
      </c>
      <c r="AS513" s="322" t="s">
        <v>1609</v>
      </c>
      <c r="AT513" s="574">
        <v>484.38119999999998</v>
      </c>
      <c r="AU513" s="574">
        <v>385.08199999999999</v>
      </c>
      <c r="AV513" s="574">
        <v>9.0399999999999991</v>
      </c>
      <c r="AW513" s="520">
        <v>76</v>
      </c>
      <c r="AX513" s="574"/>
      <c r="AY513" s="570">
        <v>-24.503199999999879</v>
      </c>
      <c r="AZ513" s="574">
        <v>954.50319999999988</v>
      </c>
      <c r="BA513" s="574"/>
      <c r="BB513" s="574">
        <v>930</v>
      </c>
    </row>
    <row r="514" spans="1:54" s="62" customFormat="1" ht="12">
      <c r="A514" s="63" t="s">
        <v>1610</v>
      </c>
      <c r="B514" s="50">
        <v>77</v>
      </c>
      <c r="C514" s="320" t="s">
        <v>4890</v>
      </c>
      <c r="D514" s="320" t="s">
        <v>4649</v>
      </c>
      <c r="E514" s="320" t="s">
        <v>4650</v>
      </c>
      <c r="F514" s="320" t="s">
        <v>4651</v>
      </c>
      <c r="G514" s="74"/>
      <c r="H514" s="138">
        <v>4</v>
      </c>
      <c r="I514" s="138">
        <v>2</v>
      </c>
      <c r="J514" s="138">
        <v>1962</v>
      </c>
      <c r="K514" s="139">
        <v>50</v>
      </c>
      <c r="L514" s="58" t="s">
        <v>100</v>
      </c>
      <c r="M514" s="74"/>
      <c r="N514" s="74"/>
      <c r="O514" s="74"/>
      <c r="P514" s="74"/>
      <c r="Q514" s="151">
        <v>51</v>
      </c>
      <c r="R514" s="74"/>
      <c r="S514" s="321" t="s">
        <v>69</v>
      </c>
      <c r="T514" s="151">
        <v>11030022</v>
      </c>
      <c r="U514" s="58"/>
      <c r="V514" s="158"/>
      <c r="W514" s="55"/>
      <c r="X514" s="64"/>
      <c r="Y514" s="55"/>
      <c r="Z514" s="55"/>
      <c r="AA514" s="307"/>
      <c r="AB514" s="307"/>
      <c r="AC514" s="307"/>
      <c r="AD514" s="307"/>
      <c r="AE514" s="307"/>
      <c r="AF514" s="52" t="s">
        <v>2777</v>
      </c>
      <c r="AG514" s="52" t="s">
        <v>3946</v>
      </c>
      <c r="AH514" s="54">
        <v>2012</v>
      </c>
      <c r="AI514" s="145">
        <v>0.41666666666666669</v>
      </c>
      <c r="AJ514" s="147" t="s">
        <v>2777</v>
      </c>
      <c r="AK514" s="52" t="s">
        <v>3946</v>
      </c>
      <c r="AL514" s="54">
        <v>2012</v>
      </c>
      <c r="AM514" s="149">
        <v>0.47986111111111113</v>
      </c>
      <c r="AN514" s="147" t="s">
        <v>2803</v>
      </c>
      <c r="AO514" s="147" t="s">
        <v>3946</v>
      </c>
      <c r="AP514" s="148">
        <v>2012</v>
      </c>
      <c r="AQ514" s="149">
        <v>1</v>
      </c>
      <c r="AR514" s="148">
        <v>13</v>
      </c>
      <c r="AS514" s="322" t="s">
        <v>1609</v>
      </c>
      <c r="AT514" s="574">
        <v>203.1276</v>
      </c>
      <c r="AU514" s="574">
        <v>161.48600000000002</v>
      </c>
      <c r="AV514" s="574">
        <v>75.989999999999995</v>
      </c>
      <c r="AW514" s="520">
        <v>87</v>
      </c>
      <c r="AX514" s="574"/>
      <c r="AY514" s="570">
        <v>-137.61000000000001</v>
      </c>
      <c r="AZ514" s="574">
        <v>527.61</v>
      </c>
      <c r="BA514" s="574"/>
      <c r="BB514" s="574">
        <v>390</v>
      </c>
    </row>
    <row r="515" spans="1:54" s="62" customFormat="1" ht="12">
      <c r="A515" s="63" t="s">
        <v>1610</v>
      </c>
      <c r="B515" s="50">
        <v>78</v>
      </c>
      <c r="C515" s="151">
        <v>537753169</v>
      </c>
      <c r="D515" s="58" t="s">
        <v>1821</v>
      </c>
      <c r="E515" s="58" t="s">
        <v>1822</v>
      </c>
      <c r="F515" s="140" t="s">
        <v>1823</v>
      </c>
      <c r="G515" s="74"/>
      <c r="H515" s="138">
        <v>28</v>
      </c>
      <c r="I515" s="138">
        <v>1</v>
      </c>
      <c r="J515" s="138">
        <v>1954</v>
      </c>
      <c r="K515" s="58">
        <v>57</v>
      </c>
      <c r="L515" s="140" t="s">
        <v>1539</v>
      </c>
      <c r="M515" s="74"/>
      <c r="N515" s="74"/>
      <c r="O515" s="74"/>
      <c r="P515" s="74"/>
      <c r="Q515" s="151">
        <v>136</v>
      </c>
      <c r="R515" s="74"/>
      <c r="S515" s="321" t="s">
        <v>69</v>
      </c>
      <c r="T515" s="151">
        <v>11030022</v>
      </c>
      <c r="U515" s="58"/>
      <c r="V515" s="158"/>
      <c r="W515" s="55"/>
      <c r="X515" s="64"/>
      <c r="Y515" s="55"/>
      <c r="Z515" s="55"/>
      <c r="AA515" s="307"/>
      <c r="AB515" s="307"/>
      <c r="AC515" s="307"/>
      <c r="AD515" s="307"/>
      <c r="AE515" s="307"/>
      <c r="AF515" s="147" t="s">
        <v>3946</v>
      </c>
      <c r="AG515" s="147" t="s">
        <v>3948</v>
      </c>
      <c r="AH515" s="54">
        <v>2011</v>
      </c>
      <c r="AI515" s="149">
        <v>0.53472222222222221</v>
      </c>
      <c r="AJ515" s="147"/>
      <c r="AK515" s="147"/>
      <c r="AL515" s="148"/>
      <c r="AM515" s="149"/>
      <c r="AN515" s="147" t="s">
        <v>2781</v>
      </c>
      <c r="AO515" s="147" t="s">
        <v>3946</v>
      </c>
      <c r="AP515" s="148">
        <v>2012</v>
      </c>
      <c r="AQ515" s="149">
        <v>0.52083333333333337</v>
      </c>
      <c r="AR515" s="148">
        <v>21</v>
      </c>
      <c r="AS515" s="322" t="s">
        <v>3913</v>
      </c>
      <c r="AT515" s="574">
        <v>328.12919999999997</v>
      </c>
      <c r="AU515" s="574">
        <v>260.86200000000002</v>
      </c>
      <c r="AV515" s="574">
        <v>88.79</v>
      </c>
      <c r="AW515" s="520">
        <v>103</v>
      </c>
      <c r="AX515" s="574"/>
      <c r="AY515" s="570">
        <v>-150.7811999999999</v>
      </c>
      <c r="AZ515" s="574">
        <v>780.7811999999999</v>
      </c>
      <c r="BA515" s="574"/>
      <c r="BB515" s="574">
        <v>630</v>
      </c>
    </row>
    <row r="516" spans="1:54" s="62" customFormat="1" ht="12">
      <c r="A516" s="63" t="s">
        <v>1610</v>
      </c>
      <c r="B516" s="50">
        <v>79</v>
      </c>
      <c r="C516" s="320" t="s">
        <v>3326</v>
      </c>
      <c r="D516" s="320" t="s">
        <v>588</v>
      </c>
      <c r="E516" s="320" t="s">
        <v>3327</v>
      </c>
      <c r="F516" s="320" t="s">
        <v>3328</v>
      </c>
      <c r="G516" s="74"/>
      <c r="H516" s="138">
        <v>11</v>
      </c>
      <c r="I516" s="138">
        <v>9</v>
      </c>
      <c r="J516" s="138">
        <v>1965</v>
      </c>
      <c r="K516" s="139">
        <v>46</v>
      </c>
      <c r="L516" s="140" t="s">
        <v>1539</v>
      </c>
      <c r="M516" s="74"/>
      <c r="N516" s="74"/>
      <c r="O516" s="74"/>
      <c r="P516" s="74"/>
      <c r="Q516" s="151">
        <v>32</v>
      </c>
      <c r="R516" s="74"/>
      <c r="S516" s="321" t="s">
        <v>69</v>
      </c>
      <c r="T516" s="151">
        <v>11030022</v>
      </c>
      <c r="U516" s="58"/>
      <c r="V516" s="158"/>
      <c r="W516" s="55"/>
      <c r="X516" s="64"/>
      <c r="Y516" s="55"/>
      <c r="Z516" s="55"/>
      <c r="AA516" s="307"/>
      <c r="AB516" s="307"/>
      <c r="AC516" s="307"/>
      <c r="AD516" s="307"/>
      <c r="AE516" s="307"/>
      <c r="AF516" s="52" t="s">
        <v>3804</v>
      </c>
      <c r="AG516" s="52" t="s">
        <v>3950</v>
      </c>
      <c r="AH516" s="52" t="s">
        <v>3992</v>
      </c>
      <c r="AI516" s="145">
        <v>0.70833333333333337</v>
      </c>
      <c r="AJ516" s="147" t="s">
        <v>2781</v>
      </c>
      <c r="AK516" s="147" t="s">
        <v>3950</v>
      </c>
      <c r="AL516" s="148">
        <v>2012</v>
      </c>
      <c r="AM516" s="149">
        <v>0.4465277777777778</v>
      </c>
      <c r="AN516" s="147" t="s">
        <v>2803</v>
      </c>
      <c r="AO516" s="147" t="s">
        <v>3946</v>
      </c>
      <c r="AP516" s="148">
        <v>2012</v>
      </c>
      <c r="AQ516" s="149">
        <v>1</v>
      </c>
      <c r="AR516" s="148">
        <v>31</v>
      </c>
      <c r="AS516" s="322" t="s">
        <v>1609</v>
      </c>
      <c r="AT516" s="574">
        <v>484.38119999999998</v>
      </c>
      <c r="AU516" s="574">
        <v>385.08199999999999</v>
      </c>
      <c r="AV516" s="574">
        <v>7.77</v>
      </c>
      <c r="AW516" s="520">
        <v>103</v>
      </c>
      <c r="AX516" s="574"/>
      <c r="AY516" s="570">
        <v>-50.233199999999897</v>
      </c>
      <c r="AZ516" s="574">
        <v>980.2331999999999</v>
      </c>
      <c r="BA516" s="574"/>
      <c r="BB516" s="574">
        <v>930</v>
      </c>
    </row>
    <row r="517" spans="1:54" s="62" customFormat="1" ht="12">
      <c r="A517" s="63" t="s">
        <v>1610</v>
      </c>
      <c r="B517" s="50">
        <v>80</v>
      </c>
      <c r="C517" s="320" t="s">
        <v>4891</v>
      </c>
      <c r="D517" s="320" t="s">
        <v>412</v>
      </c>
      <c r="E517" s="320" t="s">
        <v>4892</v>
      </c>
      <c r="F517" s="320" t="s">
        <v>4893</v>
      </c>
      <c r="G517" s="74"/>
      <c r="H517" s="138">
        <v>30</v>
      </c>
      <c r="I517" s="138">
        <v>1</v>
      </c>
      <c r="J517" s="138">
        <v>1987</v>
      </c>
      <c r="K517" s="139">
        <v>25</v>
      </c>
      <c r="L517" s="140" t="s">
        <v>1539</v>
      </c>
      <c r="M517" s="74"/>
      <c r="N517" s="74"/>
      <c r="O517" s="74"/>
      <c r="P517" s="74"/>
      <c r="Q517" s="151">
        <v>54</v>
      </c>
      <c r="R517" s="74"/>
      <c r="S517" s="321" t="s">
        <v>69</v>
      </c>
      <c r="T517" s="151">
        <v>11030022</v>
      </c>
      <c r="U517" s="58"/>
      <c r="V517" s="58" t="s">
        <v>493</v>
      </c>
      <c r="W517" s="55"/>
      <c r="X517" s="64"/>
      <c r="Y517" s="55"/>
      <c r="Z517" s="55"/>
      <c r="AA517" s="307"/>
      <c r="AB517" s="307"/>
      <c r="AC517" s="307"/>
      <c r="AD517" s="307"/>
      <c r="AE517" s="307"/>
      <c r="AF517" s="52" t="s">
        <v>3505</v>
      </c>
      <c r="AG517" s="52" t="s">
        <v>3946</v>
      </c>
      <c r="AH517" s="54">
        <v>2012</v>
      </c>
      <c r="AI517" s="145">
        <v>0.58333333333333337</v>
      </c>
      <c r="AJ517" s="147" t="s">
        <v>2792</v>
      </c>
      <c r="AK517" s="52" t="s">
        <v>3946</v>
      </c>
      <c r="AL517" s="54">
        <v>2012</v>
      </c>
      <c r="AM517" s="149">
        <v>0.41388888888888892</v>
      </c>
      <c r="AN517" s="147" t="s">
        <v>2803</v>
      </c>
      <c r="AO517" s="147" t="s">
        <v>3946</v>
      </c>
      <c r="AP517" s="148">
        <v>2012</v>
      </c>
      <c r="AQ517" s="149">
        <v>1</v>
      </c>
      <c r="AR517" s="148">
        <v>7</v>
      </c>
      <c r="AS517" s="322" t="s">
        <v>1609</v>
      </c>
      <c r="AT517" s="574">
        <v>109.37639999999999</v>
      </c>
      <c r="AU517" s="574">
        <v>86.954000000000008</v>
      </c>
      <c r="AV517" s="574">
        <v>22.83</v>
      </c>
      <c r="AW517" s="520">
        <v>113</v>
      </c>
      <c r="AX517" s="574"/>
      <c r="AY517" s="570">
        <v>-122.16039999999998</v>
      </c>
      <c r="AZ517" s="574">
        <v>332.16039999999998</v>
      </c>
      <c r="BA517" s="574"/>
      <c r="BB517" s="574">
        <v>210</v>
      </c>
    </row>
    <row r="518" spans="1:54" s="62" customFormat="1" ht="12">
      <c r="A518" s="63" t="s">
        <v>1610</v>
      </c>
      <c r="B518" s="50">
        <v>81</v>
      </c>
      <c r="C518" s="320" t="s">
        <v>3329</v>
      </c>
      <c r="D518" s="320" t="s">
        <v>237</v>
      </c>
      <c r="E518" s="320" t="s">
        <v>1918</v>
      </c>
      <c r="F518" s="320" t="s">
        <v>3330</v>
      </c>
      <c r="G518" s="74"/>
      <c r="H518" s="138">
        <v>12</v>
      </c>
      <c r="I518" s="138">
        <v>7</v>
      </c>
      <c r="J518" s="138">
        <v>1976</v>
      </c>
      <c r="K518" s="139">
        <v>35</v>
      </c>
      <c r="L518" s="140" t="s">
        <v>1539</v>
      </c>
      <c r="M518" s="74"/>
      <c r="N518" s="74"/>
      <c r="O518" s="74"/>
      <c r="P518" s="74"/>
      <c r="Q518" s="151">
        <v>39</v>
      </c>
      <c r="R518" s="74"/>
      <c r="S518" s="321" t="s">
        <v>69</v>
      </c>
      <c r="T518" s="151">
        <v>11030022</v>
      </c>
      <c r="U518" s="58"/>
      <c r="V518" s="58"/>
      <c r="W518" s="55"/>
      <c r="X518" s="64"/>
      <c r="Y518" s="55"/>
      <c r="Z518" s="55"/>
      <c r="AA518" s="307"/>
      <c r="AB518" s="307"/>
      <c r="AC518" s="307"/>
      <c r="AD518" s="307"/>
      <c r="AE518" s="307"/>
      <c r="AF518" s="52" t="s">
        <v>2797</v>
      </c>
      <c r="AG518" s="52" t="s">
        <v>3950</v>
      </c>
      <c r="AH518" s="52" t="s">
        <v>3992</v>
      </c>
      <c r="AI518" s="145">
        <v>0.89583333333333337</v>
      </c>
      <c r="AJ518" s="147" t="s">
        <v>3949</v>
      </c>
      <c r="AK518" s="147" t="s">
        <v>3946</v>
      </c>
      <c r="AL518" s="148">
        <v>2012</v>
      </c>
      <c r="AM518" s="149">
        <v>0.47847222222222219</v>
      </c>
      <c r="AN518" s="147" t="s">
        <v>2797</v>
      </c>
      <c r="AO518" s="147" t="s">
        <v>3946</v>
      </c>
      <c r="AP518" s="148">
        <v>2012</v>
      </c>
      <c r="AQ518" s="149">
        <v>0.92361111111111116</v>
      </c>
      <c r="AR518" s="148">
        <v>29</v>
      </c>
      <c r="AS518" s="571" t="s">
        <v>3308</v>
      </c>
      <c r="AT518" s="574">
        <v>453.13079999999997</v>
      </c>
      <c r="AU518" s="574">
        <v>360.238</v>
      </c>
      <c r="AV518" s="574">
        <v>50.33</v>
      </c>
      <c r="AW518" s="520">
        <v>103</v>
      </c>
      <c r="AX518" s="574"/>
      <c r="AY518" s="570">
        <v>-96.698800000000006</v>
      </c>
      <c r="AZ518" s="574">
        <v>966.69880000000001</v>
      </c>
      <c r="BA518" s="574"/>
      <c r="BB518" s="574">
        <v>870</v>
      </c>
    </row>
    <row r="519" spans="1:54" s="62" customFormat="1" ht="12">
      <c r="A519" s="63" t="s">
        <v>1610</v>
      </c>
      <c r="B519" s="50">
        <v>82</v>
      </c>
      <c r="C519" s="151"/>
      <c r="D519" s="141" t="s">
        <v>307</v>
      </c>
      <c r="E519" s="141" t="s">
        <v>1831</v>
      </c>
      <c r="F519" s="51" t="s">
        <v>1832</v>
      </c>
      <c r="G519" s="74"/>
      <c r="H519" s="54">
        <v>17</v>
      </c>
      <c r="I519" s="54">
        <v>12</v>
      </c>
      <c r="J519" s="54">
        <v>1963</v>
      </c>
      <c r="K519" s="58">
        <v>47</v>
      </c>
      <c r="L519" s="140" t="s">
        <v>1539</v>
      </c>
      <c r="M519" s="74"/>
      <c r="N519" s="74"/>
      <c r="O519" s="74"/>
      <c r="P519" s="74"/>
      <c r="Q519" s="141">
        <v>233</v>
      </c>
      <c r="R519" s="74"/>
      <c r="S519" s="321" t="s">
        <v>69</v>
      </c>
      <c r="T519" s="151">
        <v>11030022</v>
      </c>
      <c r="U519" s="58"/>
      <c r="V519" s="58"/>
      <c r="W519" s="55"/>
      <c r="X519" s="64"/>
      <c r="Y519" s="55"/>
      <c r="Z519" s="55"/>
      <c r="AA519" s="307"/>
      <c r="AB519" s="307"/>
      <c r="AC519" s="307"/>
      <c r="AD519" s="307"/>
      <c r="AE519" s="307"/>
      <c r="AF519" s="52">
        <v>27</v>
      </c>
      <c r="AG519" s="52" t="s">
        <v>3953</v>
      </c>
      <c r="AH519" s="54">
        <v>2010</v>
      </c>
      <c r="AI519" s="145">
        <v>0.61458333333333337</v>
      </c>
      <c r="AJ519" s="147"/>
      <c r="AK519" s="147"/>
      <c r="AL519" s="148"/>
      <c r="AM519" s="149"/>
      <c r="AN519" s="147" t="s">
        <v>2803</v>
      </c>
      <c r="AO519" s="147" t="s">
        <v>3946</v>
      </c>
      <c r="AP519" s="148">
        <v>2012</v>
      </c>
      <c r="AQ519" s="149">
        <v>1</v>
      </c>
      <c r="AR519" s="148">
        <v>31</v>
      </c>
      <c r="AS519" s="322" t="s">
        <v>1609</v>
      </c>
      <c r="AT519" s="574">
        <v>484.38119999999998</v>
      </c>
      <c r="AU519" s="574">
        <v>385.08199999999999</v>
      </c>
      <c r="AV519" s="574">
        <v>2.2999999999999998</v>
      </c>
      <c r="AW519" s="520">
        <v>0</v>
      </c>
      <c r="AX519" s="574"/>
      <c r="AY519" s="570">
        <v>-3.1999999998788553E-3</v>
      </c>
      <c r="AZ519" s="574">
        <v>871.76319999999987</v>
      </c>
      <c r="BA519" s="574"/>
      <c r="BB519" s="574">
        <v>871.76</v>
      </c>
    </row>
    <row r="520" spans="1:54" s="62" customFormat="1" ht="12">
      <c r="A520" s="63" t="s">
        <v>1610</v>
      </c>
      <c r="B520" s="50">
        <v>83</v>
      </c>
      <c r="C520" s="320" t="s">
        <v>1833</v>
      </c>
      <c r="D520" s="320" t="s">
        <v>1036</v>
      </c>
      <c r="E520" s="320" t="s">
        <v>1037</v>
      </c>
      <c r="F520" s="320" t="s">
        <v>1038</v>
      </c>
      <c r="G520" s="74"/>
      <c r="H520" s="138">
        <v>13</v>
      </c>
      <c r="I520" s="138">
        <v>9</v>
      </c>
      <c r="J520" s="138">
        <v>1949</v>
      </c>
      <c r="K520" s="139">
        <v>62</v>
      </c>
      <c r="L520" s="58" t="s">
        <v>100</v>
      </c>
      <c r="M520" s="74"/>
      <c r="N520" s="74"/>
      <c r="O520" s="74"/>
      <c r="P520" s="74"/>
      <c r="Q520" s="151">
        <v>311</v>
      </c>
      <c r="R520" s="74"/>
      <c r="S520" s="321" t="s">
        <v>69</v>
      </c>
      <c r="T520" s="151">
        <v>11030022</v>
      </c>
      <c r="U520" s="58"/>
      <c r="V520" s="58"/>
      <c r="W520" s="55"/>
      <c r="X520" s="64"/>
      <c r="Y520" s="55"/>
      <c r="Z520" s="55"/>
      <c r="AA520" s="307"/>
      <c r="AB520" s="307"/>
      <c r="AC520" s="307"/>
      <c r="AD520" s="307"/>
      <c r="AE520" s="307"/>
      <c r="AF520" s="52" t="s">
        <v>3505</v>
      </c>
      <c r="AG520" s="52" t="s">
        <v>2752</v>
      </c>
      <c r="AH520" s="54">
        <v>2011</v>
      </c>
      <c r="AI520" s="145">
        <v>0.5</v>
      </c>
      <c r="AJ520" s="147"/>
      <c r="AK520" s="147"/>
      <c r="AL520" s="148"/>
      <c r="AM520" s="149"/>
      <c r="AN520" s="147" t="s">
        <v>2803</v>
      </c>
      <c r="AO520" s="147" t="s">
        <v>3946</v>
      </c>
      <c r="AP520" s="148">
        <v>2012</v>
      </c>
      <c r="AQ520" s="149">
        <v>1</v>
      </c>
      <c r="AR520" s="148">
        <v>31</v>
      </c>
      <c r="AS520" s="322" t="s">
        <v>1609</v>
      </c>
      <c r="AT520" s="574">
        <v>484.38119999999998</v>
      </c>
      <c r="AU520" s="574">
        <v>385.08199999999999</v>
      </c>
      <c r="AV520" s="574">
        <v>29.04</v>
      </c>
      <c r="AW520" s="520">
        <v>103</v>
      </c>
      <c r="AX520" s="574"/>
      <c r="AY520" s="570">
        <v>-71.503199999999879</v>
      </c>
      <c r="AZ520" s="574">
        <v>1001.5031999999999</v>
      </c>
      <c r="BA520" s="574"/>
      <c r="BB520" s="574">
        <v>930</v>
      </c>
    </row>
    <row r="521" spans="1:54" s="62" customFormat="1" ht="12">
      <c r="A521" s="63" t="s">
        <v>1610</v>
      </c>
      <c r="B521" s="50">
        <v>84</v>
      </c>
      <c r="C521" s="320" t="s">
        <v>3331</v>
      </c>
      <c r="D521" s="320" t="s">
        <v>1881</v>
      </c>
      <c r="E521" s="320" t="s">
        <v>3332</v>
      </c>
      <c r="F521" s="320" t="s">
        <v>3333</v>
      </c>
      <c r="G521" s="74"/>
      <c r="H521" s="138">
        <v>8</v>
      </c>
      <c r="I521" s="138">
        <v>2</v>
      </c>
      <c r="J521" s="138">
        <v>1966</v>
      </c>
      <c r="K521" s="139">
        <v>45</v>
      </c>
      <c r="L521" s="140" t="s">
        <v>1539</v>
      </c>
      <c r="M521" s="74"/>
      <c r="N521" s="74"/>
      <c r="O521" s="74"/>
      <c r="P521" s="74"/>
      <c r="Q521" s="151">
        <v>14</v>
      </c>
      <c r="R521" s="74"/>
      <c r="S521" s="321" t="s">
        <v>69</v>
      </c>
      <c r="T521" s="151">
        <v>11030022</v>
      </c>
      <c r="U521" s="58"/>
      <c r="V521" s="58"/>
      <c r="W521" s="55"/>
      <c r="X521" s="64"/>
      <c r="Y521" s="55"/>
      <c r="Z521" s="55"/>
      <c r="AA521" s="307"/>
      <c r="AB521" s="307"/>
      <c r="AC521" s="307"/>
      <c r="AD521" s="307"/>
      <c r="AE521" s="307"/>
      <c r="AF521" s="52" t="s">
        <v>3454</v>
      </c>
      <c r="AG521" s="52" t="s">
        <v>3949</v>
      </c>
      <c r="AH521" s="54">
        <v>2012</v>
      </c>
      <c r="AI521" s="145">
        <v>0.79166666666666663</v>
      </c>
      <c r="AJ521" s="147"/>
      <c r="AK521" s="147"/>
      <c r="AL521" s="148"/>
      <c r="AM521" s="149"/>
      <c r="AN521" s="147" t="s">
        <v>2803</v>
      </c>
      <c r="AO521" s="147" t="s">
        <v>3946</v>
      </c>
      <c r="AP521" s="148">
        <v>2012</v>
      </c>
      <c r="AQ521" s="149">
        <v>1</v>
      </c>
      <c r="AR521" s="148">
        <v>31</v>
      </c>
      <c r="AS521" s="322" t="s">
        <v>1609</v>
      </c>
      <c r="AT521" s="574">
        <v>484.38119999999998</v>
      </c>
      <c r="AU521" s="574">
        <v>385.08199999999999</v>
      </c>
      <c r="AV521" s="574">
        <v>2.94</v>
      </c>
      <c r="AW521" s="520">
        <v>123</v>
      </c>
      <c r="AX521" s="574"/>
      <c r="AY521" s="570">
        <v>-65.40319999999997</v>
      </c>
      <c r="AZ521" s="574">
        <v>995.40319999999997</v>
      </c>
      <c r="BA521" s="574"/>
      <c r="BB521" s="574">
        <v>930</v>
      </c>
    </row>
    <row r="522" spans="1:54" s="62" customFormat="1" ht="12">
      <c r="A522" s="63" t="s">
        <v>1610</v>
      </c>
      <c r="B522" s="50">
        <v>85</v>
      </c>
      <c r="C522" s="320" t="s">
        <v>3334</v>
      </c>
      <c r="D522" s="320" t="s">
        <v>407</v>
      </c>
      <c r="E522" s="320" t="s">
        <v>1002</v>
      </c>
      <c r="F522" s="320" t="s">
        <v>1003</v>
      </c>
      <c r="G522" s="74"/>
      <c r="H522" s="138">
        <v>23</v>
      </c>
      <c r="I522" s="138">
        <v>10</v>
      </c>
      <c r="J522" s="138">
        <v>1983</v>
      </c>
      <c r="K522" s="139">
        <v>28</v>
      </c>
      <c r="L522" s="140" t="s">
        <v>1539</v>
      </c>
      <c r="M522" s="74"/>
      <c r="N522" s="74"/>
      <c r="O522" s="74"/>
      <c r="P522" s="74"/>
      <c r="Q522" s="151">
        <v>22</v>
      </c>
      <c r="R522" s="74"/>
      <c r="S522" s="321" t="s">
        <v>69</v>
      </c>
      <c r="T522" s="151">
        <v>11030022</v>
      </c>
      <c r="U522" s="58"/>
      <c r="V522" s="58"/>
      <c r="W522" s="55"/>
      <c r="X522" s="64"/>
      <c r="Y522" s="55"/>
      <c r="Z522" s="55"/>
      <c r="AA522" s="307"/>
      <c r="AB522" s="307"/>
      <c r="AC522" s="307"/>
      <c r="AD522" s="307"/>
      <c r="AE522" s="307"/>
      <c r="AF522" s="52" t="s">
        <v>2025</v>
      </c>
      <c r="AG522" s="52" t="s">
        <v>3949</v>
      </c>
      <c r="AH522" s="54">
        <v>2012</v>
      </c>
      <c r="AI522" s="145">
        <v>0.83333333333333337</v>
      </c>
      <c r="AJ522" s="147"/>
      <c r="AK522" s="147"/>
      <c r="AL522" s="148"/>
      <c r="AM522" s="149"/>
      <c r="AN522" s="147" t="s">
        <v>2803</v>
      </c>
      <c r="AO522" s="147" t="s">
        <v>3946</v>
      </c>
      <c r="AP522" s="148">
        <v>2012</v>
      </c>
      <c r="AQ522" s="149">
        <v>1</v>
      </c>
      <c r="AR522" s="148">
        <v>31</v>
      </c>
      <c r="AS522" s="322" t="s">
        <v>1609</v>
      </c>
      <c r="AT522" s="574">
        <v>484.38119999999998</v>
      </c>
      <c r="AU522" s="574">
        <v>385.08199999999999</v>
      </c>
      <c r="AV522" s="574">
        <v>8.0500000000000007</v>
      </c>
      <c r="AW522" s="520">
        <v>103</v>
      </c>
      <c r="AX522" s="574"/>
      <c r="AY522" s="570">
        <v>-50.51319999999987</v>
      </c>
      <c r="AZ522" s="574">
        <v>980.51319999999987</v>
      </c>
      <c r="BA522" s="574"/>
      <c r="BB522" s="574">
        <v>930</v>
      </c>
    </row>
    <row r="523" spans="1:54" s="62" customFormat="1" ht="12">
      <c r="A523" s="63" t="s">
        <v>1610</v>
      </c>
      <c r="B523" s="50">
        <v>86</v>
      </c>
      <c r="C523" s="320" t="s">
        <v>4894</v>
      </c>
      <c r="D523" s="320" t="s">
        <v>55</v>
      </c>
      <c r="E523" s="320" t="s">
        <v>2775</v>
      </c>
      <c r="F523" s="320" t="s">
        <v>2776</v>
      </c>
      <c r="G523" s="74"/>
      <c r="H523" s="138">
        <v>28</v>
      </c>
      <c r="I523" s="138">
        <v>7</v>
      </c>
      <c r="J523" s="138">
        <v>1958</v>
      </c>
      <c r="K523" s="58">
        <v>53</v>
      </c>
      <c r="L523" s="140" t="s">
        <v>1539</v>
      </c>
      <c r="M523" s="74"/>
      <c r="N523" s="74"/>
      <c r="O523" s="74"/>
      <c r="P523" s="74"/>
      <c r="Q523" s="151">
        <v>66</v>
      </c>
      <c r="R523" s="74"/>
      <c r="S523" s="321" t="s">
        <v>69</v>
      </c>
      <c r="T523" s="151">
        <v>11030022</v>
      </c>
      <c r="U523" s="58"/>
      <c r="V523" s="58"/>
      <c r="W523" s="55"/>
      <c r="X523" s="64"/>
      <c r="Y523" s="55"/>
      <c r="Z523" s="55"/>
      <c r="AA523" s="307"/>
      <c r="AB523" s="307"/>
      <c r="AC523" s="307"/>
      <c r="AD523" s="307"/>
      <c r="AE523" s="307"/>
      <c r="AF523" s="52" t="s">
        <v>2803</v>
      </c>
      <c r="AG523" s="52" t="s">
        <v>3946</v>
      </c>
      <c r="AH523" s="54">
        <v>2012</v>
      </c>
      <c r="AI523" s="145" t="s">
        <v>4895</v>
      </c>
      <c r="AJ523" s="147" t="s">
        <v>2803</v>
      </c>
      <c r="AK523" s="52" t="s">
        <v>3946</v>
      </c>
      <c r="AL523" s="54">
        <v>2012</v>
      </c>
      <c r="AM523" s="149">
        <v>0.75416666666666676</v>
      </c>
      <c r="AN523" s="147" t="s">
        <v>2803</v>
      </c>
      <c r="AO523" s="147" t="s">
        <v>3946</v>
      </c>
      <c r="AP523" s="148">
        <v>2012</v>
      </c>
      <c r="AQ523" s="149">
        <v>1</v>
      </c>
      <c r="AR523" s="148">
        <v>1</v>
      </c>
      <c r="AS523" s="322" t="s">
        <v>1609</v>
      </c>
      <c r="AT523" s="574">
        <v>15.6252</v>
      </c>
      <c r="AU523" s="574">
        <v>12.422000000000001</v>
      </c>
      <c r="AV523" s="574">
        <v>0</v>
      </c>
      <c r="AW523" s="520">
        <v>0</v>
      </c>
      <c r="AX523" s="574"/>
      <c r="AY523" s="570">
        <v>2.8000000000005798E-3</v>
      </c>
      <c r="AZ523" s="574">
        <v>28.0472</v>
      </c>
      <c r="BA523" s="574"/>
      <c r="BB523" s="574">
        <v>28.05</v>
      </c>
    </row>
    <row r="524" spans="1:54" s="62" customFormat="1" ht="12">
      <c r="A524" s="63" t="s">
        <v>1610</v>
      </c>
      <c r="B524" s="50">
        <v>87</v>
      </c>
      <c r="C524" s="320" t="s">
        <v>3335</v>
      </c>
      <c r="D524" s="320" t="s">
        <v>1311</v>
      </c>
      <c r="E524" s="320" t="s">
        <v>966</v>
      </c>
      <c r="F524" s="320" t="s">
        <v>1312</v>
      </c>
      <c r="G524" s="74"/>
      <c r="H524" s="138">
        <v>28</v>
      </c>
      <c r="I524" s="138">
        <v>2</v>
      </c>
      <c r="J524" s="138">
        <v>1964</v>
      </c>
      <c r="K524" s="139">
        <v>47</v>
      </c>
      <c r="L524" s="140" t="s">
        <v>1539</v>
      </c>
      <c r="M524" s="74"/>
      <c r="N524" s="74"/>
      <c r="O524" s="74"/>
      <c r="P524" s="74"/>
      <c r="Q524" s="151">
        <v>3</v>
      </c>
      <c r="R524" s="74"/>
      <c r="S524" s="321" t="s">
        <v>69</v>
      </c>
      <c r="T524" s="151">
        <v>11030022</v>
      </c>
      <c r="U524" s="58"/>
      <c r="V524" s="58"/>
      <c r="W524" s="55"/>
      <c r="X524" s="64"/>
      <c r="Y524" s="55"/>
      <c r="Z524" s="55"/>
      <c r="AA524" s="307"/>
      <c r="AB524" s="307"/>
      <c r="AC524" s="307"/>
      <c r="AD524" s="307"/>
      <c r="AE524" s="307"/>
      <c r="AF524" s="52" t="s">
        <v>2743</v>
      </c>
      <c r="AG524" s="52" t="s">
        <v>3949</v>
      </c>
      <c r="AH524" s="54">
        <v>2012</v>
      </c>
      <c r="AI524" s="145">
        <v>0.76041666666666663</v>
      </c>
      <c r="AJ524" s="147"/>
      <c r="AK524" s="147"/>
      <c r="AL524" s="148"/>
      <c r="AM524" s="149"/>
      <c r="AN524" s="147" t="s">
        <v>2803</v>
      </c>
      <c r="AO524" s="147" t="s">
        <v>3946</v>
      </c>
      <c r="AP524" s="148">
        <v>2012</v>
      </c>
      <c r="AQ524" s="149">
        <v>1</v>
      </c>
      <c r="AR524" s="148">
        <v>31</v>
      </c>
      <c r="AS524" s="322" t="s">
        <v>1609</v>
      </c>
      <c r="AT524" s="574">
        <v>484.38119999999998</v>
      </c>
      <c r="AU524" s="574">
        <v>385.08199999999999</v>
      </c>
      <c r="AV524" s="574">
        <v>2.94</v>
      </c>
      <c r="AW524" s="520">
        <v>103</v>
      </c>
      <c r="AX524" s="574"/>
      <c r="AY524" s="570">
        <v>-45.40319999999997</v>
      </c>
      <c r="AZ524" s="574">
        <v>975.40319999999997</v>
      </c>
      <c r="BA524" s="574"/>
      <c r="BB524" s="574">
        <v>930</v>
      </c>
    </row>
    <row r="525" spans="1:54" s="62" customFormat="1" ht="12">
      <c r="A525" s="63" t="s">
        <v>1610</v>
      </c>
      <c r="B525" s="50">
        <v>88</v>
      </c>
      <c r="C525" s="320" t="s">
        <v>3336</v>
      </c>
      <c r="D525" s="320" t="s">
        <v>588</v>
      </c>
      <c r="E525" s="320" t="s">
        <v>2316</v>
      </c>
      <c r="F525" s="320" t="s">
        <v>3337</v>
      </c>
      <c r="G525" s="74"/>
      <c r="H525" s="138">
        <v>21</v>
      </c>
      <c r="I525" s="138">
        <v>6</v>
      </c>
      <c r="J525" s="138">
        <v>1961</v>
      </c>
      <c r="K525" s="139">
        <v>50</v>
      </c>
      <c r="L525" s="140" t="s">
        <v>1539</v>
      </c>
      <c r="M525" s="74"/>
      <c r="N525" s="74"/>
      <c r="O525" s="74"/>
      <c r="P525" s="74"/>
      <c r="Q525" s="151">
        <v>1</v>
      </c>
      <c r="R525" s="74"/>
      <c r="S525" s="321" t="s">
        <v>69</v>
      </c>
      <c r="T525" s="151">
        <v>11030022</v>
      </c>
      <c r="U525" s="58"/>
      <c r="V525" s="58"/>
      <c r="W525" s="55"/>
      <c r="X525" s="64"/>
      <c r="Y525" s="55"/>
      <c r="Z525" s="55"/>
      <c r="AA525" s="307"/>
      <c r="AB525" s="307"/>
      <c r="AC525" s="307"/>
      <c r="AD525" s="307"/>
      <c r="AE525" s="307"/>
      <c r="AF525" s="52" t="s">
        <v>2743</v>
      </c>
      <c r="AG525" s="52" t="s">
        <v>3949</v>
      </c>
      <c r="AH525" s="54">
        <v>2012</v>
      </c>
      <c r="AI525" s="145">
        <v>0.58333333333333337</v>
      </c>
      <c r="AJ525" s="147"/>
      <c r="AK525" s="147"/>
      <c r="AL525" s="148"/>
      <c r="AM525" s="149"/>
      <c r="AN525" s="147" t="s">
        <v>2803</v>
      </c>
      <c r="AO525" s="147" t="s">
        <v>3946</v>
      </c>
      <c r="AP525" s="148">
        <v>2012</v>
      </c>
      <c r="AQ525" s="149">
        <v>1</v>
      </c>
      <c r="AR525" s="148">
        <v>31</v>
      </c>
      <c r="AS525" s="322" t="s">
        <v>1609</v>
      </c>
      <c r="AT525" s="574">
        <v>484.38119999999998</v>
      </c>
      <c r="AU525" s="574">
        <v>385.08199999999999</v>
      </c>
      <c r="AV525" s="574">
        <v>6.48</v>
      </c>
      <c r="AW525" s="520">
        <v>0</v>
      </c>
      <c r="AX525" s="574"/>
      <c r="AY525" s="570">
        <v>-3.1999999998788553E-3</v>
      </c>
      <c r="AZ525" s="574">
        <v>875.94319999999993</v>
      </c>
      <c r="BA525" s="574"/>
      <c r="BB525" s="574">
        <v>875.94</v>
      </c>
    </row>
    <row r="526" spans="1:54" s="62" customFormat="1" ht="12">
      <c r="A526" s="63" t="s">
        <v>1610</v>
      </c>
      <c r="B526" s="50">
        <v>89</v>
      </c>
      <c r="C526" s="320" t="s">
        <v>3338</v>
      </c>
      <c r="D526" s="320" t="s">
        <v>1885</v>
      </c>
      <c r="E526" s="320" t="s">
        <v>3339</v>
      </c>
      <c r="F526" s="320" t="s">
        <v>3340</v>
      </c>
      <c r="G526" s="74"/>
      <c r="H526" s="138">
        <v>10</v>
      </c>
      <c r="I526" s="138">
        <v>4</v>
      </c>
      <c r="J526" s="138">
        <v>1943</v>
      </c>
      <c r="K526" s="139">
        <v>68</v>
      </c>
      <c r="L526" s="140" t="s">
        <v>1539</v>
      </c>
      <c r="M526" s="74"/>
      <c r="N526" s="74"/>
      <c r="O526" s="74"/>
      <c r="P526" s="74"/>
      <c r="Q526" s="151">
        <v>30</v>
      </c>
      <c r="R526" s="74"/>
      <c r="S526" s="321" t="s">
        <v>69</v>
      </c>
      <c r="T526" s="151">
        <v>11030022</v>
      </c>
      <c r="U526" s="58"/>
      <c r="V526" s="58" t="s">
        <v>90</v>
      </c>
      <c r="W526" s="55"/>
      <c r="X526" s="64"/>
      <c r="Y526" s="55"/>
      <c r="Z526" s="55"/>
      <c r="AA526" s="307"/>
      <c r="AB526" s="307"/>
      <c r="AC526" s="307"/>
      <c r="AD526" s="307"/>
      <c r="AE526" s="307"/>
      <c r="AF526" s="52" t="s">
        <v>2761</v>
      </c>
      <c r="AG526" s="52" t="s">
        <v>3950</v>
      </c>
      <c r="AH526" s="52" t="s">
        <v>3992</v>
      </c>
      <c r="AI526" s="145">
        <v>0.79166666666666663</v>
      </c>
      <c r="AJ526" s="147" t="s">
        <v>2767</v>
      </c>
      <c r="AK526" s="147" t="s">
        <v>3950</v>
      </c>
      <c r="AL526" s="148">
        <v>2012</v>
      </c>
      <c r="AM526" s="149">
        <v>0.4381944444444445</v>
      </c>
      <c r="AN526" s="147" t="s">
        <v>2803</v>
      </c>
      <c r="AO526" s="147" t="s">
        <v>3946</v>
      </c>
      <c r="AP526" s="148">
        <v>2012</v>
      </c>
      <c r="AQ526" s="149">
        <v>1</v>
      </c>
      <c r="AR526" s="148">
        <v>31</v>
      </c>
      <c r="AS526" s="322" t="s">
        <v>1609</v>
      </c>
      <c r="AT526" s="574">
        <v>484.38119999999998</v>
      </c>
      <c r="AU526" s="574">
        <v>385.08199999999999</v>
      </c>
      <c r="AV526" s="574">
        <v>15.6</v>
      </c>
      <c r="AW526" s="520">
        <v>123</v>
      </c>
      <c r="AX526" s="574"/>
      <c r="AY526" s="570">
        <v>-78.063199999999938</v>
      </c>
      <c r="AZ526" s="574">
        <v>1008.0631999999999</v>
      </c>
      <c r="BA526" s="574"/>
      <c r="BB526" s="574">
        <v>930</v>
      </c>
    </row>
    <row r="527" spans="1:54" s="62" customFormat="1" ht="12">
      <c r="A527" s="63" t="s">
        <v>1610</v>
      </c>
      <c r="B527" s="50">
        <v>90</v>
      </c>
      <c r="C527" s="320" t="s">
        <v>3341</v>
      </c>
      <c r="D527" s="320" t="s">
        <v>392</v>
      </c>
      <c r="E527" s="320" t="s">
        <v>3342</v>
      </c>
      <c r="F527" s="320" t="s">
        <v>3343</v>
      </c>
      <c r="G527" s="74"/>
      <c r="H527" s="138">
        <v>5</v>
      </c>
      <c r="I527" s="138">
        <v>11</v>
      </c>
      <c r="J527" s="138">
        <v>1980</v>
      </c>
      <c r="K527" s="139">
        <v>31</v>
      </c>
      <c r="L527" s="140" t="s">
        <v>1539</v>
      </c>
      <c r="M527" s="74"/>
      <c r="N527" s="74"/>
      <c r="O527" s="74"/>
      <c r="P527" s="74"/>
      <c r="Q527" s="151">
        <v>27</v>
      </c>
      <c r="R527" s="74"/>
      <c r="S527" s="321" t="s">
        <v>69</v>
      </c>
      <c r="T527" s="151">
        <v>11030022</v>
      </c>
      <c r="U527" s="58"/>
      <c r="V527" s="58"/>
      <c r="W527" s="55"/>
      <c r="X527" s="64"/>
      <c r="Y527" s="55"/>
      <c r="Z527" s="55"/>
      <c r="AA527" s="307"/>
      <c r="AB527" s="307"/>
      <c r="AC527" s="307"/>
      <c r="AD527" s="307"/>
      <c r="AE527" s="307"/>
      <c r="AF527" s="52" t="s">
        <v>3954</v>
      </c>
      <c r="AG527" s="52" t="s">
        <v>3950</v>
      </c>
      <c r="AH527" s="52" t="s">
        <v>3992</v>
      </c>
      <c r="AI527" s="145">
        <v>0.5</v>
      </c>
      <c r="AJ527" s="147" t="s">
        <v>3954</v>
      </c>
      <c r="AK527" s="147" t="s">
        <v>3950</v>
      </c>
      <c r="AL527" s="148">
        <v>2012</v>
      </c>
      <c r="AM527" s="149">
        <v>0.53888888888888886</v>
      </c>
      <c r="AN527" s="147" t="s">
        <v>2803</v>
      </c>
      <c r="AO527" s="147" t="s">
        <v>3946</v>
      </c>
      <c r="AP527" s="148">
        <v>2012</v>
      </c>
      <c r="AQ527" s="149">
        <v>1</v>
      </c>
      <c r="AR527" s="148">
        <v>31</v>
      </c>
      <c r="AS527" s="322" t="s">
        <v>1609</v>
      </c>
      <c r="AT527" s="574">
        <v>484.38119999999998</v>
      </c>
      <c r="AU527" s="574">
        <v>385.08199999999999</v>
      </c>
      <c r="AV527" s="574">
        <v>11.56</v>
      </c>
      <c r="AW527" s="520">
        <v>150</v>
      </c>
      <c r="AX527" s="574"/>
      <c r="AY527" s="570">
        <v>-101.02319999999986</v>
      </c>
      <c r="AZ527" s="574">
        <v>1031.0231999999999</v>
      </c>
      <c r="BA527" s="574"/>
      <c r="BB527" s="574">
        <v>930</v>
      </c>
    </row>
    <row r="528" spans="1:54" s="62" customFormat="1" ht="12">
      <c r="A528" s="63" t="s">
        <v>1610</v>
      </c>
      <c r="B528" s="50">
        <v>91</v>
      </c>
      <c r="C528" s="320" t="s">
        <v>1844</v>
      </c>
      <c r="D528" s="320" t="s">
        <v>61</v>
      </c>
      <c r="E528" s="320" t="s">
        <v>1845</v>
      </c>
      <c r="F528" s="320" t="s">
        <v>1846</v>
      </c>
      <c r="G528" s="74"/>
      <c r="H528" s="138">
        <v>2</v>
      </c>
      <c r="I528" s="138">
        <v>5</v>
      </c>
      <c r="J528" s="138">
        <v>1952</v>
      </c>
      <c r="K528" s="139">
        <v>59</v>
      </c>
      <c r="L528" s="140" t="s">
        <v>1539</v>
      </c>
      <c r="M528" s="74"/>
      <c r="N528" s="74"/>
      <c r="O528" s="74"/>
      <c r="P528" s="74"/>
      <c r="Q528" s="141">
        <v>284</v>
      </c>
      <c r="R528" s="74"/>
      <c r="S528" s="321" t="s">
        <v>69</v>
      </c>
      <c r="T528" s="151">
        <v>11030022</v>
      </c>
      <c r="U528" s="58"/>
      <c r="V528" s="58"/>
      <c r="W528" s="55"/>
      <c r="X528" s="64"/>
      <c r="Y528" s="55"/>
      <c r="Z528" s="55"/>
      <c r="AA528" s="307"/>
      <c r="AB528" s="307"/>
      <c r="AC528" s="307"/>
      <c r="AD528" s="307"/>
      <c r="AE528" s="307"/>
      <c r="AF528" s="52" t="s">
        <v>2787</v>
      </c>
      <c r="AG528" s="52" t="s">
        <v>2021</v>
      </c>
      <c r="AH528" s="54">
        <v>2011</v>
      </c>
      <c r="AI528" s="145">
        <v>0.83333333333333337</v>
      </c>
      <c r="AJ528" s="147"/>
      <c r="AK528" s="147"/>
      <c r="AL528" s="148"/>
      <c r="AM528" s="149"/>
      <c r="AN528" s="147" t="s">
        <v>2803</v>
      </c>
      <c r="AO528" s="147" t="s">
        <v>3946</v>
      </c>
      <c r="AP528" s="148">
        <v>2012</v>
      </c>
      <c r="AQ528" s="149">
        <v>0.88194444444444453</v>
      </c>
      <c r="AR528" s="148">
        <v>31</v>
      </c>
      <c r="AS528" s="88" t="s">
        <v>1621</v>
      </c>
      <c r="AT528" s="574">
        <v>484.38119999999998</v>
      </c>
      <c r="AU528" s="574">
        <v>385.08199999999999</v>
      </c>
      <c r="AV528" s="574">
        <v>2.94</v>
      </c>
      <c r="AW528" s="520">
        <v>103</v>
      </c>
      <c r="AX528" s="574"/>
      <c r="AY528" s="570">
        <v>-45.40319999999997</v>
      </c>
      <c r="AZ528" s="574">
        <v>975.40319999999997</v>
      </c>
      <c r="BA528" s="574"/>
      <c r="BB528" s="574">
        <v>930</v>
      </c>
    </row>
    <row r="529" spans="1:54" s="62" customFormat="1" ht="12">
      <c r="A529" s="63" t="s">
        <v>1610</v>
      </c>
      <c r="B529" s="50">
        <v>92</v>
      </c>
      <c r="C529" s="320" t="s">
        <v>3344</v>
      </c>
      <c r="D529" s="320" t="s">
        <v>1959</v>
      </c>
      <c r="E529" s="320" t="s">
        <v>3345</v>
      </c>
      <c r="F529" s="320" t="s">
        <v>3346</v>
      </c>
      <c r="G529" s="74"/>
      <c r="H529" s="138">
        <v>11</v>
      </c>
      <c r="I529" s="138">
        <v>4</v>
      </c>
      <c r="J529" s="138">
        <v>1976</v>
      </c>
      <c r="K529" s="139">
        <v>35</v>
      </c>
      <c r="L529" s="140" t="s">
        <v>1539</v>
      </c>
      <c r="M529" s="74"/>
      <c r="N529" s="74"/>
      <c r="O529" s="74"/>
      <c r="P529" s="74"/>
      <c r="Q529" s="151">
        <v>33</v>
      </c>
      <c r="R529" s="74"/>
      <c r="S529" s="321" t="s">
        <v>69</v>
      </c>
      <c r="T529" s="151">
        <v>11030022</v>
      </c>
      <c r="U529" s="58"/>
      <c r="V529" s="58"/>
      <c r="W529" s="55"/>
      <c r="X529" s="64"/>
      <c r="Y529" s="55"/>
      <c r="Z529" s="55"/>
      <c r="AA529" s="307"/>
      <c r="AB529" s="307"/>
      <c r="AC529" s="307"/>
      <c r="AD529" s="307"/>
      <c r="AE529" s="307"/>
      <c r="AF529" s="52" t="s">
        <v>2781</v>
      </c>
      <c r="AG529" s="52" t="s">
        <v>3950</v>
      </c>
      <c r="AH529" s="52" t="s">
        <v>3992</v>
      </c>
      <c r="AI529" s="145">
        <v>0.78472222222222221</v>
      </c>
      <c r="AJ529" s="147" t="s">
        <v>3458</v>
      </c>
      <c r="AK529" s="147" t="s">
        <v>3950</v>
      </c>
      <c r="AL529" s="148">
        <v>2012</v>
      </c>
      <c r="AM529" s="149">
        <v>0.43333333333333335</v>
      </c>
      <c r="AN529" s="147" t="s">
        <v>2803</v>
      </c>
      <c r="AO529" s="147" t="s">
        <v>3946</v>
      </c>
      <c r="AP529" s="148">
        <v>2012</v>
      </c>
      <c r="AQ529" s="149">
        <v>1</v>
      </c>
      <c r="AR529" s="148">
        <v>31</v>
      </c>
      <c r="AS529" s="322" t="s">
        <v>1609</v>
      </c>
      <c r="AT529" s="574">
        <v>484.38119999999998</v>
      </c>
      <c r="AU529" s="574">
        <v>385.08199999999999</v>
      </c>
      <c r="AV529" s="574">
        <v>8.2799999999999994</v>
      </c>
      <c r="AW529" s="520">
        <v>145</v>
      </c>
      <c r="AX529" s="574"/>
      <c r="AY529" s="570">
        <v>-92.743199999999888</v>
      </c>
      <c r="AZ529" s="574">
        <v>1022.7431999999999</v>
      </c>
      <c r="BA529" s="574"/>
      <c r="BB529" s="574">
        <v>930</v>
      </c>
    </row>
    <row r="530" spans="1:54" s="62" customFormat="1" ht="12">
      <c r="A530" s="63" t="s">
        <v>1610</v>
      </c>
      <c r="B530" s="50">
        <v>93</v>
      </c>
      <c r="C530" s="320" t="s">
        <v>4896</v>
      </c>
      <c r="D530" s="320" t="s">
        <v>2018</v>
      </c>
      <c r="E530" s="320" t="s">
        <v>2019</v>
      </c>
      <c r="F530" s="320" t="s">
        <v>2020</v>
      </c>
      <c r="G530" s="74"/>
      <c r="H530" s="138">
        <v>28</v>
      </c>
      <c r="I530" s="138">
        <v>8</v>
      </c>
      <c r="J530" s="138">
        <v>1987</v>
      </c>
      <c r="K530" s="139">
        <v>24</v>
      </c>
      <c r="L530" s="140" t="s">
        <v>1539</v>
      </c>
      <c r="M530" s="74"/>
      <c r="N530" s="74"/>
      <c r="O530" s="74"/>
      <c r="P530" s="74"/>
      <c r="Q530" s="151">
        <v>53</v>
      </c>
      <c r="R530" s="74"/>
      <c r="S530" s="321" t="s">
        <v>69</v>
      </c>
      <c r="T530" s="151">
        <v>11030022</v>
      </c>
      <c r="U530" s="58"/>
      <c r="V530" s="158"/>
      <c r="W530" s="55"/>
      <c r="X530" s="64"/>
      <c r="Y530" s="55"/>
      <c r="Z530" s="55"/>
      <c r="AA530" s="307"/>
      <c r="AB530" s="307"/>
      <c r="AC530" s="307"/>
      <c r="AD530" s="307"/>
      <c r="AE530" s="307"/>
      <c r="AF530" s="52" t="s">
        <v>2787</v>
      </c>
      <c r="AG530" s="52" t="s">
        <v>3946</v>
      </c>
      <c r="AH530" s="54">
        <v>2012</v>
      </c>
      <c r="AI530" s="145">
        <v>0.58333333333333337</v>
      </c>
      <c r="AJ530" s="147" t="s">
        <v>2787</v>
      </c>
      <c r="AK530" s="52" t="s">
        <v>3946</v>
      </c>
      <c r="AL530" s="54">
        <v>2012</v>
      </c>
      <c r="AM530" s="149">
        <v>0.70833333333333337</v>
      </c>
      <c r="AN530" s="147" t="s">
        <v>3793</v>
      </c>
      <c r="AO530" s="147" t="s">
        <v>3946</v>
      </c>
      <c r="AP530" s="148">
        <v>2012</v>
      </c>
      <c r="AQ530" s="149">
        <v>0.66666666666666663</v>
      </c>
      <c r="AR530" s="148">
        <v>5</v>
      </c>
      <c r="AS530" s="571" t="s">
        <v>1716</v>
      </c>
      <c r="AT530" s="574">
        <v>78.126000000000005</v>
      </c>
      <c r="AU530" s="574">
        <v>62.11</v>
      </c>
      <c r="AV530" s="574">
        <v>0.64</v>
      </c>
      <c r="AW530" s="520">
        <v>103</v>
      </c>
      <c r="AX530" s="574"/>
      <c r="AY530" s="570">
        <v>-93.875999999999976</v>
      </c>
      <c r="AZ530" s="574">
        <v>243.87599999999998</v>
      </c>
      <c r="BA530" s="574"/>
      <c r="BB530" s="574">
        <v>150</v>
      </c>
    </row>
    <row r="531" spans="1:54" s="62" customFormat="1" ht="12">
      <c r="A531" s="63" t="s">
        <v>1610</v>
      </c>
      <c r="B531" s="50">
        <v>94</v>
      </c>
      <c r="C531" s="320" t="s">
        <v>3347</v>
      </c>
      <c r="D531" s="320" t="s">
        <v>1375</v>
      </c>
      <c r="E531" s="320" t="s">
        <v>1424</v>
      </c>
      <c r="F531" s="320" t="s">
        <v>3348</v>
      </c>
      <c r="G531" s="74"/>
      <c r="H531" s="138">
        <v>19</v>
      </c>
      <c r="I531" s="138">
        <v>10</v>
      </c>
      <c r="J531" s="138">
        <v>1990</v>
      </c>
      <c r="K531" s="139">
        <v>21</v>
      </c>
      <c r="L531" s="140" t="s">
        <v>1539</v>
      </c>
      <c r="M531" s="74"/>
      <c r="N531" s="74"/>
      <c r="O531" s="74"/>
      <c r="P531" s="74"/>
      <c r="Q531" s="151">
        <v>36</v>
      </c>
      <c r="R531" s="74"/>
      <c r="S531" s="321" t="s">
        <v>69</v>
      </c>
      <c r="T531" s="151">
        <v>11030022</v>
      </c>
      <c r="U531" s="58"/>
      <c r="V531" s="58"/>
      <c r="W531" s="55"/>
      <c r="X531" s="64"/>
      <c r="Y531" s="55"/>
      <c r="Z531" s="55"/>
      <c r="AA531" s="307"/>
      <c r="AB531" s="307"/>
      <c r="AC531" s="307"/>
      <c r="AD531" s="307"/>
      <c r="AE531" s="307"/>
      <c r="AF531" s="52" t="s">
        <v>3799</v>
      </c>
      <c r="AG531" s="52" t="s">
        <v>3950</v>
      </c>
      <c r="AH531" s="52" t="s">
        <v>3992</v>
      </c>
      <c r="AI531" s="145">
        <v>0.66666666666666663</v>
      </c>
      <c r="AJ531" s="143">
        <v>27</v>
      </c>
      <c r="AK531" s="143">
        <v>2</v>
      </c>
      <c r="AL531" s="143">
        <v>2012</v>
      </c>
      <c r="AM531" s="149">
        <v>0.92986111111111114</v>
      </c>
      <c r="AN531" s="147" t="s">
        <v>2803</v>
      </c>
      <c r="AO531" s="147" t="s">
        <v>3946</v>
      </c>
      <c r="AP531" s="148">
        <v>2012</v>
      </c>
      <c r="AQ531" s="149">
        <v>1</v>
      </c>
      <c r="AR531" s="148">
        <v>31</v>
      </c>
      <c r="AS531" s="322" t="s">
        <v>1609</v>
      </c>
      <c r="AT531" s="574">
        <v>484.38119999999998</v>
      </c>
      <c r="AU531" s="574">
        <v>385.08199999999999</v>
      </c>
      <c r="AV531" s="574">
        <v>0</v>
      </c>
      <c r="AW531" s="520">
        <v>0</v>
      </c>
      <c r="AX531" s="574"/>
      <c r="AY531" s="570">
        <v>-3.1999999998788553E-3</v>
      </c>
      <c r="AZ531" s="574">
        <v>869.46319999999992</v>
      </c>
      <c r="BA531" s="574"/>
      <c r="BB531" s="574">
        <v>869.46</v>
      </c>
    </row>
    <row r="532" spans="1:54" s="62" customFormat="1" ht="12">
      <c r="A532" s="63" t="s">
        <v>1610</v>
      </c>
      <c r="B532" s="50">
        <v>95</v>
      </c>
      <c r="C532" s="320" t="s">
        <v>3349</v>
      </c>
      <c r="D532" s="320" t="s">
        <v>1626</v>
      </c>
      <c r="E532" s="320" t="s">
        <v>1848</v>
      </c>
      <c r="F532" s="320" t="s">
        <v>1849</v>
      </c>
      <c r="G532" s="74"/>
      <c r="H532" s="138">
        <v>3</v>
      </c>
      <c r="I532" s="138">
        <v>11</v>
      </c>
      <c r="J532" s="138">
        <v>1959</v>
      </c>
      <c r="K532" s="139">
        <v>52</v>
      </c>
      <c r="L532" s="140" t="s">
        <v>1539</v>
      </c>
      <c r="M532" s="74"/>
      <c r="N532" s="74"/>
      <c r="O532" s="74"/>
      <c r="P532" s="74"/>
      <c r="Q532" s="151">
        <v>19</v>
      </c>
      <c r="R532" s="74"/>
      <c r="S532" s="321" t="s">
        <v>69</v>
      </c>
      <c r="T532" s="151">
        <v>11030022</v>
      </c>
      <c r="U532" s="58"/>
      <c r="V532" s="58"/>
      <c r="W532" s="55"/>
      <c r="X532" s="64"/>
      <c r="Y532" s="55"/>
      <c r="Z532" s="55"/>
      <c r="AA532" s="307"/>
      <c r="AB532" s="307"/>
      <c r="AC532" s="307"/>
      <c r="AD532" s="307"/>
      <c r="AE532" s="307"/>
      <c r="AF532" s="52" t="s">
        <v>3799</v>
      </c>
      <c r="AG532" s="52" t="s">
        <v>3949</v>
      </c>
      <c r="AH532" s="54">
        <v>2012</v>
      </c>
      <c r="AI532" s="145">
        <v>0.79166666666666663</v>
      </c>
      <c r="AJ532" s="147"/>
      <c r="AK532" s="147"/>
      <c r="AL532" s="148"/>
      <c r="AM532" s="149"/>
      <c r="AN532" s="147" t="s">
        <v>3808</v>
      </c>
      <c r="AO532" s="147" t="s">
        <v>3946</v>
      </c>
      <c r="AP532" s="148">
        <v>2012</v>
      </c>
      <c r="AQ532" s="149">
        <v>8.3333333333333329E-2</v>
      </c>
      <c r="AR532" s="148">
        <v>18</v>
      </c>
      <c r="AS532" s="322" t="s">
        <v>3913</v>
      </c>
      <c r="AT532" s="574">
        <v>281.25360000000001</v>
      </c>
      <c r="AU532" s="574">
        <v>223.596</v>
      </c>
      <c r="AV532" s="574">
        <v>36.9</v>
      </c>
      <c r="AW532" s="520">
        <v>0</v>
      </c>
      <c r="AX532" s="574"/>
      <c r="AY532" s="570">
        <v>-1.7495999999999867</v>
      </c>
      <c r="AZ532" s="574">
        <v>541.74959999999999</v>
      </c>
      <c r="BA532" s="574"/>
      <c r="BB532" s="574">
        <v>540</v>
      </c>
    </row>
    <row r="533" spans="1:54" s="62" customFormat="1" ht="12">
      <c r="A533" s="63" t="s">
        <v>1610</v>
      </c>
      <c r="B533" s="50">
        <v>96</v>
      </c>
      <c r="C533" s="320" t="s">
        <v>1850</v>
      </c>
      <c r="D533" s="320" t="s">
        <v>1851</v>
      </c>
      <c r="E533" s="320" t="s">
        <v>1852</v>
      </c>
      <c r="F533" s="320" t="s">
        <v>1853</v>
      </c>
      <c r="G533" s="74"/>
      <c r="H533" s="138">
        <v>28</v>
      </c>
      <c r="I533" s="138">
        <v>4</v>
      </c>
      <c r="J533" s="138">
        <v>1939</v>
      </c>
      <c r="K533" s="139">
        <v>72</v>
      </c>
      <c r="L533" s="140" t="s">
        <v>1539</v>
      </c>
      <c r="M533" s="74"/>
      <c r="N533" s="74"/>
      <c r="O533" s="74"/>
      <c r="P533" s="74"/>
      <c r="Q533" s="151">
        <v>316</v>
      </c>
      <c r="R533" s="74"/>
      <c r="S533" s="321" t="s">
        <v>69</v>
      </c>
      <c r="T533" s="151">
        <v>11030022</v>
      </c>
      <c r="U533" s="58"/>
      <c r="V533" s="58"/>
      <c r="W533" s="55"/>
      <c r="X533" s="64"/>
      <c r="Y533" s="55"/>
      <c r="Z533" s="55"/>
      <c r="AA533" s="307"/>
      <c r="AB533" s="307"/>
      <c r="AC533" s="307"/>
      <c r="AD533" s="307"/>
      <c r="AE533" s="307"/>
      <c r="AF533" s="52" t="s">
        <v>3799</v>
      </c>
      <c r="AG533" s="52" t="s">
        <v>2752</v>
      </c>
      <c r="AH533" s="54">
        <v>2011</v>
      </c>
      <c r="AI533" s="145">
        <v>0.625</v>
      </c>
      <c r="AJ533" s="147"/>
      <c r="AK533" s="147"/>
      <c r="AL533" s="148"/>
      <c r="AM533" s="149"/>
      <c r="AN533" s="147" t="s">
        <v>2803</v>
      </c>
      <c r="AO533" s="147" t="s">
        <v>3946</v>
      </c>
      <c r="AP533" s="148">
        <v>2012</v>
      </c>
      <c r="AQ533" s="149">
        <v>1</v>
      </c>
      <c r="AR533" s="148">
        <v>31</v>
      </c>
      <c r="AS533" s="322" t="s">
        <v>1609</v>
      </c>
      <c r="AT533" s="574">
        <v>484.38119999999998</v>
      </c>
      <c r="AU533" s="574">
        <v>385.08199999999999</v>
      </c>
      <c r="AV533" s="574">
        <v>30.48</v>
      </c>
      <c r="AW533" s="520">
        <v>103</v>
      </c>
      <c r="AX533" s="574"/>
      <c r="AY533" s="570">
        <v>-72.943199999999933</v>
      </c>
      <c r="AZ533" s="574">
        <v>1002.9431999999999</v>
      </c>
      <c r="BA533" s="574"/>
      <c r="BB533" s="574">
        <v>930</v>
      </c>
    </row>
    <row r="534" spans="1:54" s="62" customFormat="1" ht="12">
      <c r="A534" s="63" t="s">
        <v>1610</v>
      </c>
      <c r="B534" s="50">
        <v>97</v>
      </c>
      <c r="C534" s="320" t="s">
        <v>1854</v>
      </c>
      <c r="D534" s="320" t="s">
        <v>1855</v>
      </c>
      <c r="E534" s="320" t="s">
        <v>1856</v>
      </c>
      <c r="F534" s="320" t="s">
        <v>1857</v>
      </c>
      <c r="G534" s="74"/>
      <c r="H534" s="138">
        <v>22</v>
      </c>
      <c r="I534" s="138">
        <v>11</v>
      </c>
      <c r="J534" s="138">
        <v>1976</v>
      </c>
      <c r="K534" s="139">
        <v>34</v>
      </c>
      <c r="L534" s="140" t="s">
        <v>1539</v>
      </c>
      <c r="M534" s="74"/>
      <c r="N534" s="74"/>
      <c r="O534" s="74"/>
      <c r="P534" s="74"/>
      <c r="Q534" s="141">
        <v>264</v>
      </c>
      <c r="R534" s="74"/>
      <c r="S534" s="321" t="s">
        <v>69</v>
      </c>
      <c r="T534" s="151">
        <v>11030022</v>
      </c>
      <c r="U534" s="58"/>
      <c r="V534" s="58"/>
      <c r="W534" s="55"/>
      <c r="X534" s="64"/>
      <c r="Y534" s="55"/>
      <c r="Z534" s="55"/>
      <c r="AA534" s="307"/>
      <c r="AB534" s="307"/>
      <c r="AC534" s="307"/>
      <c r="AD534" s="307"/>
      <c r="AE534" s="307"/>
      <c r="AF534" s="52" t="s">
        <v>3454</v>
      </c>
      <c r="AG534" s="52" t="s">
        <v>3951</v>
      </c>
      <c r="AH534" s="54">
        <v>2011</v>
      </c>
      <c r="AI534" s="145">
        <v>0.76041666666666663</v>
      </c>
      <c r="AJ534" s="147"/>
      <c r="AK534" s="147"/>
      <c r="AL534" s="148"/>
      <c r="AM534" s="149"/>
      <c r="AN534" s="147" t="s">
        <v>2803</v>
      </c>
      <c r="AO534" s="147" t="s">
        <v>3946</v>
      </c>
      <c r="AP534" s="148">
        <v>2012</v>
      </c>
      <c r="AQ534" s="149">
        <v>1</v>
      </c>
      <c r="AR534" s="148">
        <v>31</v>
      </c>
      <c r="AS534" s="322" t="s">
        <v>1609</v>
      </c>
      <c r="AT534" s="574">
        <v>484.38119999999998</v>
      </c>
      <c r="AU534" s="574">
        <v>385.08199999999999</v>
      </c>
      <c r="AV534" s="574">
        <v>2.2999999999999998</v>
      </c>
      <c r="AW534" s="520">
        <v>0</v>
      </c>
      <c r="AX534" s="574"/>
      <c r="AY534" s="570">
        <v>-3.1999999998788553E-3</v>
      </c>
      <c r="AZ534" s="574">
        <v>871.76319999999987</v>
      </c>
      <c r="BA534" s="574"/>
      <c r="BB534" s="574">
        <v>871.76</v>
      </c>
    </row>
    <row r="535" spans="1:54" s="62" customFormat="1" ht="12">
      <c r="A535" s="63" t="s">
        <v>1610</v>
      </c>
      <c r="B535" s="50">
        <v>98</v>
      </c>
      <c r="C535" s="320" t="s">
        <v>1858</v>
      </c>
      <c r="D535" s="320" t="s">
        <v>55</v>
      </c>
      <c r="E535" s="320" t="s">
        <v>1859</v>
      </c>
      <c r="F535" s="320" t="s">
        <v>1860</v>
      </c>
      <c r="G535" s="74"/>
      <c r="H535" s="138">
        <v>13</v>
      </c>
      <c r="I535" s="138">
        <v>7</v>
      </c>
      <c r="J535" s="138">
        <v>1984</v>
      </c>
      <c r="K535" s="139">
        <v>27</v>
      </c>
      <c r="L535" s="140" t="s">
        <v>1539</v>
      </c>
      <c r="M535" s="74"/>
      <c r="N535" s="74"/>
      <c r="O535" s="74"/>
      <c r="P535" s="74"/>
      <c r="Q535" s="151">
        <v>314</v>
      </c>
      <c r="R535" s="74"/>
      <c r="S535" s="321" t="s">
        <v>69</v>
      </c>
      <c r="T535" s="151">
        <v>11030022</v>
      </c>
      <c r="U535" s="58"/>
      <c r="V535" s="58"/>
      <c r="W535" s="55"/>
      <c r="X535" s="64"/>
      <c r="Y535" s="55"/>
      <c r="Z535" s="55"/>
      <c r="AA535" s="307"/>
      <c r="AB535" s="307"/>
      <c r="AC535" s="307"/>
      <c r="AD535" s="307"/>
      <c r="AE535" s="307"/>
      <c r="AF535" s="52" t="s">
        <v>2792</v>
      </c>
      <c r="AG535" s="52" t="s">
        <v>2752</v>
      </c>
      <c r="AH535" s="54">
        <v>2011</v>
      </c>
      <c r="AI535" s="145">
        <v>0.58333333333333337</v>
      </c>
      <c r="AJ535" s="52"/>
      <c r="AK535" s="52"/>
      <c r="AL535" s="54"/>
      <c r="AM535" s="149"/>
      <c r="AN535" s="147" t="s">
        <v>2803</v>
      </c>
      <c r="AO535" s="147" t="s">
        <v>3946</v>
      </c>
      <c r="AP535" s="148">
        <v>2012</v>
      </c>
      <c r="AQ535" s="149">
        <v>1</v>
      </c>
      <c r="AR535" s="148">
        <v>31</v>
      </c>
      <c r="AS535" s="322" t="s">
        <v>1609</v>
      </c>
      <c r="AT535" s="574">
        <v>484.38119999999998</v>
      </c>
      <c r="AU535" s="574">
        <v>385.08199999999999</v>
      </c>
      <c r="AV535" s="574">
        <v>2.94</v>
      </c>
      <c r="AW535" s="520">
        <v>103</v>
      </c>
      <c r="AX535" s="574"/>
      <c r="AY535" s="570">
        <v>-45.40319999999997</v>
      </c>
      <c r="AZ535" s="574">
        <v>975.40319999999997</v>
      </c>
      <c r="BA535" s="574"/>
      <c r="BB535" s="574">
        <v>930</v>
      </c>
    </row>
    <row r="536" spans="1:54" s="62" customFormat="1" ht="12">
      <c r="A536" s="63" t="s">
        <v>1610</v>
      </c>
      <c r="B536" s="50">
        <v>99</v>
      </c>
      <c r="C536" s="320" t="s">
        <v>1861</v>
      </c>
      <c r="D536" s="320" t="s">
        <v>485</v>
      </c>
      <c r="E536" s="320" t="s">
        <v>1209</v>
      </c>
      <c r="F536" s="320" t="s">
        <v>1862</v>
      </c>
      <c r="G536" s="74"/>
      <c r="H536" s="138">
        <v>24</v>
      </c>
      <c r="I536" s="138">
        <v>2</v>
      </c>
      <c r="J536" s="138">
        <v>1969</v>
      </c>
      <c r="K536" s="139">
        <v>42</v>
      </c>
      <c r="L536" s="140" t="s">
        <v>1539</v>
      </c>
      <c r="M536" s="74"/>
      <c r="N536" s="74"/>
      <c r="O536" s="74"/>
      <c r="P536" s="74"/>
      <c r="Q536" s="151">
        <v>305</v>
      </c>
      <c r="R536" s="74"/>
      <c r="S536" s="321" t="s">
        <v>69</v>
      </c>
      <c r="T536" s="151">
        <v>11030022</v>
      </c>
      <c r="U536" s="58"/>
      <c r="V536" s="58"/>
      <c r="W536" s="55"/>
      <c r="X536" s="64"/>
      <c r="Y536" s="55"/>
      <c r="Z536" s="55"/>
      <c r="AA536" s="307"/>
      <c r="AB536" s="307"/>
      <c r="AC536" s="307"/>
      <c r="AD536" s="307"/>
      <c r="AE536" s="307"/>
      <c r="AF536" s="52" t="s">
        <v>2777</v>
      </c>
      <c r="AG536" s="52" t="s">
        <v>2752</v>
      </c>
      <c r="AH536" s="54">
        <v>2011</v>
      </c>
      <c r="AI536" s="145">
        <v>0.625</v>
      </c>
      <c r="AJ536" s="52"/>
      <c r="AK536" s="52"/>
      <c r="AL536" s="52"/>
      <c r="AM536" s="145"/>
      <c r="AN536" s="147" t="s">
        <v>2803</v>
      </c>
      <c r="AO536" s="147" t="s">
        <v>3946</v>
      </c>
      <c r="AP536" s="148">
        <v>2012</v>
      </c>
      <c r="AQ536" s="149">
        <v>1</v>
      </c>
      <c r="AR536" s="148">
        <v>31</v>
      </c>
      <c r="AS536" s="322" t="s">
        <v>1609</v>
      </c>
      <c r="AT536" s="574">
        <v>484.38119999999998</v>
      </c>
      <c r="AU536" s="574">
        <v>385.08199999999999</v>
      </c>
      <c r="AV536" s="574">
        <v>29.66</v>
      </c>
      <c r="AW536" s="520">
        <v>163</v>
      </c>
      <c r="AX536" s="574"/>
      <c r="AY536" s="570">
        <v>-132.1232</v>
      </c>
      <c r="AZ536" s="574">
        <v>1062.1232</v>
      </c>
      <c r="BA536" s="574"/>
      <c r="BB536" s="574">
        <v>930</v>
      </c>
    </row>
    <row r="537" spans="1:54" s="62" customFormat="1" ht="12">
      <c r="A537" s="63" t="s">
        <v>1610</v>
      </c>
      <c r="B537" s="50">
        <v>100</v>
      </c>
      <c r="C537" s="320" t="s">
        <v>3350</v>
      </c>
      <c r="D537" s="320" t="s">
        <v>55</v>
      </c>
      <c r="E537" s="320" t="s">
        <v>1870</v>
      </c>
      <c r="F537" s="320" t="s">
        <v>1871</v>
      </c>
      <c r="G537" s="74"/>
      <c r="H537" s="138">
        <v>26</v>
      </c>
      <c r="I537" s="138">
        <v>8</v>
      </c>
      <c r="J537" s="138">
        <v>1973</v>
      </c>
      <c r="K537" s="139">
        <v>38</v>
      </c>
      <c r="L537" s="140" t="s">
        <v>1539</v>
      </c>
      <c r="M537" s="74"/>
      <c r="N537" s="74"/>
      <c r="O537" s="74"/>
      <c r="P537" s="74"/>
      <c r="Q537" s="151">
        <v>4</v>
      </c>
      <c r="R537" s="74"/>
      <c r="S537" s="321" t="s">
        <v>69</v>
      </c>
      <c r="T537" s="151">
        <v>11030022</v>
      </c>
      <c r="U537" s="58"/>
      <c r="V537" s="158" t="s">
        <v>4875</v>
      </c>
      <c r="W537" s="55"/>
      <c r="X537" s="64"/>
      <c r="Y537" s="55"/>
      <c r="Z537" s="55"/>
      <c r="AA537" s="307"/>
      <c r="AB537" s="307"/>
      <c r="AC537" s="307"/>
      <c r="AD537" s="307"/>
      <c r="AE537" s="307"/>
      <c r="AF537" s="52" t="s">
        <v>2743</v>
      </c>
      <c r="AG537" s="52" t="s">
        <v>3949</v>
      </c>
      <c r="AH537" s="54">
        <v>2012</v>
      </c>
      <c r="AI537" s="145">
        <v>0.625</v>
      </c>
      <c r="AJ537" s="52"/>
      <c r="AK537" s="52"/>
      <c r="AL537" s="54"/>
      <c r="AM537" s="149"/>
      <c r="AN537" s="147" t="s">
        <v>3954</v>
      </c>
      <c r="AO537" s="147" t="s">
        <v>3946</v>
      </c>
      <c r="AP537" s="148">
        <v>2012</v>
      </c>
      <c r="AQ537" s="149">
        <v>0.66666666666666663</v>
      </c>
      <c r="AR537" s="148">
        <v>9</v>
      </c>
      <c r="AS537" s="322" t="s">
        <v>1716</v>
      </c>
      <c r="AT537" s="574">
        <v>140.6268</v>
      </c>
      <c r="AU537" s="574">
        <v>111.798</v>
      </c>
      <c r="AV537" s="574">
        <v>1.84</v>
      </c>
      <c r="AW537" s="520">
        <v>0</v>
      </c>
      <c r="AX537" s="574"/>
      <c r="AY537" s="570">
        <v>0</v>
      </c>
      <c r="AZ537" s="574">
        <v>254.27</v>
      </c>
      <c r="BA537" s="574"/>
      <c r="BB537" s="574">
        <v>254.27</v>
      </c>
    </row>
    <row r="538" spans="1:54" s="62" customFormat="1" ht="12">
      <c r="A538" s="63" t="s">
        <v>1610</v>
      </c>
      <c r="B538" s="50">
        <v>101</v>
      </c>
      <c r="C538" s="320" t="s">
        <v>1872</v>
      </c>
      <c r="D538" s="320" t="s">
        <v>960</v>
      </c>
      <c r="E538" s="320" t="s">
        <v>1873</v>
      </c>
      <c r="F538" s="320" t="s">
        <v>1874</v>
      </c>
      <c r="G538" s="74"/>
      <c r="H538" s="138">
        <v>1</v>
      </c>
      <c r="I538" s="138">
        <v>11</v>
      </c>
      <c r="J538" s="138">
        <v>1955</v>
      </c>
      <c r="K538" s="139">
        <v>55</v>
      </c>
      <c r="L538" s="140" t="s">
        <v>1539</v>
      </c>
      <c r="M538" s="74"/>
      <c r="N538" s="74"/>
      <c r="O538" s="74"/>
      <c r="P538" s="74"/>
      <c r="Q538" s="141">
        <v>248</v>
      </c>
      <c r="R538" s="74"/>
      <c r="S538" s="524" t="s">
        <v>69</v>
      </c>
      <c r="T538" s="151">
        <v>11030022</v>
      </c>
      <c r="U538" s="58" t="s">
        <v>1629</v>
      </c>
      <c r="V538" s="158"/>
      <c r="W538" s="55"/>
      <c r="X538" s="64"/>
      <c r="Y538" s="55"/>
      <c r="Z538" s="55"/>
      <c r="AA538" s="307"/>
      <c r="AB538" s="307"/>
      <c r="AC538" s="307"/>
      <c r="AD538" s="307"/>
      <c r="AE538" s="307"/>
      <c r="AF538" s="52" t="s">
        <v>3950</v>
      </c>
      <c r="AG538" s="52" t="s">
        <v>3951</v>
      </c>
      <c r="AH538" s="54">
        <v>2011</v>
      </c>
      <c r="AI538" s="145">
        <v>0.79166666666666663</v>
      </c>
      <c r="AJ538" s="147"/>
      <c r="AK538" s="147"/>
      <c r="AL538" s="148"/>
      <c r="AM538" s="149"/>
      <c r="AN538" s="147" t="s">
        <v>2803</v>
      </c>
      <c r="AO538" s="147" t="s">
        <v>3946</v>
      </c>
      <c r="AP538" s="148">
        <v>2012</v>
      </c>
      <c r="AQ538" s="149">
        <v>1</v>
      </c>
      <c r="AR538" s="148">
        <v>31</v>
      </c>
      <c r="AS538" s="322" t="s">
        <v>1609</v>
      </c>
      <c r="AT538" s="574">
        <v>484.38119999999998</v>
      </c>
      <c r="AU538" s="574">
        <v>385.08199999999999</v>
      </c>
      <c r="AV538" s="574">
        <v>26.3</v>
      </c>
      <c r="AW538" s="520">
        <v>130</v>
      </c>
      <c r="AX538" s="574"/>
      <c r="AY538" s="570">
        <v>-95.76319999999987</v>
      </c>
      <c r="AZ538" s="574">
        <v>1025.7631999999999</v>
      </c>
      <c r="BA538" s="574"/>
      <c r="BB538" s="574">
        <v>930</v>
      </c>
    </row>
    <row r="539" spans="1:54" s="62" customFormat="1" ht="12">
      <c r="A539" s="63" t="s">
        <v>1610</v>
      </c>
      <c r="B539" s="50">
        <v>102</v>
      </c>
      <c r="C539" s="320" t="s">
        <v>1875</v>
      </c>
      <c r="D539" s="320" t="s">
        <v>1876</v>
      </c>
      <c r="E539" s="320" t="s">
        <v>1877</v>
      </c>
      <c r="F539" s="320" t="s">
        <v>1878</v>
      </c>
      <c r="G539" s="74"/>
      <c r="H539" s="138">
        <v>22</v>
      </c>
      <c r="I539" s="138">
        <v>6</v>
      </c>
      <c r="J539" s="138">
        <v>1967</v>
      </c>
      <c r="K539" s="139">
        <v>44</v>
      </c>
      <c r="L539" s="140" t="s">
        <v>1539</v>
      </c>
      <c r="M539" s="74"/>
      <c r="N539" s="74"/>
      <c r="O539" s="74"/>
      <c r="P539" s="74"/>
      <c r="Q539" s="151">
        <v>292</v>
      </c>
      <c r="R539" s="74"/>
      <c r="S539" s="524" t="s">
        <v>69</v>
      </c>
      <c r="T539" s="151">
        <v>11030022</v>
      </c>
      <c r="U539" s="58"/>
      <c r="V539" s="58"/>
      <c r="W539" s="55"/>
      <c r="X539" s="64"/>
      <c r="Y539" s="55"/>
      <c r="Z539" s="55"/>
      <c r="AA539" s="307"/>
      <c r="AB539" s="307"/>
      <c r="AC539" s="307"/>
      <c r="AD539" s="307"/>
      <c r="AE539" s="307"/>
      <c r="AF539" s="52" t="s">
        <v>3955</v>
      </c>
      <c r="AG539" s="52" t="s">
        <v>2752</v>
      </c>
      <c r="AH539" s="54">
        <v>2011</v>
      </c>
      <c r="AI539" s="145">
        <v>0.58333333333333337</v>
      </c>
      <c r="AJ539" s="52"/>
      <c r="AK539" s="52"/>
      <c r="AL539" s="54"/>
      <c r="AM539" s="149"/>
      <c r="AN539" s="147" t="s">
        <v>2803</v>
      </c>
      <c r="AO539" s="147" t="s">
        <v>3946</v>
      </c>
      <c r="AP539" s="148">
        <v>2012</v>
      </c>
      <c r="AQ539" s="149">
        <v>1</v>
      </c>
      <c r="AR539" s="148">
        <v>31</v>
      </c>
      <c r="AS539" s="322" t="s">
        <v>1609</v>
      </c>
      <c r="AT539" s="574">
        <v>484.38119999999998</v>
      </c>
      <c r="AU539" s="574">
        <v>385.08199999999999</v>
      </c>
      <c r="AV539" s="574">
        <v>2.94</v>
      </c>
      <c r="AW539" s="520">
        <v>103</v>
      </c>
      <c r="AX539" s="574"/>
      <c r="AY539" s="570">
        <v>-45.40319999999997</v>
      </c>
      <c r="AZ539" s="574">
        <v>975.40319999999997</v>
      </c>
      <c r="BA539" s="574"/>
      <c r="BB539" s="574">
        <v>930</v>
      </c>
    </row>
    <row r="540" spans="1:54" s="62" customFormat="1" ht="12">
      <c r="A540" s="63" t="s">
        <v>1610</v>
      </c>
      <c r="B540" s="50">
        <v>103</v>
      </c>
      <c r="C540" s="151"/>
      <c r="D540" s="141" t="s">
        <v>1828</v>
      </c>
      <c r="E540" s="141" t="s">
        <v>1879</v>
      </c>
      <c r="F540" s="51" t="s">
        <v>1880</v>
      </c>
      <c r="G540" s="74"/>
      <c r="H540" s="54">
        <v>5</v>
      </c>
      <c r="I540" s="54">
        <v>9</v>
      </c>
      <c r="J540" s="54">
        <v>1943</v>
      </c>
      <c r="K540" s="58">
        <v>67</v>
      </c>
      <c r="L540" s="140" t="s">
        <v>1539</v>
      </c>
      <c r="M540" s="74"/>
      <c r="N540" s="74"/>
      <c r="O540" s="74"/>
      <c r="P540" s="74"/>
      <c r="Q540" s="141">
        <v>319</v>
      </c>
      <c r="R540" s="74"/>
      <c r="S540" s="524" t="s">
        <v>69</v>
      </c>
      <c r="T540" s="151">
        <v>11030022</v>
      </c>
      <c r="U540" s="58"/>
      <c r="V540" s="58"/>
      <c r="W540" s="55"/>
      <c r="X540" s="64"/>
      <c r="Y540" s="55"/>
      <c r="Z540" s="55"/>
      <c r="AA540" s="307"/>
      <c r="AB540" s="307"/>
      <c r="AC540" s="307"/>
      <c r="AD540" s="307"/>
      <c r="AE540" s="307"/>
      <c r="AF540" s="52" t="s">
        <v>2761</v>
      </c>
      <c r="AG540" s="52" t="s">
        <v>3951</v>
      </c>
      <c r="AH540" s="54">
        <v>2010</v>
      </c>
      <c r="AI540" s="145">
        <v>0.69097222222222221</v>
      </c>
      <c r="AJ540" s="52"/>
      <c r="AK540" s="52"/>
      <c r="AL540" s="54"/>
      <c r="AM540" s="149"/>
      <c r="AN540" s="147" t="s">
        <v>2803</v>
      </c>
      <c r="AO540" s="147" t="s">
        <v>3946</v>
      </c>
      <c r="AP540" s="148">
        <v>2012</v>
      </c>
      <c r="AQ540" s="149">
        <v>1</v>
      </c>
      <c r="AR540" s="148">
        <v>31</v>
      </c>
      <c r="AS540" s="322" t="s">
        <v>1609</v>
      </c>
      <c r="AT540" s="574">
        <v>484.38119999999998</v>
      </c>
      <c r="AU540" s="574">
        <v>385.08199999999999</v>
      </c>
      <c r="AV540" s="574">
        <v>5.51</v>
      </c>
      <c r="AW540" s="520">
        <v>103</v>
      </c>
      <c r="AX540" s="574"/>
      <c r="AY540" s="570">
        <v>-47.973199999999906</v>
      </c>
      <c r="AZ540" s="574">
        <v>977.97319999999991</v>
      </c>
      <c r="BA540" s="574"/>
      <c r="BB540" s="574">
        <v>930</v>
      </c>
    </row>
    <row r="541" spans="1:54" s="62" customFormat="1" ht="12">
      <c r="A541" s="63" t="s">
        <v>1610</v>
      </c>
      <c r="B541" s="50">
        <v>104</v>
      </c>
      <c r="C541" s="151">
        <v>1969282973</v>
      </c>
      <c r="D541" s="141" t="s">
        <v>1881</v>
      </c>
      <c r="E541" s="141" t="s">
        <v>1882</v>
      </c>
      <c r="F541" s="51" t="s">
        <v>1883</v>
      </c>
      <c r="G541" s="74"/>
      <c r="H541" s="54">
        <v>14</v>
      </c>
      <c r="I541" s="54">
        <v>12</v>
      </c>
      <c r="J541" s="54">
        <v>1980</v>
      </c>
      <c r="K541" s="58">
        <v>30</v>
      </c>
      <c r="L541" s="140" t="s">
        <v>1539</v>
      </c>
      <c r="M541" s="74"/>
      <c r="N541" s="74"/>
      <c r="O541" s="74"/>
      <c r="P541" s="74"/>
      <c r="Q541" s="141">
        <v>92</v>
      </c>
      <c r="R541" s="74"/>
      <c r="S541" s="524" t="s">
        <v>69</v>
      </c>
      <c r="T541" s="151">
        <v>11030022</v>
      </c>
      <c r="U541" s="58"/>
      <c r="V541" s="58"/>
      <c r="W541" s="55"/>
      <c r="X541" s="64"/>
      <c r="Y541" s="55"/>
      <c r="Z541" s="55"/>
      <c r="AA541" s="307"/>
      <c r="AB541" s="307"/>
      <c r="AC541" s="307"/>
      <c r="AD541" s="307"/>
      <c r="AE541" s="307"/>
      <c r="AF541" s="52" t="s">
        <v>2781</v>
      </c>
      <c r="AG541" s="52" t="s">
        <v>3955</v>
      </c>
      <c r="AH541" s="54">
        <v>2011</v>
      </c>
      <c r="AI541" s="145">
        <v>0.91666666666666663</v>
      </c>
      <c r="AJ541" s="147"/>
      <c r="AK541" s="147"/>
      <c r="AL541" s="148"/>
      <c r="AM541" s="149"/>
      <c r="AN541" s="147" t="s">
        <v>2803</v>
      </c>
      <c r="AO541" s="147" t="s">
        <v>3946</v>
      </c>
      <c r="AP541" s="148">
        <v>2012</v>
      </c>
      <c r="AQ541" s="149">
        <v>1</v>
      </c>
      <c r="AR541" s="148">
        <v>30</v>
      </c>
      <c r="AS541" s="322" t="s">
        <v>1609</v>
      </c>
      <c r="AT541" s="574">
        <v>468.75599999999997</v>
      </c>
      <c r="AU541" s="574">
        <v>372.66</v>
      </c>
      <c r="AV541" s="574">
        <v>22.97</v>
      </c>
      <c r="AW541" s="520">
        <v>123</v>
      </c>
      <c r="AX541" s="574"/>
      <c r="AY541" s="570">
        <v>-87.385999999999967</v>
      </c>
      <c r="AZ541" s="574">
        <v>987.38599999999997</v>
      </c>
      <c r="BA541" s="574"/>
      <c r="BB541" s="574">
        <v>900</v>
      </c>
    </row>
    <row r="542" spans="1:54" s="62" customFormat="1" ht="12">
      <c r="A542" s="63" t="s">
        <v>1610</v>
      </c>
      <c r="B542" s="50">
        <v>105</v>
      </c>
      <c r="C542" s="320" t="s">
        <v>3351</v>
      </c>
      <c r="D542" s="320" t="s">
        <v>1248</v>
      </c>
      <c r="E542" s="320" t="s">
        <v>1923</v>
      </c>
      <c r="F542" s="320" t="s">
        <v>3352</v>
      </c>
      <c r="G542" s="74"/>
      <c r="H542" s="138">
        <v>21</v>
      </c>
      <c r="I542" s="138">
        <v>7</v>
      </c>
      <c r="J542" s="138">
        <v>1973</v>
      </c>
      <c r="K542" s="139">
        <v>38</v>
      </c>
      <c r="L542" s="140" t="s">
        <v>1539</v>
      </c>
      <c r="M542" s="74"/>
      <c r="N542" s="74"/>
      <c r="O542" s="74"/>
      <c r="P542" s="74"/>
      <c r="Q542" s="151">
        <v>25</v>
      </c>
      <c r="R542" s="74"/>
      <c r="S542" s="524" t="s">
        <v>69</v>
      </c>
      <c r="T542" s="151">
        <v>11030022</v>
      </c>
      <c r="U542" s="58"/>
      <c r="V542" s="58"/>
      <c r="W542" s="55"/>
      <c r="X542" s="64"/>
      <c r="Y542" s="55"/>
      <c r="Z542" s="55"/>
      <c r="AA542" s="307"/>
      <c r="AB542" s="307"/>
      <c r="AC542" s="307"/>
      <c r="AD542" s="307"/>
      <c r="AE542" s="307"/>
      <c r="AF542" s="52" t="s">
        <v>3953</v>
      </c>
      <c r="AG542" s="52" t="s">
        <v>3950</v>
      </c>
      <c r="AH542" s="52" t="s">
        <v>3992</v>
      </c>
      <c r="AI542" s="145">
        <v>0.70833333333333337</v>
      </c>
      <c r="AJ542" s="147" t="s">
        <v>3953</v>
      </c>
      <c r="AK542" s="147" t="s">
        <v>3950</v>
      </c>
      <c r="AL542" s="148">
        <v>2012</v>
      </c>
      <c r="AM542" s="149">
        <v>0.7270833333333333</v>
      </c>
      <c r="AN542" s="147" t="s">
        <v>2803</v>
      </c>
      <c r="AO542" s="147" t="s">
        <v>3946</v>
      </c>
      <c r="AP542" s="148">
        <v>2012</v>
      </c>
      <c r="AQ542" s="149">
        <v>1</v>
      </c>
      <c r="AR542" s="148">
        <v>31</v>
      </c>
      <c r="AS542" s="322" t="s">
        <v>1609</v>
      </c>
      <c r="AT542" s="574">
        <v>484.38119999999998</v>
      </c>
      <c r="AU542" s="574">
        <v>385.08199999999999</v>
      </c>
      <c r="AV542" s="574">
        <v>63.1</v>
      </c>
      <c r="AW542" s="520">
        <v>0</v>
      </c>
      <c r="AX542" s="574"/>
      <c r="AY542" s="570">
        <v>-2.563199999999938</v>
      </c>
      <c r="AZ542" s="574">
        <v>932.56319999999994</v>
      </c>
      <c r="BA542" s="574"/>
      <c r="BB542" s="574">
        <v>930</v>
      </c>
    </row>
    <row r="543" spans="1:54" s="62" customFormat="1" ht="12">
      <c r="A543" s="63" t="s">
        <v>1610</v>
      </c>
      <c r="B543" s="50">
        <v>106</v>
      </c>
      <c r="C543" s="320" t="s">
        <v>4897</v>
      </c>
      <c r="D543" s="320" t="s">
        <v>132</v>
      </c>
      <c r="E543" s="320" t="s">
        <v>1886</v>
      </c>
      <c r="F543" s="320" t="s">
        <v>4898</v>
      </c>
      <c r="G543" s="74"/>
      <c r="H543" s="138">
        <v>6</v>
      </c>
      <c r="I543" s="138">
        <v>5</v>
      </c>
      <c r="J543" s="138">
        <v>1957</v>
      </c>
      <c r="K543" s="139">
        <v>54</v>
      </c>
      <c r="L543" s="140" t="s">
        <v>1539</v>
      </c>
      <c r="M543" s="74"/>
      <c r="N543" s="74"/>
      <c r="O543" s="74"/>
      <c r="P543" s="74"/>
      <c r="Q543" s="151">
        <v>56</v>
      </c>
      <c r="R543" s="74"/>
      <c r="S543" s="524" t="s">
        <v>69</v>
      </c>
      <c r="T543" s="151">
        <v>11030022</v>
      </c>
      <c r="U543" s="58"/>
      <c r="V543" s="58"/>
      <c r="W543" s="55"/>
      <c r="X543" s="64"/>
      <c r="Y543" s="55"/>
      <c r="Z543" s="55"/>
      <c r="AA543" s="307"/>
      <c r="AB543" s="307"/>
      <c r="AC543" s="307"/>
      <c r="AD543" s="307"/>
      <c r="AE543" s="307"/>
      <c r="AF543" s="52" t="s">
        <v>3505</v>
      </c>
      <c r="AG543" s="52" t="s">
        <v>3946</v>
      </c>
      <c r="AH543" s="54">
        <v>2012</v>
      </c>
      <c r="AI543" s="145">
        <v>0.58333333333333337</v>
      </c>
      <c r="AJ543" s="147" t="s">
        <v>2792</v>
      </c>
      <c r="AK543" s="52" t="s">
        <v>3946</v>
      </c>
      <c r="AL543" s="54">
        <v>2012</v>
      </c>
      <c r="AM543" s="149">
        <v>0.40833333333333338</v>
      </c>
      <c r="AN543" s="147" t="s">
        <v>2803</v>
      </c>
      <c r="AO543" s="147" t="s">
        <v>3946</v>
      </c>
      <c r="AP543" s="148">
        <v>2012</v>
      </c>
      <c r="AQ543" s="149">
        <v>1</v>
      </c>
      <c r="AR543" s="148">
        <v>7</v>
      </c>
      <c r="AS543" s="322" t="s">
        <v>1609</v>
      </c>
      <c r="AT543" s="574">
        <v>109.37639999999999</v>
      </c>
      <c r="AU543" s="574">
        <v>86.954000000000008</v>
      </c>
      <c r="AV543" s="574">
        <v>1.79</v>
      </c>
      <c r="AW543" s="520">
        <v>113</v>
      </c>
      <c r="AX543" s="574"/>
      <c r="AY543" s="570">
        <v>-101.12040000000002</v>
      </c>
      <c r="AZ543" s="574">
        <v>311.12040000000002</v>
      </c>
      <c r="BA543" s="574"/>
      <c r="BB543" s="574">
        <v>210</v>
      </c>
    </row>
    <row r="544" spans="1:54" s="62" customFormat="1" ht="12">
      <c r="A544" s="63" t="s">
        <v>1610</v>
      </c>
      <c r="B544" s="50">
        <v>107</v>
      </c>
      <c r="C544" s="320" t="s">
        <v>4899</v>
      </c>
      <c r="D544" s="320" t="s">
        <v>1885</v>
      </c>
      <c r="E544" s="320" t="s">
        <v>1886</v>
      </c>
      <c r="F544" s="320" t="s">
        <v>1887</v>
      </c>
      <c r="G544" s="74"/>
      <c r="H544" s="138">
        <v>23</v>
      </c>
      <c r="I544" s="138">
        <v>2</v>
      </c>
      <c r="J544" s="138">
        <v>1986</v>
      </c>
      <c r="K544" s="139">
        <v>26</v>
      </c>
      <c r="L544" s="140" t="s">
        <v>1539</v>
      </c>
      <c r="M544" s="74"/>
      <c r="N544" s="74"/>
      <c r="O544" s="74"/>
      <c r="P544" s="74"/>
      <c r="Q544" s="151">
        <v>57</v>
      </c>
      <c r="R544" s="74"/>
      <c r="S544" s="524" t="s">
        <v>69</v>
      </c>
      <c r="T544" s="151">
        <v>11030022</v>
      </c>
      <c r="U544" s="58"/>
      <c r="V544" s="58"/>
      <c r="W544" s="55"/>
      <c r="X544" s="64"/>
      <c r="Y544" s="55"/>
      <c r="Z544" s="55"/>
      <c r="AA544" s="307"/>
      <c r="AB544" s="307"/>
      <c r="AC544" s="307"/>
      <c r="AD544" s="307"/>
      <c r="AE544" s="307"/>
      <c r="AF544" s="52" t="s">
        <v>3505</v>
      </c>
      <c r="AG544" s="52" t="s">
        <v>3946</v>
      </c>
      <c r="AH544" s="54">
        <v>2012</v>
      </c>
      <c r="AI544" s="145">
        <v>0.58333333333333337</v>
      </c>
      <c r="AJ544" s="147" t="s">
        <v>2792</v>
      </c>
      <c r="AK544" s="52" t="s">
        <v>3946</v>
      </c>
      <c r="AL544" s="54">
        <v>2012</v>
      </c>
      <c r="AM544" s="149">
        <v>0.40972222222222227</v>
      </c>
      <c r="AN544" s="147" t="s">
        <v>2803</v>
      </c>
      <c r="AO544" s="147" t="s">
        <v>3946</v>
      </c>
      <c r="AP544" s="148">
        <v>2012</v>
      </c>
      <c r="AQ544" s="149">
        <v>1</v>
      </c>
      <c r="AR544" s="148">
        <v>7</v>
      </c>
      <c r="AS544" s="322" t="s">
        <v>1609</v>
      </c>
      <c r="AT544" s="574">
        <v>109.37639999999999</v>
      </c>
      <c r="AU544" s="574">
        <v>86.954000000000008</v>
      </c>
      <c r="AV544" s="574">
        <v>4.1399999999999997</v>
      </c>
      <c r="AW544" s="520">
        <v>113</v>
      </c>
      <c r="AX544" s="574"/>
      <c r="AY544" s="570">
        <v>-103.47039999999998</v>
      </c>
      <c r="AZ544" s="574">
        <v>313.47039999999998</v>
      </c>
      <c r="BA544" s="574"/>
      <c r="BB544" s="574">
        <v>210</v>
      </c>
    </row>
    <row r="545" spans="1:54" s="62" customFormat="1" ht="12">
      <c r="A545" s="63" t="s">
        <v>1610</v>
      </c>
      <c r="B545" s="50">
        <v>108</v>
      </c>
      <c r="C545" s="320" t="s">
        <v>3353</v>
      </c>
      <c r="D545" s="320" t="s">
        <v>1948</v>
      </c>
      <c r="E545" s="320" t="s">
        <v>3354</v>
      </c>
      <c r="F545" s="320" t="s">
        <v>3355</v>
      </c>
      <c r="G545" s="74"/>
      <c r="H545" s="138">
        <v>4</v>
      </c>
      <c r="I545" s="138">
        <v>10</v>
      </c>
      <c r="J545" s="138">
        <v>1975</v>
      </c>
      <c r="K545" s="139">
        <v>36</v>
      </c>
      <c r="L545" s="140" t="s">
        <v>1539</v>
      </c>
      <c r="M545" s="74"/>
      <c r="N545" s="74"/>
      <c r="O545" s="74"/>
      <c r="P545" s="74"/>
      <c r="Q545" s="151">
        <v>38</v>
      </c>
      <c r="R545" s="74"/>
      <c r="S545" s="524" t="s">
        <v>69</v>
      </c>
      <c r="T545" s="151">
        <v>11030022</v>
      </c>
      <c r="U545" s="58"/>
      <c r="V545" s="58"/>
      <c r="W545" s="55"/>
      <c r="X545" s="64"/>
      <c r="Y545" s="55"/>
      <c r="Z545" s="55"/>
      <c r="AA545" s="307"/>
      <c r="AB545" s="307"/>
      <c r="AC545" s="307"/>
      <c r="AD545" s="307"/>
      <c r="AE545" s="307"/>
      <c r="AF545" s="52" t="s">
        <v>3793</v>
      </c>
      <c r="AG545" s="52" t="s">
        <v>3950</v>
      </c>
      <c r="AH545" s="52" t="s">
        <v>3992</v>
      </c>
      <c r="AI545" s="145">
        <v>0.75</v>
      </c>
      <c r="AJ545" s="147" t="s">
        <v>3793</v>
      </c>
      <c r="AK545" s="147" t="s">
        <v>3950</v>
      </c>
      <c r="AL545" s="148">
        <v>2012</v>
      </c>
      <c r="AM545" s="149">
        <v>0.77916666666666667</v>
      </c>
      <c r="AN545" s="147" t="s">
        <v>2803</v>
      </c>
      <c r="AO545" s="147" t="s">
        <v>3946</v>
      </c>
      <c r="AP545" s="148">
        <v>2012</v>
      </c>
      <c r="AQ545" s="149">
        <v>1</v>
      </c>
      <c r="AR545" s="148">
        <v>31</v>
      </c>
      <c r="AS545" s="322" t="s">
        <v>1609</v>
      </c>
      <c r="AT545" s="574">
        <v>484.38119999999998</v>
      </c>
      <c r="AU545" s="574">
        <v>385.08199999999999</v>
      </c>
      <c r="AV545" s="574">
        <v>16.5</v>
      </c>
      <c r="AW545" s="520">
        <v>103</v>
      </c>
      <c r="AX545" s="574"/>
      <c r="AY545" s="570">
        <v>-58.963199999999915</v>
      </c>
      <c r="AZ545" s="574">
        <v>988.96319999999992</v>
      </c>
      <c r="BA545" s="574"/>
      <c r="BB545" s="574">
        <v>930</v>
      </c>
    </row>
    <row r="546" spans="1:54" s="62" customFormat="1" ht="12">
      <c r="A546" s="63" t="s">
        <v>1610</v>
      </c>
      <c r="B546" s="50">
        <v>109</v>
      </c>
      <c r="C546" s="320" t="s">
        <v>1888</v>
      </c>
      <c r="D546" s="320" t="s">
        <v>204</v>
      </c>
      <c r="E546" s="320" t="s">
        <v>1889</v>
      </c>
      <c r="F546" s="320" t="s">
        <v>1890</v>
      </c>
      <c r="G546" s="74"/>
      <c r="H546" s="138">
        <v>7</v>
      </c>
      <c r="I546" s="138">
        <v>10</v>
      </c>
      <c r="J546" s="138">
        <v>1967</v>
      </c>
      <c r="K546" s="139">
        <v>44</v>
      </c>
      <c r="L546" s="140" t="s">
        <v>1539</v>
      </c>
      <c r="M546" s="74"/>
      <c r="N546" s="74"/>
      <c r="O546" s="74"/>
      <c r="P546" s="74"/>
      <c r="Q546" s="141">
        <v>262</v>
      </c>
      <c r="R546" s="74"/>
      <c r="S546" s="524" t="s">
        <v>69</v>
      </c>
      <c r="T546" s="151">
        <v>11030022</v>
      </c>
      <c r="U546" s="58"/>
      <c r="V546" s="58"/>
      <c r="W546" s="55"/>
      <c r="X546" s="64"/>
      <c r="Y546" s="55"/>
      <c r="Z546" s="55"/>
      <c r="AA546" s="307"/>
      <c r="AB546" s="307"/>
      <c r="AC546" s="307"/>
      <c r="AD546" s="307"/>
      <c r="AE546" s="307"/>
      <c r="AF546" s="52" t="s">
        <v>3808</v>
      </c>
      <c r="AG546" s="52" t="s">
        <v>3951</v>
      </c>
      <c r="AH546" s="54">
        <v>2011</v>
      </c>
      <c r="AI546" s="145">
        <v>0.77083333333333337</v>
      </c>
      <c r="AJ546" s="147"/>
      <c r="AK546" s="147"/>
      <c r="AL546" s="148"/>
      <c r="AM546" s="149"/>
      <c r="AN546" s="147" t="s">
        <v>2803</v>
      </c>
      <c r="AO546" s="147" t="s">
        <v>3946</v>
      </c>
      <c r="AP546" s="148">
        <v>2012</v>
      </c>
      <c r="AQ546" s="149">
        <v>1</v>
      </c>
      <c r="AR546" s="148">
        <v>31</v>
      </c>
      <c r="AS546" s="322" t="s">
        <v>1609</v>
      </c>
      <c r="AT546" s="574">
        <v>484.38119999999998</v>
      </c>
      <c r="AU546" s="574">
        <v>385.08199999999999</v>
      </c>
      <c r="AV546" s="574">
        <v>6.06</v>
      </c>
      <c r="AW546" s="520">
        <v>103</v>
      </c>
      <c r="AX546" s="574"/>
      <c r="AY546" s="570">
        <v>-48.523199999999861</v>
      </c>
      <c r="AZ546" s="574">
        <v>978.52319999999986</v>
      </c>
      <c r="BA546" s="574"/>
      <c r="BB546" s="574">
        <v>930</v>
      </c>
    </row>
    <row r="547" spans="1:54" s="62" customFormat="1" ht="12">
      <c r="A547" s="63" t="s">
        <v>1610</v>
      </c>
      <c r="B547" s="50">
        <v>110</v>
      </c>
      <c r="C547" s="577" t="s">
        <v>1891</v>
      </c>
      <c r="D547" s="577" t="s">
        <v>448</v>
      </c>
      <c r="E547" s="577" t="s">
        <v>1892</v>
      </c>
      <c r="F547" s="320" t="s">
        <v>1893</v>
      </c>
      <c r="G547" s="74"/>
      <c r="H547" s="167">
        <v>22</v>
      </c>
      <c r="I547" s="167">
        <v>1</v>
      </c>
      <c r="J547" s="167">
        <v>1959</v>
      </c>
      <c r="K547" s="168">
        <v>52</v>
      </c>
      <c r="L547" s="169" t="s">
        <v>1539</v>
      </c>
      <c r="M547" s="74"/>
      <c r="N547" s="74"/>
      <c r="O547" s="74"/>
      <c r="P547" s="74"/>
      <c r="Q547" s="171">
        <v>285</v>
      </c>
      <c r="R547" s="74"/>
      <c r="S547" s="525" t="s">
        <v>69</v>
      </c>
      <c r="T547" s="578">
        <v>11030022</v>
      </c>
      <c r="U547" s="537"/>
      <c r="V547" s="158" t="s">
        <v>4875</v>
      </c>
      <c r="W547" s="55"/>
      <c r="X547" s="64"/>
      <c r="Y547" s="55"/>
      <c r="Z547" s="55"/>
      <c r="AA547" s="307"/>
      <c r="AB547" s="307"/>
      <c r="AC547" s="307"/>
      <c r="AD547" s="307"/>
      <c r="AE547" s="307"/>
      <c r="AF547" s="579" t="s">
        <v>3505</v>
      </c>
      <c r="AG547" s="579" t="s">
        <v>2021</v>
      </c>
      <c r="AH547" s="176">
        <v>2011</v>
      </c>
      <c r="AI547" s="177">
        <v>0.83333333333333337</v>
      </c>
      <c r="AJ547" s="580"/>
      <c r="AK547" s="580"/>
      <c r="AL547" s="180"/>
      <c r="AM547" s="181"/>
      <c r="AN547" s="580" t="s">
        <v>2803</v>
      </c>
      <c r="AO547" s="580" t="s">
        <v>3946</v>
      </c>
      <c r="AP547" s="180">
        <v>2012</v>
      </c>
      <c r="AQ547" s="181">
        <v>2.0833333333333332E-2</v>
      </c>
      <c r="AR547" s="180">
        <v>31</v>
      </c>
      <c r="AS547" s="581" t="s">
        <v>3913</v>
      </c>
      <c r="AT547" s="574">
        <v>484.38119999999998</v>
      </c>
      <c r="AU547" s="574">
        <v>385.08199999999999</v>
      </c>
      <c r="AV547" s="574">
        <v>82.75</v>
      </c>
      <c r="AW547" s="520">
        <v>103</v>
      </c>
      <c r="AX547" s="574"/>
      <c r="AY547" s="570">
        <v>-125.21319999999992</v>
      </c>
      <c r="AZ547" s="574">
        <v>1055.2131999999999</v>
      </c>
      <c r="BA547" s="574"/>
      <c r="BB547" s="574">
        <v>930</v>
      </c>
    </row>
    <row r="548" spans="1:54" s="62" customFormat="1" ht="12">
      <c r="A548" s="78" t="s">
        <v>41</v>
      </c>
      <c r="B548" s="237">
        <v>110</v>
      </c>
      <c r="C548" s="238"/>
      <c r="D548" s="568"/>
      <c r="E548" s="241"/>
      <c r="F548" s="238"/>
      <c r="G548" s="79"/>
      <c r="H548" s="240"/>
      <c r="I548" s="240"/>
      <c r="J548" s="240"/>
      <c r="K548" s="238"/>
      <c r="L548" s="569"/>
      <c r="M548" s="79"/>
      <c r="N548" s="79"/>
      <c r="O548" s="79"/>
      <c r="P548" s="79"/>
      <c r="Q548" s="240"/>
      <c r="R548" s="79"/>
      <c r="S548" s="238"/>
      <c r="T548" s="238"/>
      <c r="U548" s="552"/>
      <c r="V548" s="552"/>
      <c r="W548" s="552"/>
      <c r="X548" s="241"/>
      <c r="Y548" s="552"/>
      <c r="Z548" s="552"/>
      <c r="AA548" s="553"/>
      <c r="AB548" s="553"/>
      <c r="AC548" s="553"/>
      <c r="AD548" s="553"/>
      <c r="AE548" s="553"/>
      <c r="AF548" s="238"/>
      <c r="AG548" s="238"/>
      <c r="AH548" s="238"/>
      <c r="AI548" s="238"/>
      <c r="AJ548" s="553"/>
      <c r="AK548" s="553"/>
      <c r="AL548" s="240"/>
      <c r="AM548" s="553"/>
      <c r="AN548" s="238"/>
      <c r="AO548" s="238"/>
      <c r="AP548" s="238"/>
      <c r="AQ548" s="238"/>
      <c r="AR548" s="245">
        <f>SUM(AR438:AR547)</f>
        <v>2551</v>
      </c>
      <c r="AS548" s="245">
        <f t="shared" ref="AS548:BA548" si="9">SUM(AS438:AS547)</f>
        <v>0</v>
      </c>
      <c r="AT548" s="245">
        <f t="shared" si="9"/>
        <v>39859.885200000041</v>
      </c>
      <c r="AU548" s="245">
        <f t="shared" si="9"/>
        <v>31688.521999999968</v>
      </c>
      <c r="AV548" s="245">
        <f t="shared" si="9"/>
        <v>1301.1699999999998</v>
      </c>
      <c r="AW548" s="245">
        <f t="shared" si="9"/>
        <v>6563</v>
      </c>
      <c r="AX548" s="245">
        <f t="shared" si="9"/>
        <v>0</v>
      </c>
      <c r="AY548" s="245">
        <f t="shared" si="9"/>
        <v>-8356.2707999999948</v>
      </c>
      <c r="AZ548" s="245">
        <f t="shared" si="9"/>
        <v>79412.61079999998</v>
      </c>
      <c r="BA548" s="245">
        <f t="shared" si="9"/>
        <v>0</v>
      </c>
      <c r="BB548" s="337">
        <v>70100</v>
      </c>
    </row>
    <row r="549" spans="1:54" s="4" customFormat="1">
      <c r="A549" s="266" t="s">
        <v>3912</v>
      </c>
      <c r="B549" s="7">
        <v>1</v>
      </c>
      <c r="C549" s="7">
        <v>880441960</v>
      </c>
      <c r="D549" s="26" t="s">
        <v>248</v>
      </c>
      <c r="E549" s="614" t="s">
        <v>3215</v>
      </c>
      <c r="F549" s="2">
        <v>33001058385</v>
      </c>
      <c r="G549" s="2"/>
      <c r="H549" s="5">
        <v>16</v>
      </c>
      <c r="I549" s="5">
        <v>5</v>
      </c>
      <c r="J549" s="5">
        <v>1943</v>
      </c>
      <c r="K549" s="5">
        <v>69</v>
      </c>
      <c r="L549" s="582" t="s">
        <v>1539</v>
      </c>
      <c r="M549" s="582"/>
      <c r="N549" s="26"/>
      <c r="O549" s="26"/>
      <c r="P549" s="2"/>
      <c r="Q549" s="2">
        <v>1</v>
      </c>
      <c r="R549" s="2"/>
      <c r="S549" s="2" t="s">
        <v>94</v>
      </c>
      <c r="T549" s="2"/>
      <c r="U549" s="6"/>
      <c r="V549" s="583"/>
      <c r="W549" s="583"/>
      <c r="X549" s="583"/>
      <c r="Y549" s="583"/>
      <c r="Z549" s="583"/>
      <c r="AA549" s="584"/>
      <c r="AB549" s="584"/>
      <c r="AC549" s="584"/>
      <c r="AD549" s="584"/>
      <c r="AE549" s="584"/>
      <c r="AF549" s="5">
        <v>5</v>
      </c>
      <c r="AG549" s="5">
        <v>1</v>
      </c>
      <c r="AH549" s="5">
        <v>2012</v>
      </c>
      <c r="AI549" s="585"/>
      <c r="AJ549" s="5"/>
      <c r="AK549" s="5"/>
      <c r="AL549" s="5"/>
      <c r="AM549" s="585"/>
      <c r="AN549" s="5">
        <v>5</v>
      </c>
      <c r="AO549" s="5">
        <v>3</v>
      </c>
      <c r="AP549" s="5">
        <v>2012</v>
      </c>
      <c r="AQ549" s="585"/>
      <c r="AR549" s="8">
        <v>5</v>
      </c>
      <c r="AS549" s="8" t="s">
        <v>1608</v>
      </c>
      <c r="AT549" s="3">
        <v>38.5</v>
      </c>
      <c r="AU549" s="3">
        <v>42.81</v>
      </c>
      <c r="AV549" s="3">
        <v>5.74</v>
      </c>
      <c r="AW549" s="3">
        <v>32</v>
      </c>
      <c r="AX549" s="3"/>
      <c r="AY549" s="3">
        <v>5.9499999999999993</v>
      </c>
      <c r="AZ549" s="3">
        <v>125</v>
      </c>
      <c r="BA549" s="3"/>
      <c r="BB549" s="3"/>
    </row>
    <row r="550" spans="1:54" s="4" customFormat="1">
      <c r="A550" s="26" t="s">
        <v>3912</v>
      </c>
      <c r="B550" s="7">
        <v>2</v>
      </c>
      <c r="C550" s="7">
        <v>287622932</v>
      </c>
      <c r="D550" s="26" t="s">
        <v>1626</v>
      </c>
      <c r="E550" s="614" t="s">
        <v>3216</v>
      </c>
      <c r="F550" s="2">
        <v>33001058176</v>
      </c>
      <c r="G550" s="2"/>
      <c r="H550" s="5">
        <v>22</v>
      </c>
      <c r="I550" s="5">
        <v>12</v>
      </c>
      <c r="J550" s="5">
        <v>1965</v>
      </c>
      <c r="K550" s="5">
        <v>47</v>
      </c>
      <c r="L550" s="582" t="s">
        <v>1539</v>
      </c>
      <c r="M550" s="582"/>
      <c r="N550" s="26"/>
      <c r="O550" s="26"/>
      <c r="P550" s="2"/>
      <c r="Q550" s="2">
        <v>2</v>
      </c>
      <c r="R550" s="2"/>
      <c r="S550" s="2" t="s">
        <v>58</v>
      </c>
      <c r="T550" s="2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5">
        <v>6</v>
      </c>
      <c r="AG550" s="5">
        <v>1</v>
      </c>
      <c r="AH550" s="5">
        <v>2012</v>
      </c>
      <c r="AI550" s="585"/>
      <c r="AJ550" s="5"/>
      <c r="AK550" s="5"/>
      <c r="AL550" s="5"/>
      <c r="AM550" s="585"/>
      <c r="AN550" s="5"/>
      <c r="AO550" s="5"/>
      <c r="AP550" s="5"/>
      <c r="AQ550" s="585"/>
      <c r="AR550" s="8">
        <v>31</v>
      </c>
      <c r="AS550" s="8" t="s">
        <v>1609</v>
      </c>
      <c r="AT550" s="3">
        <v>238.70000000000002</v>
      </c>
      <c r="AU550" s="3">
        <v>382.02</v>
      </c>
      <c r="AV550" s="3">
        <v>53.39</v>
      </c>
      <c r="AW550" s="3">
        <v>64</v>
      </c>
      <c r="AX550" s="3"/>
      <c r="AY550" s="3">
        <v>36.89</v>
      </c>
      <c r="AZ550" s="3">
        <v>775</v>
      </c>
      <c r="BA550" s="3"/>
      <c r="BB550" s="3"/>
    </row>
    <row r="551" spans="1:54" s="4" customFormat="1">
      <c r="A551" s="26" t="s">
        <v>3912</v>
      </c>
      <c r="B551" s="7">
        <v>3</v>
      </c>
      <c r="C551" s="7">
        <v>2408343581</v>
      </c>
      <c r="D551" s="26" t="s">
        <v>291</v>
      </c>
      <c r="E551" s="614" t="s">
        <v>3217</v>
      </c>
      <c r="F551" s="2">
        <v>61001047361</v>
      </c>
      <c r="G551" s="2"/>
      <c r="H551" s="5">
        <v>26</v>
      </c>
      <c r="I551" s="5">
        <v>3</v>
      </c>
      <c r="J551" s="5">
        <v>1987</v>
      </c>
      <c r="K551" s="5">
        <v>25</v>
      </c>
      <c r="L551" s="582" t="s">
        <v>1539</v>
      </c>
      <c r="M551" s="582"/>
      <c r="N551" s="26"/>
      <c r="O551" s="26"/>
      <c r="P551" s="2"/>
      <c r="Q551" s="2">
        <v>3</v>
      </c>
      <c r="R551" s="2"/>
      <c r="S551" s="2" t="s">
        <v>58</v>
      </c>
      <c r="T551" s="2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5">
        <v>6</v>
      </c>
      <c r="AG551" s="5">
        <v>1</v>
      </c>
      <c r="AH551" s="5">
        <v>2012</v>
      </c>
      <c r="AI551" s="585"/>
      <c r="AJ551" s="5"/>
      <c r="AK551" s="5"/>
      <c r="AL551" s="5"/>
      <c r="AM551" s="585"/>
      <c r="AN551" s="5">
        <v>5</v>
      </c>
      <c r="AO551" s="5">
        <v>3</v>
      </c>
      <c r="AP551" s="5">
        <v>2012</v>
      </c>
      <c r="AQ551" s="585"/>
      <c r="AR551" s="8">
        <v>5</v>
      </c>
      <c r="AS551" s="8" t="s">
        <v>1608</v>
      </c>
      <c r="AT551" s="3">
        <v>38.5</v>
      </c>
      <c r="AU551" s="3">
        <v>42.81</v>
      </c>
      <c r="AV551" s="3">
        <v>5.74</v>
      </c>
      <c r="AW551" s="3">
        <v>32</v>
      </c>
      <c r="AX551" s="3"/>
      <c r="AY551" s="3">
        <v>5.9499999999999993</v>
      </c>
      <c r="AZ551" s="3">
        <v>125</v>
      </c>
      <c r="BA551" s="3"/>
      <c r="BB551" s="3"/>
    </row>
    <row r="552" spans="1:54" s="4" customFormat="1">
      <c r="A552" s="26" t="s">
        <v>3912</v>
      </c>
      <c r="B552" s="7">
        <v>4</v>
      </c>
      <c r="C552" s="7">
        <v>1457794062</v>
      </c>
      <c r="D552" s="26" t="s">
        <v>588</v>
      </c>
      <c r="E552" s="614" t="s">
        <v>3218</v>
      </c>
      <c r="F552" s="2">
        <v>37001051021</v>
      </c>
      <c r="G552" s="2"/>
      <c r="H552" s="5">
        <v>28</v>
      </c>
      <c r="I552" s="5">
        <v>2</v>
      </c>
      <c r="J552" s="5">
        <v>1967</v>
      </c>
      <c r="K552" s="5">
        <v>45</v>
      </c>
      <c r="L552" s="582" t="s">
        <v>1539</v>
      </c>
      <c r="M552" s="582"/>
      <c r="N552" s="26"/>
      <c r="O552" s="26"/>
      <c r="P552" s="2"/>
      <c r="Q552" s="2">
        <v>4</v>
      </c>
      <c r="R552" s="2"/>
      <c r="S552" s="2" t="s">
        <v>58</v>
      </c>
      <c r="T552" s="2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5">
        <v>10</v>
      </c>
      <c r="AG552" s="5">
        <v>1</v>
      </c>
      <c r="AH552" s="5">
        <v>2012</v>
      </c>
      <c r="AI552" s="585"/>
      <c r="AJ552" s="5"/>
      <c r="AK552" s="5"/>
      <c r="AL552" s="5"/>
      <c r="AM552" s="585"/>
      <c r="AN552" s="5">
        <v>9</v>
      </c>
      <c r="AO552" s="5">
        <v>3</v>
      </c>
      <c r="AP552" s="5">
        <v>2012</v>
      </c>
      <c r="AQ552" s="585"/>
      <c r="AR552" s="8">
        <v>9</v>
      </c>
      <c r="AS552" s="8" t="s">
        <v>1608</v>
      </c>
      <c r="AT552" s="3">
        <v>69.3</v>
      </c>
      <c r="AU552" s="3">
        <v>91.589999999999989</v>
      </c>
      <c r="AV552" s="3">
        <v>21.4</v>
      </c>
      <c r="AW552" s="3">
        <v>32</v>
      </c>
      <c r="AX552" s="3"/>
      <c r="AY552" s="3">
        <v>10.709999999999999</v>
      </c>
      <c r="AZ552" s="3">
        <v>225</v>
      </c>
      <c r="BA552" s="3"/>
      <c r="BB552" s="3"/>
    </row>
    <row r="553" spans="1:54" s="4" customFormat="1">
      <c r="A553" s="26" t="s">
        <v>3912</v>
      </c>
      <c r="B553" s="7">
        <v>5</v>
      </c>
      <c r="C553" s="7">
        <v>1656236203</v>
      </c>
      <c r="D553" s="26" t="s">
        <v>3219</v>
      </c>
      <c r="E553" s="614" t="s">
        <v>3220</v>
      </c>
      <c r="F553" s="2">
        <v>61006023649</v>
      </c>
      <c r="G553" s="2"/>
      <c r="H553" s="5">
        <v>8</v>
      </c>
      <c r="I553" s="5">
        <v>7</v>
      </c>
      <c r="J553" s="5">
        <v>1973</v>
      </c>
      <c r="K553" s="5">
        <v>39</v>
      </c>
      <c r="L553" s="582" t="s">
        <v>1539</v>
      </c>
      <c r="M553" s="582"/>
      <c r="N553" s="26"/>
      <c r="O553" s="26"/>
      <c r="P553" s="2"/>
      <c r="Q553" s="2">
        <v>5</v>
      </c>
      <c r="R553" s="2"/>
      <c r="S553" s="2" t="s">
        <v>94</v>
      </c>
      <c r="T553" s="2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5">
        <v>10</v>
      </c>
      <c r="AG553" s="5">
        <v>1</v>
      </c>
      <c r="AH553" s="5">
        <v>2012</v>
      </c>
      <c r="AI553" s="585"/>
      <c r="AJ553" s="5"/>
      <c r="AK553" s="5"/>
      <c r="AL553" s="5"/>
      <c r="AM553" s="585"/>
      <c r="AN553" s="5">
        <v>9</v>
      </c>
      <c r="AO553" s="5">
        <v>3</v>
      </c>
      <c r="AP553" s="5">
        <v>2012</v>
      </c>
      <c r="AQ553" s="585"/>
      <c r="AR553" s="8">
        <v>9</v>
      </c>
      <c r="AS553" s="8" t="s">
        <v>1608</v>
      </c>
      <c r="AT553" s="3">
        <v>69.3</v>
      </c>
      <c r="AU553" s="3">
        <v>93.21</v>
      </c>
      <c r="AV553" s="3">
        <v>19.78</v>
      </c>
      <c r="AW553" s="3">
        <v>32</v>
      </c>
      <c r="AX553" s="3"/>
      <c r="AY553" s="3">
        <v>10.709999999999999</v>
      </c>
      <c r="AZ553" s="3">
        <v>225</v>
      </c>
      <c r="BA553" s="3"/>
      <c r="BB553" s="3"/>
    </row>
    <row r="554" spans="1:54" s="4" customFormat="1">
      <c r="A554" s="26" t="s">
        <v>3912</v>
      </c>
      <c r="B554" s="7">
        <v>6</v>
      </c>
      <c r="C554" s="7">
        <v>3908856821</v>
      </c>
      <c r="D554" s="26" t="s">
        <v>3221</v>
      </c>
      <c r="E554" s="614" t="s">
        <v>3222</v>
      </c>
      <c r="F554" s="2">
        <v>61006029580</v>
      </c>
      <c r="G554" s="2"/>
      <c r="H554" s="5">
        <v>17</v>
      </c>
      <c r="I554" s="5">
        <v>6</v>
      </c>
      <c r="J554" s="5">
        <v>1951</v>
      </c>
      <c r="K554" s="5">
        <v>61</v>
      </c>
      <c r="L554" s="582" t="s">
        <v>1539</v>
      </c>
      <c r="M554" s="582"/>
      <c r="N554" s="26"/>
      <c r="O554" s="26"/>
      <c r="P554" s="2"/>
      <c r="Q554" s="2">
        <v>7</v>
      </c>
      <c r="R554" s="2"/>
      <c r="S554" s="2" t="s">
        <v>94</v>
      </c>
      <c r="T554" s="2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5">
        <v>12</v>
      </c>
      <c r="AG554" s="5">
        <v>1</v>
      </c>
      <c r="AH554" s="5">
        <v>2012</v>
      </c>
      <c r="AI554" s="585"/>
      <c r="AJ554" s="5"/>
      <c r="AK554" s="5"/>
      <c r="AL554" s="5"/>
      <c r="AM554" s="585"/>
      <c r="AN554" s="5">
        <v>10</v>
      </c>
      <c r="AO554" s="5">
        <v>3</v>
      </c>
      <c r="AP554" s="5">
        <v>2012</v>
      </c>
      <c r="AQ554" s="585"/>
      <c r="AR554" s="8">
        <v>10</v>
      </c>
      <c r="AS554" s="8" t="s">
        <v>1608</v>
      </c>
      <c r="AT554" s="3">
        <v>77</v>
      </c>
      <c r="AU554" s="3">
        <v>115.22</v>
      </c>
      <c r="AV554" s="3">
        <v>13.88</v>
      </c>
      <c r="AW554" s="3">
        <v>32</v>
      </c>
      <c r="AX554" s="3"/>
      <c r="AY554" s="3">
        <v>11.899999999999999</v>
      </c>
      <c r="AZ554" s="3">
        <v>250</v>
      </c>
      <c r="BA554" s="3"/>
      <c r="BB554" s="3"/>
    </row>
    <row r="555" spans="1:54" s="4" customFormat="1">
      <c r="A555" s="26" t="s">
        <v>3912</v>
      </c>
      <c r="B555" s="7">
        <v>7</v>
      </c>
      <c r="C555" s="7">
        <v>2393020520</v>
      </c>
      <c r="D555" s="26" t="s">
        <v>610</v>
      </c>
      <c r="E555" s="614" t="s">
        <v>3223</v>
      </c>
      <c r="F555" s="2">
        <v>61001068607</v>
      </c>
      <c r="G555" s="2"/>
      <c r="H555" s="5">
        <v>20</v>
      </c>
      <c r="I555" s="5">
        <v>6</v>
      </c>
      <c r="J555" s="5">
        <v>1992</v>
      </c>
      <c r="K555" s="5">
        <v>20</v>
      </c>
      <c r="L555" s="582" t="s">
        <v>1539</v>
      </c>
      <c r="M555" s="582"/>
      <c r="N555" s="26"/>
      <c r="O555" s="26"/>
      <c r="P555" s="2"/>
      <c r="Q555" s="2">
        <v>11</v>
      </c>
      <c r="R555" s="2"/>
      <c r="S555" s="2" t="s">
        <v>94</v>
      </c>
      <c r="T555" s="2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5">
        <v>17</v>
      </c>
      <c r="AG555" s="5">
        <v>1</v>
      </c>
      <c r="AH555" s="5">
        <v>2012</v>
      </c>
      <c r="AI555" s="585"/>
      <c r="AJ555" s="5"/>
      <c r="AK555" s="5"/>
      <c r="AL555" s="5"/>
      <c r="AM555" s="585"/>
      <c r="AN555" s="5">
        <v>12</v>
      </c>
      <c r="AO555" s="5">
        <v>3</v>
      </c>
      <c r="AP555" s="5">
        <v>2012</v>
      </c>
      <c r="AQ555" s="585"/>
      <c r="AR555" s="8">
        <v>12</v>
      </c>
      <c r="AS555" s="8" t="s">
        <v>1608</v>
      </c>
      <c r="AT555" s="3">
        <v>92.4</v>
      </c>
      <c r="AU555" s="3">
        <v>114.94</v>
      </c>
      <c r="AV555" s="3">
        <v>26.38</v>
      </c>
      <c r="AW555" s="3">
        <v>52</v>
      </c>
      <c r="AX555" s="3"/>
      <c r="AY555" s="3">
        <v>14.28</v>
      </c>
      <c r="AZ555" s="3">
        <v>300</v>
      </c>
      <c r="BA555" s="3"/>
      <c r="BB555" s="3"/>
    </row>
    <row r="556" spans="1:54" s="4" customFormat="1">
      <c r="A556" s="26" t="s">
        <v>3912</v>
      </c>
      <c r="B556" s="7">
        <v>8</v>
      </c>
      <c r="C556" s="7">
        <v>298006209</v>
      </c>
      <c r="D556" s="26" t="s">
        <v>3224</v>
      </c>
      <c r="E556" s="614" t="s">
        <v>3225</v>
      </c>
      <c r="F556" s="2">
        <v>61001041895</v>
      </c>
      <c r="G556" s="2"/>
      <c r="H556" s="5">
        <v>25</v>
      </c>
      <c r="I556" s="5">
        <v>3</v>
      </c>
      <c r="J556" s="5">
        <v>1949</v>
      </c>
      <c r="K556" s="5">
        <v>63</v>
      </c>
      <c r="L556" s="582" t="s">
        <v>100</v>
      </c>
      <c r="M556" s="582"/>
      <c r="N556" s="26"/>
      <c r="O556" s="26"/>
      <c r="P556" s="2"/>
      <c r="Q556" s="2">
        <v>12</v>
      </c>
      <c r="R556" s="2"/>
      <c r="S556" s="2" t="s">
        <v>94</v>
      </c>
      <c r="T556" s="2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5">
        <v>20</v>
      </c>
      <c r="AG556" s="5">
        <v>1</v>
      </c>
      <c r="AH556" s="5">
        <v>2012</v>
      </c>
      <c r="AI556" s="585"/>
      <c r="AJ556" s="5"/>
      <c r="AK556" s="5"/>
      <c r="AL556" s="5"/>
      <c r="AM556" s="585"/>
      <c r="AN556" s="5">
        <v>20</v>
      </c>
      <c r="AO556" s="5">
        <v>3</v>
      </c>
      <c r="AP556" s="5">
        <v>2012</v>
      </c>
      <c r="AQ556" s="585"/>
      <c r="AR556" s="8">
        <v>20</v>
      </c>
      <c r="AS556" s="8" t="s">
        <v>1608</v>
      </c>
      <c r="AT556" s="3">
        <v>154</v>
      </c>
      <c r="AU556" s="3">
        <v>237.44</v>
      </c>
      <c r="AV556" s="3">
        <v>52.76</v>
      </c>
      <c r="AW556" s="3">
        <v>32</v>
      </c>
      <c r="AX556" s="3"/>
      <c r="AY556" s="3">
        <v>23.799999999999997</v>
      </c>
      <c r="AZ556" s="3">
        <v>500</v>
      </c>
      <c r="BA556" s="3"/>
      <c r="BB556" s="3"/>
    </row>
    <row r="557" spans="1:54" s="4" customFormat="1">
      <c r="A557" s="26" t="s">
        <v>3912</v>
      </c>
      <c r="B557" s="7">
        <v>9</v>
      </c>
      <c r="C557" s="7">
        <v>2876839626</v>
      </c>
      <c r="D557" s="26" t="s">
        <v>3226</v>
      </c>
      <c r="E557" s="614" t="s">
        <v>3227</v>
      </c>
      <c r="F557" s="2">
        <v>61006035603</v>
      </c>
      <c r="G557" s="2"/>
      <c r="H557" s="5">
        <v>27</v>
      </c>
      <c r="I557" s="5">
        <v>10</v>
      </c>
      <c r="J557" s="5">
        <v>1952</v>
      </c>
      <c r="K557" s="5">
        <v>60</v>
      </c>
      <c r="L557" s="582" t="s">
        <v>1539</v>
      </c>
      <c r="M557" s="582"/>
      <c r="N557" s="26"/>
      <c r="O557" s="26"/>
      <c r="P557" s="2"/>
      <c r="Q557" s="2">
        <v>13</v>
      </c>
      <c r="R557" s="2"/>
      <c r="S557" s="2" t="s">
        <v>58</v>
      </c>
      <c r="T557" s="2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5">
        <v>20</v>
      </c>
      <c r="AG557" s="5">
        <v>1</v>
      </c>
      <c r="AH557" s="5">
        <v>2012</v>
      </c>
      <c r="AI557" s="585"/>
      <c r="AJ557" s="5"/>
      <c r="AK557" s="5"/>
      <c r="AL557" s="5"/>
      <c r="AM557" s="585"/>
      <c r="AN557" s="5">
        <v>27</v>
      </c>
      <c r="AO557" s="5">
        <v>3</v>
      </c>
      <c r="AP557" s="5">
        <v>2012</v>
      </c>
      <c r="AQ557" s="585"/>
      <c r="AR557" s="8">
        <v>27</v>
      </c>
      <c r="AS557" s="8" t="s">
        <v>1608</v>
      </c>
      <c r="AT557" s="3">
        <v>207.9</v>
      </c>
      <c r="AU557" s="3">
        <v>357.68000000000006</v>
      </c>
      <c r="AV557" s="3">
        <v>25.29</v>
      </c>
      <c r="AW557" s="3">
        <v>52</v>
      </c>
      <c r="AX557" s="3"/>
      <c r="AY557" s="3">
        <v>32.129999999999995</v>
      </c>
      <c r="AZ557" s="3">
        <v>675</v>
      </c>
      <c r="BA557" s="3"/>
      <c r="BB557" s="3"/>
    </row>
    <row r="558" spans="1:54" s="4" customFormat="1">
      <c r="A558" s="26" t="s">
        <v>3912</v>
      </c>
      <c r="B558" s="7">
        <v>10</v>
      </c>
      <c r="C558" s="7">
        <v>272215946</v>
      </c>
      <c r="D558" s="26" t="s">
        <v>3228</v>
      </c>
      <c r="E558" s="614" t="s">
        <v>3229</v>
      </c>
      <c r="F558" s="2">
        <v>61006014545</v>
      </c>
      <c r="G558" s="2"/>
      <c r="H558" s="5">
        <v>21</v>
      </c>
      <c r="I558" s="5">
        <v>8</v>
      </c>
      <c r="J558" s="5">
        <v>1981</v>
      </c>
      <c r="K558" s="5">
        <v>31</v>
      </c>
      <c r="L558" s="582" t="s">
        <v>100</v>
      </c>
      <c r="M558" s="582"/>
      <c r="N558" s="26"/>
      <c r="O558" s="26"/>
      <c r="P558" s="2"/>
      <c r="Q558" s="2">
        <v>14</v>
      </c>
      <c r="R558" s="2"/>
      <c r="S558" s="2" t="s">
        <v>94</v>
      </c>
      <c r="T558" s="2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5">
        <v>23</v>
      </c>
      <c r="AG558" s="5">
        <v>1</v>
      </c>
      <c r="AH558" s="5">
        <v>2012</v>
      </c>
      <c r="AI558" s="585"/>
      <c r="AJ558" s="5"/>
      <c r="AK558" s="5"/>
      <c r="AL558" s="5"/>
      <c r="AM558" s="585"/>
      <c r="AN558" s="5">
        <v>23</v>
      </c>
      <c r="AO558" s="5">
        <v>3</v>
      </c>
      <c r="AP558" s="5">
        <v>2012</v>
      </c>
      <c r="AQ558" s="585"/>
      <c r="AR558" s="8">
        <v>23</v>
      </c>
      <c r="AS558" s="8" t="s">
        <v>1608</v>
      </c>
      <c r="AT558" s="3">
        <v>177.1</v>
      </c>
      <c r="AU558" s="3">
        <v>283.42999999999995</v>
      </c>
      <c r="AV558" s="3">
        <v>55.1</v>
      </c>
      <c r="AW558" s="3">
        <v>32</v>
      </c>
      <c r="AX558" s="3"/>
      <c r="AY558" s="3">
        <v>27.369999999999997</v>
      </c>
      <c r="AZ558" s="3">
        <v>575</v>
      </c>
      <c r="BA558" s="3"/>
      <c r="BB558" s="3"/>
    </row>
    <row r="559" spans="1:54" s="4" customFormat="1">
      <c r="A559" s="26" t="s">
        <v>3912</v>
      </c>
      <c r="B559" s="7">
        <v>11</v>
      </c>
      <c r="C559" s="7">
        <v>1376305366</v>
      </c>
      <c r="D559" s="26" t="s">
        <v>1600</v>
      </c>
      <c r="E559" s="614" t="s">
        <v>3230</v>
      </c>
      <c r="F559" s="2">
        <v>61001058815</v>
      </c>
      <c r="G559" s="2"/>
      <c r="H559" s="5">
        <v>15</v>
      </c>
      <c r="I559" s="5">
        <v>11</v>
      </c>
      <c r="J559" s="5">
        <v>1946</v>
      </c>
      <c r="K559" s="5">
        <v>66</v>
      </c>
      <c r="L559" s="582" t="s">
        <v>1539</v>
      </c>
      <c r="M559" s="582"/>
      <c r="N559" s="26"/>
      <c r="O559" s="26"/>
      <c r="P559" s="2"/>
      <c r="Q559" s="2">
        <v>15</v>
      </c>
      <c r="R559" s="2"/>
      <c r="S559" s="2" t="s">
        <v>58</v>
      </c>
      <c r="T559" s="2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5">
        <v>23</v>
      </c>
      <c r="AG559" s="5">
        <v>1</v>
      </c>
      <c r="AH559" s="5">
        <v>2012</v>
      </c>
      <c r="AI559" s="585"/>
      <c r="AJ559" s="5"/>
      <c r="AK559" s="5"/>
      <c r="AL559" s="5"/>
      <c r="AM559" s="585"/>
      <c r="AN559" s="5">
        <v>21</v>
      </c>
      <c r="AO559" s="5">
        <v>3</v>
      </c>
      <c r="AP559" s="5">
        <v>2012</v>
      </c>
      <c r="AQ559" s="585"/>
      <c r="AR559" s="8">
        <v>21</v>
      </c>
      <c r="AS559" s="8" t="s">
        <v>1608</v>
      </c>
      <c r="AT559" s="3">
        <v>161.70000000000002</v>
      </c>
      <c r="AU559" s="3">
        <v>272.31999999999994</v>
      </c>
      <c r="AV559" s="3">
        <v>33.99</v>
      </c>
      <c r="AW559" s="3">
        <v>32</v>
      </c>
      <c r="AX559" s="3"/>
      <c r="AY559" s="3">
        <v>24.99</v>
      </c>
      <c r="AZ559" s="3">
        <v>525</v>
      </c>
      <c r="BA559" s="3"/>
      <c r="BB559" s="3"/>
    </row>
    <row r="560" spans="1:54" s="4" customFormat="1">
      <c r="A560" s="26" t="s">
        <v>3912</v>
      </c>
      <c r="B560" s="7">
        <v>12</v>
      </c>
      <c r="C560" s="7">
        <v>2552231337</v>
      </c>
      <c r="D560" s="26" t="s">
        <v>2524</v>
      </c>
      <c r="E560" s="614" t="s">
        <v>1564</v>
      </c>
      <c r="F560" s="2">
        <v>61004007383</v>
      </c>
      <c r="G560" s="2"/>
      <c r="H560" s="5">
        <v>6</v>
      </c>
      <c r="I560" s="5">
        <v>8</v>
      </c>
      <c r="J560" s="5">
        <v>1969</v>
      </c>
      <c r="K560" s="5">
        <v>43</v>
      </c>
      <c r="L560" s="582" t="s">
        <v>1539</v>
      </c>
      <c r="M560" s="582"/>
      <c r="N560" s="26"/>
      <c r="O560" s="26"/>
      <c r="P560" s="2"/>
      <c r="Q560" s="2">
        <v>17</v>
      </c>
      <c r="R560" s="2"/>
      <c r="S560" s="2" t="s">
        <v>94</v>
      </c>
      <c r="T560" s="2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5">
        <v>24</v>
      </c>
      <c r="AG560" s="5">
        <v>1</v>
      </c>
      <c r="AH560" s="5">
        <v>2012</v>
      </c>
      <c r="AI560" s="585"/>
      <c r="AJ560" s="5"/>
      <c r="AK560" s="5"/>
      <c r="AL560" s="5"/>
      <c r="AM560" s="585"/>
      <c r="AN560" s="5">
        <v>23</v>
      </c>
      <c r="AO560" s="5">
        <v>3</v>
      </c>
      <c r="AP560" s="5">
        <v>2012</v>
      </c>
      <c r="AQ560" s="585"/>
      <c r="AR560" s="8">
        <v>23</v>
      </c>
      <c r="AS560" s="8" t="s">
        <v>1608</v>
      </c>
      <c r="AT560" s="3">
        <v>177.1</v>
      </c>
      <c r="AU560" s="3">
        <v>307.99</v>
      </c>
      <c r="AV560" s="3">
        <v>30.54</v>
      </c>
      <c r="AW560" s="3">
        <v>32</v>
      </c>
      <c r="AX560" s="3"/>
      <c r="AY560" s="3">
        <v>27.369999999999997</v>
      </c>
      <c r="AZ560" s="3">
        <v>575</v>
      </c>
      <c r="BA560" s="3"/>
      <c r="BB560" s="3"/>
    </row>
    <row r="561" spans="1:54" s="4" customFormat="1">
      <c r="A561" s="26" t="s">
        <v>3912</v>
      </c>
      <c r="B561" s="7">
        <v>13</v>
      </c>
      <c r="C561" s="7">
        <v>1693408638</v>
      </c>
      <c r="D561" s="26" t="s">
        <v>422</v>
      </c>
      <c r="E561" s="614" t="s">
        <v>1568</v>
      </c>
      <c r="F561" s="2">
        <v>61006059495</v>
      </c>
      <c r="G561" s="2"/>
      <c r="H561" s="5">
        <v>2</v>
      </c>
      <c r="I561" s="5">
        <v>3</v>
      </c>
      <c r="J561" s="5">
        <v>1984</v>
      </c>
      <c r="K561" s="5">
        <v>28</v>
      </c>
      <c r="L561" s="582" t="s">
        <v>1539</v>
      </c>
      <c r="M561" s="582"/>
      <c r="N561" s="26"/>
      <c r="O561" s="26"/>
      <c r="P561" s="2"/>
      <c r="Q561" s="2">
        <v>18</v>
      </c>
      <c r="R561" s="2"/>
      <c r="S561" s="2" t="s">
        <v>58</v>
      </c>
      <c r="T561" s="2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5">
        <v>26</v>
      </c>
      <c r="AG561" s="5">
        <v>1</v>
      </c>
      <c r="AH561" s="5">
        <v>2012</v>
      </c>
      <c r="AI561" s="585"/>
      <c r="AJ561" s="5"/>
      <c r="AK561" s="5"/>
      <c r="AL561" s="5"/>
      <c r="AM561" s="585"/>
      <c r="AN561" s="5">
        <v>24</v>
      </c>
      <c r="AO561" s="5">
        <v>3</v>
      </c>
      <c r="AP561" s="5">
        <v>2012</v>
      </c>
      <c r="AQ561" s="585"/>
      <c r="AR561" s="8">
        <v>24</v>
      </c>
      <c r="AS561" s="8" t="s">
        <v>1608</v>
      </c>
      <c r="AT561" s="3">
        <v>184.8</v>
      </c>
      <c r="AU561" s="3">
        <v>322.77</v>
      </c>
      <c r="AV561" s="3">
        <v>31.87</v>
      </c>
      <c r="AW561" s="3">
        <v>32</v>
      </c>
      <c r="AX561" s="3"/>
      <c r="AY561" s="3">
        <v>28.56</v>
      </c>
      <c r="AZ561" s="3">
        <v>600</v>
      </c>
      <c r="BA561" s="3"/>
      <c r="BB561" s="3"/>
    </row>
    <row r="562" spans="1:54" s="4" customFormat="1">
      <c r="A562" s="26" t="s">
        <v>3912</v>
      </c>
      <c r="B562" s="7">
        <v>14</v>
      </c>
      <c r="C562" s="7">
        <v>1028698510</v>
      </c>
      <c r="D562" s="26" t="s">
        <v>73</v>
      </c>
      <c r="E562" s="614" t="s">
        <v>371</v>
      </c>
      <c r="F562" s="2">
        <v>61006063957</v>
      </c>
      <c r="G562" s="2"/>
      <c r="H562" s="5">
        <v>1</v>
      </c>
      <c r="I562" s="5">
        <v>1</v>
      </c>
      <c r="J562" s="5">
        <v>1991</v>
      </c>
      <c r="K562" s="5">
        <v>21</v>
      </c>
      <c r="L562" s="582" t="s">
        <v>1539</v>
      </c>
      <c r="M562" s="582"/>
      <c r="N562" s="26"/>
      <c r="O562" s="26"/>
      <c r="P562" s="2"/>
      <c r="Q562" s="2">
        <v>19</v>
      </c>
      <c r="R562" s="2"/>
      <c r="S562" s="2" t="s">
        <v>58</v>
      </c>
      <c r="T562" s="2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5">
        <v>26</v>
      </c>
      <c r="AG562" s="5">
        <v>1</v>
      </c>
      <c r="AH562" s="5">
        <v>2012</v>
      </c>
      <c r="AI562" s="585"/>
      <c r="AJ562" s="5"/>
      <c r="AK562" s="5"/>
      <c r="AL562" s="5"/>
      <c r="AM562" s="585"/>
      <c r="AN562" s="5">
        <v>26</v>
      </c>
      <c r="AO562" s="5">
        <v>3</v>
      </c>
      <c r="AP562" s="5">
        <v>2012</v>
      </c>
      <c r="AQ562" s="585"/>
      <c r="AR562" s="8">
        <v>26</v>
      </c>
      <c r="AS562" s="8" t="s">
        <v>1608</v>
      </c>
      <c r="AT562" s="3">
        <v>200.20000000000002</v>
      </c>
      <c r="AU562" s="3">
        <v>340.53999999999996</v>
      </c>
      <c r="AV562" s="3">
        <v>46.32</v>
      </c>
      <c r="AW562" s="3">
        <v>32</v>
      </c>
      <c r="AX562" s="3"/>
      <c r="AY562" s="3">
        <v>30.939999999999998</v>
      </c>
      <c r="AZ562" s="3">
        <v>650</v>
      </c>
      <c r="BA562" s="3"/>
      <c r="BB562" s="3"/>
    </row>
    <row r="563" spans="1:54" s="4" customFormat="1">
      <c r="A563" s="26" t="s">
        <v>3912</v>
      </c>
      <c r="B563" s="7">
        <v>15</v>
      </c>
      <c r="C563" s="7">
        <v>3484967254</v>
      </c>
      <c r="D563" s="26" t="s">
        <v>266</v>
      </c>
      <c r="E563" s="614" t="s">
        <v>3234</v>
      </c>
      <c r="F563" s="2">
        <v>61006049692</v>
      </c>
      <c r="G563" s="2"/>
      <c r="H563" s="5">
        <v>5</v>
      </c>
      <c r="I563" s="5">
        <v>5</v>
      </c>
      <c r="J563" s="5">
        <v>1949</v>
      </c>
      <c r="K563" s="5">
        <v>63</v>
      </c>
      <c r="L563" s="582" t="s">
        <v>1539</v>
      </c>
      <c r="M563" s="582"/>
      <c r="N563" s="26"/>
      <c r="O563" s="26"/>
      <c r="P563" s="2"/>
      <c r="Q563" s="2">
        <v>20</v>
      </c>
      <c r="R563" s="2"/>
      <c r="S563" s="2" t="s">
        <v>94</v>
      </c>
      <c r="T563" s="2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5">
        <v>26</v>
      </c>
      <c r="AG563" s="5">
        <v>1</v>
      </c>
      <c r="AH563" s="5">
        <v>2012</v>
      </c>
      <c r="AI563" s="585"/>
      <c r="AJ563" s="5"/>
      <c r="AK563" s="5"/>
      <c r="AL563" s="5"/>
      <c r="AM563" s="585"/>
      <c r="AN563" s="5">
        <v>21</v>
      </c>
      <c r="AO563" s="5">
        <v>3</v>
      </c>
      <c r="AP563" s="5">
        <v>2012</v>
      </c>
      <c r="AQ563" s="585"/>
      <c r="AR563" s="8">
        <v>21</v>
      </c>
      <c r="AS563" s="8" t="s">
        <v>1608</v>
      </c>
      <c r="AT563" s="3">
        <v>161.70000000000002</v>
      </c>
      <c r="AU563" s="3">
        <v>270.39999999999998</v>
      </c>
      <c r="AV563" s="3">
        <v>35.909999999999997</v>
      </c>
      <c r="AW563" s="3">
        <v>32</v>
      </c>
      <c r="AX563" s="3"/>
      <c r="AY563" s="3">
        <v>24.99</v>
      </c>
      <c r="AZ563" s="3">
        <v>525</v>
      </c>
      <c r="BA563" s="3"/>
      <c r="BB563" s="3"/>
    </row>
    <row r="564" spans="1:54" s="4" customFormat="1">
      <c r="A564" s="26" t="s">
        <v>3912</v>
      </c>
      <c r="B564" s="7">
        <v>16</v>
      </c>
      <c r="C564" s="7">
        <v>613737619</v>
      </c>
      <c r="D564" s="26" t="s">
        <v>3236</v>
      </c>
      <c r="E564" s="614" t="s">
        <v>271</v>
      </c>
      <c r="F564" s="2">
        <v>61006036934</v>
      </c>
      <c r="G564" s="2"/>
      <c r="H564" s="5">
        <v>10</v>
      </c>
      <c r="I564" s="5">
        <v>6</v>
      </c>
      <c r="J564" s="5">
        <v>1938</v>
      </c>
      <c r="K564" s="5">
        <v>74</v>
      </c>
      <c r="L564" s="582" t="s">
        <v>100</v>
      </c>
      <c r="M564" s="582"/>
      <c r="N564" s="26"/>
      <c r="O564" s="26"/>
      <c r="P564" s="2"/>
      <c r="Q564" s="2">
        <v>22</v>
      </c>
      <c r="R564" s="2"/>
      <c r="S564" s="2" t="s">
        <v>94</v>
      </c>
      <c r="T564" s="2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5">
        <v>30</v>
      </c>
      <c r="AG564" s="5">
        <v>1</v>
      </c>
      <c r="AH564" s="5">
        <v>2012</v>
      </c>
      <c r="AI564" s="585"/>
      <c r="AJ564" s="5"/>
      <c r="AK564" s="5"/>
      <c r="AL564" s="5"/>
      <c r="AM564" s="585"/>
      <c r="AN564" s="5">
        <v>15</v>
      </c>
      <c r="AO564" s="5">
        <v>3</v>
      </c>
      <c r="AP564" s="5">
        <v>2012</v>
      </c>
      <c r="AQ564" s="585"/>
      <c r="AR564" s="8">
        <v>15</v>
      </c>
      <c r="AS564" s="8" t="s">
        <v>1608</v>
      </c>
      <c r="AT564" s="3">
        <v>115.5</v>
      </c>
      <c r="AU564" s="3">
        <v>220.92999999999995</v>
      </c>
      <c r="AV564" s="3">
        <v>20.72</v>
      </c>
      <c r="AW564" s="3"/>
      <c r="AX564" s="3"/>
      <c r="AY564" s="3">
        <v>17.849999999999998</v>
      </c>
      <c r="AZ564" s="3">
        <v>375</v>
      </c>
      <c r="BA564" s="3"/>
      <c r="BB564" s="3"/>
    </row>
    <row r="565" spans="1:54" s="4" customFormat="1">
      <c r="A565" s="26" t="s">
        <v>3912</v>
      </c>
      <c r="B565" s="7">
        <v>17</v>
      </c>
      <c r="C565" s="7">
        <v>682317775</v>
      </c>
      <c r="D565" s="26" t="s">
        <v>1193</v>
      </c>
      <c r="E565" s="614" t="s">
        <v>1710</v>
      </c>
      <c r="F565" s="2">
        <v>33001008506</v>
      </c>
      <c r="G565" s="2"/>
      <c r="H565" s="5">
        <v>28</v>
      </c>
      <c r="I565" s="5">
        <v>3</v>
      </c>
      <c r="J565" s="5">
        <v>1964</v>
      </c>
      <c r="K565" s="5">
        <v>48</v>
      </c>
      <c r="L565" s="582" t="s">
        <v>1539</v>
      </c>
      <c r="M565" s="582"/>
      <c r="N565" s="26"/>
      <c r="O565" s="26"/>
      <c r="P565" s="2"/>
      <c r="Q565" s="2">
        <v>23</v>
      </c>
      <c r="R565" s="2"/>
      <c r="S565" s="2" t="s">
        <v>94</v>
      </c>
      <c r="T565" s="2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5">
        <v>30</v>
      </c>
      <c r="AG565" s="5">
        <v>1</v>
      </c>
      <c r="AH565" s="5">
        <v>2012</v>
      </c>
      <c r="AI565" s="585"/>
      <c r="AJ565" s="5"/>
      <c r="AK565" s="5"/>
      <c r="AL565" s="5"/>
      <c r="AM565" s="585"/>
      <c r="AN565" s="5">
        <v>27</v>
      </c>
      <c r="AO565" s="5">
        <v>3</v>
      </c>
      <c r="AP565" s="5">
        <v>2012</v>
      </c>
      <c r="AQ565" s="585"/>
      <c r="AR565" s="8">
        <v>27</v>
      </c>
      <c r="AS565" s="8" t="s">
        <v>1608</v>
      </c>
      <c r="AT565" s="3">
        <v>207.9</v>
      </c>
      <c r="AU565" s="3">
        <v>363.02</v>
      </c>
      <c r="AV565" s="3">
        <v>39.950000000000003</v>
      </c>
      <c r="AW565" s="3">
        <v>32</v>
      </c>
      <c r="AX565" s="3"/>
      <c r="AY565" s="3">
        <v>32.129999999999995</v>
      </c>
      <c r="AZ565" s="3">
        <v>675</v>
      </c>
      <c r="BA565" s="3"/>
      <c r="BB565" s="3"/>
    </row>
    <row r="566" spans="1:54" s="4" customFormat="1">
      <c r="A566" s="26" t="s">
        <v>3912</v>
      </c>
      <c r="B566" s="7">
        <v>18</v>
      </c>
      <c r="C566" s="7">
        <v>3534616884</v>
      </c>
      <c r="D566" s="26" t="s">
        <v>266</v>
      </c>
      <c r="E566" s="614" t="s">
        <v>3237</v>
      </c>
      <c r="F566" s="2">
        <v>54001052421</v>
      </c>
      <c r="G566" s="2"/>
      <c r="H566" s="5">
        <v>27</v>
      </c>
      <c r="I566" s="5">
        <v>4</v>
      </c>
      <c r="J566" s="5">
        <v>1961</v>
      </c>
      <c r="K566" s="5">
        <v>51</v>
      </c>
      <c r="L566" s="582" t="s">
        <v>1539</v>
      </c>
      <c r="M566" s="582"/>
      <c r="N566" s="26"/>
      <c r="O566" s="26"/>
      <c r="P566" s="2"/>
      <c r="Q566" s="2">
        <v>24</v>
      </c>
      <c r="R566" s="2"/>
      <c r="S566" s="2" t="s">
        <v>58</v>
      </c>
      <c r="T566" s="2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5">
        <v>3</v>
      </c>
      <c r="AG566" s="5">
        <v>2</v>
      </c>
      <c r="AH566" s="5">
        <v>2012</v>
      </c>
      <c r="AI566" s="585"/>
      <c r="AJ566" s="5"/>
      <c r="AK566" s="5"/>
      <c r="AL566" s="5"/>
      <c r="AM566" s="585"/>
      <c r="AN566" s="5">
        <v>28</v>
      </c>
      <c r="AO566" s="5">
        <v>3</v>
      </c>
      <c r="AP566" s="5">
        <v>2012</v>
      </c>
      <c r="AQ566" s="585"/>
      <c r="AR566" s="8">
        <v>28</v>
      </c>
      <c r="AS566" s="8" t="s">
        <v>1608</v>
      </c>
      <c r="AT566" s="3">
        <v>215.6</v>
      </c>
      <c r="AU566" s="3">
        <v>378.55999999999995</v>
      </c>
      <c r="AV566" s="3">
        <v>57.52</v>
      </c>
      <c r="AW566" s="3">
        <v>15</v>
      </c>
      <c r="AX566" s="3"/>
      <c r="AY566" s="3">
        <v>33.32</v>
      </c>
      <c r="AZ566" s="3">
        <v>700</v>
      </c>
      <c r="BA566" s="3"/>
      <c r="BB566" s="3"/>
    </row>
    <row r="567" spans="1:54" s="4" customFormat="1">
      <c r="A567" s="26" t="s">
        <v>3912</v>
      </c>
      <c r="B567" s="7">
        <v>19</v>
      </c>
      <c r="C567" s="7">
        <v>1434806841</v>
      </c>
      <c r="D567" s="26" t="s">
        <v>1949</v>
      </c>
      <c r="E567" s="614" t="s">
        <v>3238</v>
      </c>
      <c r="F567" s="2">
        <v>61004047017</v>
      </c>
      <c r="G567" s="2"/>
      <c r="H567" s="5">
        <v>14</v>
      </c>
      <c r="I567" s="5">
        <v>5</v>
      </c>
      <c r="J567" s="5">
        <v>1983</v>
      </c>
      <c r="K567" s="5">
        <v>29</v>
      </c>
      <c r="L567" s="582" t="s">
        <v>1539</v>
      </c>
      <c r="M567" s="582"/>
      <c r="N567" s="26"/>
      <c r="O567" s="26"/>
      <c r="P567" s="2"/>
      <c r="Q567" s="2">
        <v>25</v>
      </c>
      <c r="R567" s="2"/>
      <c r="S567" s="2" t="s">
        <v>58</v>
      </c>
      <c r="T567" s="2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5">
        <v>3</v>
      </c>
      <c r="AG567" s="5">
        <v>2</v>
      </c>
      <c r="AH567" s="5">
        <v>2012</v>
      </c>
      <c r="AI567" s="585"/>
      <c r="AJ567" s="5"/>
      <c r="AK567" s="5"/>
      <c r="AL567" s="5"/>
      <c r="AM567" s="585"/>
      <c r="AN567" s="5"/>
      <c r="AO567" s="5"/>
      <c r="AP567" s="5"/>
      <c r="AQ567" s="585"/>
      <c r="AR567" s="8">
        <v>31</v>
      </c>
      <c r="AS567" s="8" t="s">
        <v>1609</v>
      </c>
      <c r="AT567" s="3">
        <v>238.70000000000002</v>
      </c>
      <c r="AU567" s="3">
        <v>399.31999999999994</v>
      </c>
      <c r="AV567" s="3">
        <v>68.09</v>
      </c>
      <c r="AW567" s="3">
        <v>32</v>
      </c>
      <c r="AX567" s="3"/>
      <c r="AY567" s="3">
        <v>36.89</v>
      </c>
      <c r="AZ567" s="3">
        <v>775</v>
      </c>
      <c r="BA567" s="3"/>
      <c r="BB567" s="3"/>
    </row>
    <row r="568" spans="1:54" s="4" customFormat="1">
      <c r="A568" s="26" t="s">
        <v>3912</v>
      </c>
      <c r="B568" s="7">
        <v>20</v>
      </c>
      <c r="C568" s="7">
        <v>3117278376</v>
      </c>
      <c r="D568" s="26" t="s">
        <v>3239</v>
      </c>
      <c r="E568" s="614" t="s">
        <v>861</v>
      </c>
      <c r="F568" s="2">
        <v>61001000316</v>
      </c>
      <c r="G568" s="2"/>
      <c r="H568" s="5">
        <v>17</v>
      </c>
      <c r="I568" s="5">
        <v>6</v>
      </c>
      <c r="J568" s="5">
        <v>1948</v>
      </c>
      <c r="K568" s="5">
        <v>64</v>
      </c>
      <c r="L568" s="582" t="s">
        <v>1539</v>
      </c>
      <c r="M568" s="582"/>
      <c r="N568" s="26"/>
      <c r="O568" s="26"/>
      <c r="P568" s="2"/>
      <c r="Q568" s="2">
        <v>26</v>
      </c>
      <c r="R568" s="2"/>
      <c r="S568" s="2" t="s">
        <v>94</v>
      </c>
      <c r="T568" s="2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5">
        <v>3</v>
      </c>
      <c r="AG568" s="5">
        <v>2</v>
      </c>
      <c r="AH568" s="5">
        <v>2012</v>
      </c>
      <c r="AI568" s="585"/>
      <c r="AJ568" s="5"/>
      <c r="AK568" s="5"/>
      <c r="AL568" s="5"/>
      <c r="AM568" s="585"/>
      <c r="AN568" s="5"/>
      <c r="AO568" s="5"/>
      <c r="AP568" s="5"/>
      <c r="AQ568" s="585"/>
      <c r="AR568" s="8">
        <v>31</v>
      </c>
      <c r="AS568" s="8" t="s">
        <v>1609</v>
      </c>
      <c r="AT568" s="3">
        <v>238.70000000000002</v>
      </c>
      <c r="AU568" s="3">
        <v>405.36</v>
      </c>
      <c r="AV568" s="3">
        <v>62.05</v>
      </c>
      <c r="AW568" s="3">
        <v>32</v>
      </c>
      <c r="AX568" s="3"/>
      <c r="AY568" s="3">
        <v>36.89</v>
      </c>
      <c r="AZ568" s="3">
        <v>775</v>
      </c>
      <c r="BA568" s="3"/>
      <c r="BB568" s="3"/>
    </row>
    <row r="569" spans="1:54" s="4" customFormat="1">
      <c r="A569" s="26" t="s">
        <v>3912</v>
      </c>
      <c r="B569" s="7">
        <v>21</v>
      </c>
      <c r="C569" s="7">
        <v>2668294513</v>
      </c>
      <c r="D569" s="26" t="s">
        <v>1542</v>
      </c>
      <c r="E569" s="614" t="s">
        <v>3240</v>
      </c>
      <c r="F569" s="2">
        <v>61002018303</v>
      </c>
      <c r="G569" s="2"/>
      <c r="H569" s="5">
        <v>29</v>
      </c>
      <c r="I569" s="5">
        <v>5</v>
      </c>
      <c r="J569" s="5">
        <v>1960</v>
      </c>
      <c r="K569" s="5">
        <v>52</v>
      </c>
      <c r="L569" s="582" t="s">
        <v>1539</v>
      </c>
      <c r="M569" s="582"/>
      <c r="N569" s="26"/>
      <c r="O569" s="26"/>
      <c r="P569" s="2"/>
      <c r="Q569" s="2">
        <v>27</v>
      </c>
      <c r="R569" s="2"/>
      <c r="S569" s="2" t="s">
        <v>94</v>
      </c>
      <c r="T569" s="2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5">
        <v>6</v>
      </c>
      <c r="AG569" s="5">
        <v>2</v>
      </c>
      <c r="AH569" s="5">
        <v>2012</v>
      </c>
      <c r="AI569" s="585"/>
      <c r="AJ569" s="5"/>
      <c r="AK569" s="5"/>
      <c r="AL569" s="5"/>
      <c r="AM569" s="585"/>
      <c r="AN569" s="5">
        <v>5</v>
      </c>
      <c r="AO569" s="5">
        <v>3</v>
      </c>
      <c r="AP569" s="5">
        <v>2012</v>
      </c>
      <c r="AQ569" s="585"/>
      <c r="AR569" s="8">
        <v>5</v>
      </c>
      <c r="AS569" s="8" t="s">
        <v>1608</v>
      </c>
      <c r="AT569" s="3">
        <v>38.5</v>
      </c>
      <c r="AU569" s="3">
        <v>67.36</v>
      </c>
      <c r="AV569" s="3">
        <v>13.19</v>
      </c>
      <c r="AW569" s="3"/>
      <c r="AX569" s="3"/>
      <c r="AY569" s="3">
        <v>5.9499999999999993</v>
      </c>
      <c r="AZ569" s="3">
        <v>125</v>
      </c>
      <c r="BA569" s="3"/>
      <c r="BB569" s="3"/>
    </row>
    <row r="570" spans="1:54" s="4" customFormat="1">
      <c r="A570" s="26" t="s">
        <v>3912</v>
      </c>
      <c r="B570" s="7">
        <v>22</v>
      </c>
      <c r="C570" s="7">
        <v>2534624332</v>
      </c>
      <c r="D570" s="26" t="s">
        <v>3241</v>
      </c>
      <c r="E570" s="614" t="s">
        <v>1568</v>
      </c>
      <c r="F570" s="2">
        <v>61006034214</v>
      </c>
      <c r="G570" s="2"/>
      <c r="H570" s="5">
        <v>5</v>
      </c>
      <c r="I570" s="5">
        <v>3</v>
      </c>
      <c r="J570" s="5">
        <v>1933</v>
      </c>
      <c r="K570" s="5">
        <v>79</v>
      </c>
      <c r="L570" s="582" t="s">
        <v>1539</v>
      </c>
      <c r="M570" s="582"/>
      <c r="N570" s="26"/>
      <c r="O570" s="26"/>
      <c r="P570" s="2"/>
      <c r="Q570" s="2">
        <v>28</v>
      </c>
      <c r="R570" s="2"/>
      <c r="S570" s="2" t="s">
        <v>58</v>
      </c>
      <c r="T570" s="2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5">
        <v>6</v>
      </c>
      <c r="AG570" s="5">
        <v>2</v>
      </c>
      <c r="AH570" s="5">
        <v>2012</v>
      </c>
      <c r="AI570" s="585"/>
      <c r="AJ570" s="5"/>
      <c r="AK570" s="5"/>
      <c r="AL570" s="5"/>
      <c r="AM570" s="585"/>
      <c r="AN570" s="5"/>
      <c r="AO570" s="5"/>
      <c r="AP570" s="5"/>
      <c r="AQ570" s="585"/>
      <c r="AR570" s="8">
        <v>31</v>
      </c>
      <c r="AS570" s="8" t="s">
        <v>1609</v>
      </c>
      <c r="AT570" s="3">
        <v>238.70000000000002</v>
      </c>
      <c r="AU570" s="3">
        <v>401.54999999999995</v>
      </c>
      <c r="AV570" s="3">
        <v>65.86</v>
      </c>
      <c r="AW570" s="3">
        <v>32</v>
      </c>
      <c r="AX570" s="3"/>
      <c r="AY570" s="3">
        <v>36.89</v>
      </c>
      <c r="AZ570" s="3">
        <v>775</v>
      </c>
      <c r="BA570" s="3"/>
      <c r="BB570" s="3"/>
    </row>
    <row r="571" spans="1:54" s="4" customFormat="1">
      <c r="A571" s="26" t="s">
        <v>3912</v>
      </c>
      <c r="B571" s="7">
        <v>23</v>
      </c>
      <c r="C571" s="7">
        <v>3742382203</v>
      </c>
      <c r="D571" s="26" t="s">
        <v>610</v>
      </c>
      <c r="E571" s="614" t="s">
        <v>3242</v>
      </c>
      <c r="F571" s="2">
        <v>19150005892</v>
      </c>
      <c r="G571" s="2"/>
      <c r="H571" s="5">
        <v>12</v>
      </c>
      <c r="I571" s="5">
        <v>6</v>
      </c>
      <c r="J571" s="5">
        <v>1992</v>
      </c>
      <c r="K571" s="5">
        <v>20</v>
      </c>
      <c r="L571" s="582" t="s">
        <v>1539</v>
      </c>
      <c r="M571" s="582"/>
      <c r="N571" s="26"/>
      <c r="O571" s="26"/>
      <c r="P571" s="2"/>
      <c r="Q571" s="2">
        <v>29</v>
      </c>
      <c r="R571" s="2"/>
      <c r="S571" s="2" t="s">
        <v>58</v>
      </c>
      <c r="T571" s="2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5">
        <v>7</v>
      </c>
      <c r="AG571" s="5">
        <v>2</v>
      </c>
      <c r="AH571" s="5">
        <v>2012</v>
      </c>
      <c r="AI571" s="585"/>
      <c r="AJ571" s="5"/>
      <c r="AK571" s="5"/>
      <c r="AL571" s="5"/>
      <c r="AM571" s="585"/>
      <c r="AN571" s="5">
        <v>2</v>
      </c>
      <c r="AO571" s="5">
        <v>3</v>
      </c>
      <c r="AP571" s="5">
        <v>2012</v>
      </c>
      <c r="AQ571" s="585"/>
      <c r="AR571" s="8">
        <v>2</v>
      </c>
      <c r="AS571" s="8" t="s">
        <v>1608</v>
      </c>
      <c r="AT571" s="3">
        <v>15.4</v>
      </c>
      <c r="AU571" s="3">
        <v>29.28</v>
      </c>
      <c r="AV571" s="3">
        <v>2.94</v>
      </c>
      <c r="AW571" s="3"/>
      <c r="AX571" s="3"/>
      <c r="AY571" s="3">
        <v>2.38</v>
      </c>
      <c r="AZ571" s="3">
        <v>50</v>
      </c>
      <c r="BA571" s="3"/>
      <c r="BB571" s="3"/>
    </row>
    <row r="572" spans="1:54" s="4" customFormat="1">
      <c r="A572" s="26" t="s">
        <v>3912</v>
      </c>
      <c r="B572" s="7">
        <v>24</v>
      </c>
      <c r="C572" s="7">
        <v>3120126007</v>
      </c>
      <c r="D572" s="26" t="s">
        <v>2663</v>
      </c>
      <c r="E572" s="614" t="s">
        <v>3243</v>
      </c>
      <c r="F572" s="2">
        <v>33301085636</v>
      </c>
      <c r="G572" s="2"/>
      <c r="H572" s="5">
        <v>27</v>
      </c>
      <c r="I572" s="5">
        <v>9</v>
      </c>
      <c r="J572" s="5">
        <v>1991</v>
      </c>
      <c r="K572" s="5">
        <v>21</v>
      </c>
      <c r="L572" s="582" t="s">
        <v>1539</v>
      </c>
      <c r="M572" s="582"/>
      <c r="N572" s="26"/>
      <c r="O572" s="26"/>
      <c r="P572" s="2"/>
      <c r="Q572" s="2">
        <v>30</v>
      </c>
      <c r="R572" s="2"/>
      <c r="S572" s="2" t="s">
        <v>58</v>
      </c>
      <c r="T572" s="2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5">
        <v>7</v>
      </c>
      <c r="AG572" s="5">
        <v>2</v>
      </c>
      <c r="AH572" s="5">
        <v>2012</v>
      </c>
      <c r="AI572" s="585"/>
      <c r="AJ572" s="5"/>
      <c r="AK572" s="5"/>
      <c r="AL572" s="5"/>
      <c r="AM572" s="585"/>
      <c r="AN572" s="5"/>
      <c r="AO572" s="5"/>
      <c r="AP572" s="5"/>
      <c r="AQ572" s="585"/>
      <c r="AR572" s="8">
        <v>31</v>
      </c>
      <c r="AS572" s="8" t="s">
        <v>1609</v>
      </c>
      <c r="AT572" s="3">
        <v>238.70000000000002</v>
      </c>
      <c r="AU572" s="3">
        <v>427.65</v>
      </c>
      <c r="AV572" s="3">
        <v>39.76</v>
      </c>
      <c r="AW572" s="3">
        <v>32</v>
      </c>
      <c r="AX572" s="3"/>
      <c r="AY572" s="3">
        <v>36.89</v>
      </c>
      <c r="AZ572" s="3">
        <v>775</v>
      </c>
      <c r="BA572" s="3"/>
      <c r="BB572" s="3"/>
    </row>
    <row r="573" spans="1:54" s="4" customFormat="1">
      <c r="A573" s="26" t="s">
        <v>3912</v>
      </c>
      <c r="B573" s="7">
        <v>25</v>
      </c>
      <c r="C573" s="7">
        <v>1315923122</v>
      </c>
      <c r="D573" s="26" t="s">
        <v>3244</v>
      </c>
      <c r="E573" s="614" t="s">
        <v>1562</v>
      </c>
      <c r="F573" s="2">
        <v>46001001226</v>
      </c>
      <c r="G573" s="2"/>
      <c r="H573" s="5">
        <v>3</v>
      </c>
      <c r="I573" s="5">
        <v>8</v>
      </c>
      <c r="J573" s="5">
        <v>1943</v>
      </c>
      <c r="K573" s="5">
        <v>69</v>
      </c>
      <c r="L573" s="582" t="s">
        <v>1539</v>
      </c>
      <c r="M573" s="582"/>
      <c r="N573" s="26"/>
      <c r="O573" s="26"/>
      <c r="P573" s="2"/>
      <c r="Q573" s="2">
        <v>31</v>
      </c>
      <c r="R573" s="2"/>
      <c r="S573" s="2" t="s">
        <v>58</v>
      </c>
      <c r="T573" s="2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5">
        <v>9</v>
      </c>
      <c r="AG573" s="5">
        <v>2</v>
      </c>
      <c r="AH573" s="5">
        <v>2012</v>
      </c>
      <c r="AI573" s="585"/>
      <c r="AJ573" s="5"/>
      <c r="AK573" s="5"/>
      <c r="AL573" s="5"/>
      <c r="AM573" s="585"/>
      <c r="AN573" s="5"/>
      <c r="AO573" s="5"/>
      <c r="AP573" s="5"/>
      <c r="AQ573" s="585"/>
      <c r="AR573" s="8">
        <v>31</v>
      </c>
      <c r="AS573" s="8" t="s">
        <v>1609</v>
      </c>
      <c r="AT573" s="3">
        <v>238.70000000000002</v>
      </c>
      <c r="AU573" s="3">
        <v>442.45999999999992</v>
      </c>
      <c r="AV573" s="3">
        <v>56.95</v>
      </c>
      <c r="AW573" s="3"/>
      <c r="AX573" s="3"/>
      <c r="AY573" s="3">
        <v>36.89</v>
      </c>
      <c r="AZ573" s="3">
        <v>775</v>
      </c>
      <c r="BA573" s="3"/>
      <c r="BB573" s="3"/>
    </row>
    <row r="574" spans="1:54" s="4" customFormat="1">
      <c r="A574" s="26" t="s">
        <v>3912</v>
      </c>
      <c r="B574" s="7">
        <v>26</v>
      </c>
      <c r="C574" s="7">
        <v>1847000942</v>
      </c>
      <c r="D574" s="26" t="s">
        <v>3245</v>
      </c>
      <c r="E574" s="614" t="s">
        <v>3246</v>
      </c>
      <c r="F574" s="2">
        <v>46001006702</v>
      </c>
      <c r="G574" s="2"/>
      <c r="H574" s="5">
        <v>5</v>
      </c>
      <c r="I574" s="5">
        <v>29</v>
      </c>
      <c r="J574" s="5">
        <v>1985</v>
      </c>
      <c r="K574" s="5">
        <v>27</v>
      </c>
      <c r="L574" s="582" t="s">
        <v>100</v>
      </c>
      <c r="M574" s="582"/>
      <c r="N574" s="26"/>
      <c r="O574" s="26"/>
      <c r="P574" s="2"/>
      <c r="Q574" s="2">
        <v>32</v>
      </c>
      <c r="R574" s="2"/>
      <c r="S574" s="2" t="s">
        <v>94</v>
      </c>
      <c r="T574" s="2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5">
        <v>9</v>
      </c>
      <c r="AG574" s="5">
        <v>2</v>
      </c>
      <c r="AH574" s="5">
        <v>2012</v>
      </c>
      <c r="AI574" s="585"/>
      <c r="AJ574" s="5"/>
      <c r="AK574" s="5"/>
      <c r="AL574" s="5"/>
      <c r="AM574" s="585"/>
      <c r="AN574" s="5"/>
      <c r="AO574" s="5"/>
      <c r="AP574" s="5"/>
      <c r="AQ574" s="585"/>
      <c r="AR574" s="8">
        <v>31</v>
      </c>
      <c r="AS574" s="8" t="s">
        <v>1609</v>
      </c>
      <c r="AT574" s="3">
        <v>238.70000000000002</v>
      </c>
      <c r="AU574" s="3">
        <v>456.86</v>
      </c>
      <c r="AV574" s="3">
        <v>42.55</v>
      </c>
      <c r="AW574" s="3"/>
      <c r="AX574" s="3"/>
      <c r="AY574" s="3">
        <v>36.89</v>
      </c>
      <c r="AZ574" s="3">
        <v>775</v>
      </c>
      <c r="BA574" s="3"/>
      <c r="BB574" s="3"/>
    </row>
    <row r="575" spans="1:54" s="4" customFormat="1">
      <c r="A575" s="26" t="s">
        <v>3912</v>
      </c>
      <c r="B575" s="7">
        <v>27</v>
      </c>
      <c r="C575" s="7">
        <v>3001448063</v>
      </c>
      <c r="D575" s="26" t="s">
        <v>1345</v>
      </c>
      <c r="E575" s="614" t="s">
        <v>1568</v>
      </c>
      <c r="F575" s="2">
        <v>61006057851</v>
      </c>
      <c r="G575" s="2"/>
      <c r="H575" s="5">
        <v>23</v>
      </c>
      <c r="I575" s="5">
        <v>7</v>
      </c>
      <c r="J575" s="5">
        <v>1949</v>
      </c>
      <c r="K575" s="5">
        <v>63</v>
      </c>
      <c r="L575" s="582" t="s">
        <v>1539</v>
      </c>
      <c r="M575" s="582"/>
      <c r="N575" s="26"/>
      <c r="O575" s="26"/>
      <c r="P575" s="2"/>
      <c r="Q575" s="2">
        <v>34</v>
      </c>
      <c r="R575" s="2"/>
      <c r="S575" s="2" t="s">
        <v>94</v>
      </c>
      <c r="T575" s="2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5">
        <v>13</v>
      </c>
      <c r="AG575" s="5">
        <v>2</v>
      </c>
      <c r="AH575" s="5">
        <v>2012</v>
      </c>
      <c r="AI575" s="585"/>
      <c r="AJ575" s="5"/>
      <c r="AK575" s="5"/>
      <c r="AL575" s="5"/>
      <c r="AM575" s="585"/>
      <c r="AN575" s="5"/>
      <c r="AO575" s="5"/>
      <c r="AP575" s="5"/>
      <c r="AQ575" s="585"/>
      <c r="AR575" s="8">
        <v>31</v>
      </c>
      <c r="AS575" s="8" t="s">
        <v>1609</v>
      </c>
      <c r="AT575" s="3">
        <v>238.70000000000002</v>
      </c>
      <c r="AU575" s="3">
        <v>458.08999999999992</v>
      </c>
      <c r="AV575" s="3">
        <v>41.32</v>
      </c>
      <c r="AW575" s="3"/>
      <c r="AX575" s="3"/>
      <c r="AY575" s="3">
        <v>36.89</v>
      </c>
      <c r="AZ575" s="3">
        <v>775</v>
      </c>
      <c r="BA575" s="3"/>
      <c r="BB575" s="3"/>
    </row>
    <row r="576" spans="1:54" s="4" customFormat="1">
      <c r="A576" s="26" t="s">
        <v>3912</v>
      </c>
      <c r="B576" s="7">
        <v>28</v>
      </c>
      <c r="C576" s="7">
        <v>1366777835</v>
      </c>
      <c r="D576" s="26" t="s">
        <v>3247</v>
      </c>
      <c r="E576" s="614" t="s">
        <v>271</v>
      </c>
      <c r="F576" s="2">
        <v>61005010287</v>
      </c>
      <c r="G576" s="2"/>
      <c r="H576" s="5">
        <v>6</v>
      </c>
      <c r="I576" s="5">
        <v>3</v>
      </c>
      <c r="J576" s="5">
        <v>1987</v>
      </c>
      <c r="K576" s="5">
        <v>25</v>
      </c>
      <c r="L576" s="582" t="s">
        <v>100</v>
      </c>
      <c r="M576" s="582"/>
      <c r="N576" s="26"/>
      <c r="O576" s="26"/>
      <c r="P576" s="2"/>
      <c r="Q576" s="2">
        <v>35</v>
      </c>
      <c r="R576" s="2"/>
      <c r="S576" s="2" t="s">
        <v>58</v>
      </c>
      <c r="T576" s="2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5">
        <v>13</v>
      </c>
      <c r="AG576" s="5">
        <v>2</v>
      </c>
      <c r="AH576" s="5">
        <v>2012</v>
      </c>
      <c r="AI576" s="585"/>
      <c r="AJ576" s="5"/>
      <c r="AK576" s="5"/>
      <c r="AL576" s="5"/>
      <c r="AM576" s="585"/>
      <c r="AN576" s="5">
        <v>21</v>
      </c>
      <c r="AO576" s="5">
        <v>3</v>
      </c>
      <c r="AP576" s="5">
        <v>2012</v>
      </c>
      <c r="AQ576" s="585"/>
      <c r="AR576" s="8">
        <v>21</v>
      </c>
      <c r="AS576" s="8" t="s">
        <v>1608</v>
      </c>
      <c r="AT576" s="3">
        <v>161.70000000000002</v>
      </c>
      <c r="AU576" s="3">
        <v>310.81999999999994</v>
      </c>
      <c r="AV576" s="3">
        <v>27.49</v>
      </c>
      <c r="AW576" s="3"/>
      <c r="AX576" s="3"/>
      <c r="AY576" s="3">
        <v>24.99</v>
      </c>
      <c r="AZ576" s="3">
        <v>525</v>
      </c>
      <c r="BA576" s="3"/>
      <c r="BB576" s="3"/>
    </row>
    <row r="577" spans="1:54" s="4" customFormat="1">
      <c r="A577" s="26" t="s">
        <v>3912</v>
      </c>
      <c r="B577" s="7">
        <v>29</v>
      </c>
      <c r="C577" s="7">
        <v>3412244553</v>
      </c>
      <c r="D577" s="26" t="s">
        <v>407</v>
      </c>
      <c r="E577" s="614" t="s">
        <v>1436</v>
      </c>
      <c r="F577" s="2">
        <v>61006033403</v>
      </c>
      <c r="G577" s="2"/>
      <c r="H577" s="5">
        <v>2</v>
      </c>
      <c r="I577" s="5">
        <v>4</v>
      </c>
      <c r="J577" s="5">
        <v>1975</v>
      </c>
      <c r="K577" s="5">
        <v>37</v>
      </c>
      <c r="L577" s="582" t="s">
        <v>1539</v>
      </c>
      <c r="M577" s="582"/>
      <c r="N577" s="26"/>
      <c r="O577" s="26"/>
      <c r="P577" s="2"/>
      <c r="Q577" s="2">
        <v>36</v>
      </c>
      <c r="R577" s="2"/>
      <c r="S577" s="2" t="s">
        <v>58</v>
      </c>
      <c r="T577" s="2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5">
        <v>14</v>
      </c>
      <c r="AG577" s="5">
        <v>2</v>
      </c>
      <c r="AH577" s="5">
        <v>2012</v>
      </c>
      <c r="AI577" s="585"/>
      <c r="AJ577" s="5"/>
      <c r="AK577" s="5"/>
      <c r="AL577" s="5"/>
      <c r="AM577" s="585"/>
      <c r="AN577" s="5"/>
      <c r="AO577" s="5"/>
      <c r="AP577" s="5"/>
      <c r="AQ577" s="585"/>
      <c r="AR577" s="8">
        <v>31</v>
      </c>
      <c r="AS577" s="8" t="s">
        <v>1609</v>
      </c>
      <c r="AT577" s="3">
        <v>238.70000000000002</v>
      </c>
      <c r="AU577" s="3">
        <v>455.30999999999995</v>
      </c>
      <c r="AV577" s="3">
        <v>44.1</v>
      </c>
      <c r="AW577" s="3"/>
      <c r="AX577" s="3"/>
      <c r="AY577" s="3">
        <v>36.89</v>
      </c>
      <c r="AZ577" s="3">
        <v>775</v>
      </c>
      <c r="BA577" s="3"/>
      <c r="BB577" s="3"/>
    </row>
    <row r="578" spans="1:54" s="4" customFormat="1">
      <c r="A578" s="26" t="s">
        <v>3912</v>
      </c>
      <c r="B578" s="7">
        <v>30</v>
      </c>
      <c r="C578" s="7">
        <v>1343021642</v>
      </c>
      <c r="D578" s="26" t="s">
        <v>161</v>
      </c>
      <c r="E578" s="614" t="s">
        <v>3248</v>
      </c>
      <c r="F578" s="2">
        <v>61004053179</v>
      </c>
      <c r="G578" s="2"/>
      <c r="H578" s="5">
        <v>16</v>
      </c>
      <c r="I578" s="5">
        <v>6</v>
      </c>
      <c r="J578" s="5">
        <v>1988</v>
      </c>
      <c r="K578" s="5">
        <v>24</v>
      </c>
      <c r="L578" s="582" t="s">
        <v>1539</v>
      </c>
      <c r="M578" s="582"/>
      <c r="N578" s="26"/>
      <c r="O578" s="26"/>
      <c r="P578" s="2"/>
      <c r="Q578" s="2">
        <v>37</v>
      </c>
      <c r="R578" s="2"/>
      <c r="S578" s="2" t="s">
        <v>58</v>
      </c>
      <c r="T578" s="2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5">
        <v>14</v>
      </c>
      <c r="AG578" s="5">
        <v>2</v>
      </c>
      <c r="AH578" s="5">
        <v>2012</v>
      </c>
      <c r="AI578" s="585"/>
      <c r="AJ578" s="5"/>
      <c r="AK578" s="5"/>
      <c r="AL578" s="5"/>
      <c r="AM578" s="585"/>
      <c r="AN578" s="5"/>
      <c r="AO578" s="5"/>
      <c r="AP578" s="5"/>
      <c r="AQ578" s="585"/>
      <c r="AR578" s="8">
        <v>31</v>
      </c>
      <c r="AS578" s="8" t="s">
        <v>1609</v>
      </c>
      <c r="AT578" s="3">
        <v>238.70000000000002</v>
      </c>
      <c r="AU578" s="3">
        <v>442.81999999999994</v>
      </c>
      <c r="AV578" s="3">
        <v>56.59</v>
      </c>
      <c r="AW578" s="3"/>
      <c r="AX578" s="3"/>
      <c r="AY578" s="3">
        <v>36.89</v>
      </c>
      <c r="AZ578" s="3">
        <v>775</v>
      </c>
      <c r="BA578" s="3"/>
      <c r="BB578" s="3"/>
    </row>
    <row r="579" spans="1:54" s="4" customFormat="1">
      <c r="A579" s="26" t="s">
        <v>3912</v>
      </c>
      <c r="B579" s="7">
        <v>31</v>
      </c>
      <c r="C579" s="7">
        <v>1001711241</v>
      </c>
      <c r="D579" s="26" t="s">
        <v>687</v>
      </c>
      <c r="E579" s="614" t="s">
        <v>1543</v>
      </c>
      <c r="F579" s="2">
        <v>61004047925</v>
      </c>
      <c r="G579" s="2"/>
      <c r="H579" s="5">
        <v>19</v>
      </c>
      <c r="I579" s="5">
        <v>8</v>
      </c>
      <c r="J579" s="5">
        <v>1987</v>
      </c>
      <c r="K579" s="5">
        <v>25</v>
      </c>
      <c r="L579" s="582" t="s">
        <v>1539</v>
      </c>
      <c r="M579" s="582"/>
      <c r="N579" s="26"/>
      <c r="O579" s="26"/>
      <c r="P579" s="2"/>
      <c r="Q579" s="2">
        <v>38</v>
      </c>
      <c r="R579" s="2"/>
      <c r="S579" s="2" t="s">
        <v>94</v>
      </c>
      <c r="T579" s="2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5">
        <v>15</v>
      </c>
      <c r="AG579" s="5">
        <v>2</v>
      </c>
      <c r="AH579" s="5">
        <v>2012</v>
      </c>
      <c r="AI579" s="585"/>
      <c r="AJ579" s="5"/>
      <c r="AK579" s="5"/>
      <c r="AL579" s="5"/>
      <c r="AM579" s="585"/>
      <c r="AN579" s="5"/>
      <c r="AO579" s="5"/>
      <c r="AP579" s="5"/>
      <c r="AQ579" s="585"/>
      <c r="AR579" s="8">
        <v>31</v>
      </c>
      <c r="AS579" s="8" t="s">
        <v>1609</v>
      </c>
      <c r="AT579" s="3">
        <v>238.70000000000002</v>
      </c>
      <c r="AU579" s="3">
        <v>449.78999999999996</v>
      </c>
      <c r="AV579" s="3">
        <v>49.62</v>
      </c>
      <c r="AW579" s="3"/>
      <c r="AX579" s="3"/>
      <c r="AY579" s="3">
        <v>36.89</v>
      </c>
      <c r="AZ579" s="3">
        <v>775</v>
      </c>
      <c r="BA579" s="3"/>
      <c r="BB579" s="3"/>
    </row>
    <row r="580" spans="1:54" s="4" customFormat="1">
      <c r="A580" s="26" t="s">
        <v>3912</v>
      </c>
      <c r="B580" s="7">
        <v>32</v>
      </c>
      <c r="C580" s="7">
        <v>3792215803</v>
      </c>
      <c r="D580" s="26" t="s">
        <v>1322</v>
      </c>
      <c r="E580" s="614" t="s">
        <v>1575</v>
      </c>
      <c r="F580" s="2">
        <v>61104077436</v>
      </c>
      <c r="G580" s="2"/>
      <c r="H580" s="5">
        <v>16</v>
      </c>
      <c r="I580" s="5">
        <v>2</v>
      </c>
      <c r="J580" s="5">
        <v>1991</v>
      </c>
      <c r="K580" s="5">
        <v>21</v>
      </c>
      <c r="L580" s="582" t="s">
        <v>100</v>
      </c>
      <c r="M580" s="582"/>
      <c r="N580" s="26"/>
      <c r="O580" s="26"/>
      <c r="P580" s="2"/>
      <c r="Q580" s="2">
        <v>39</v>
      </c>
      <c r="R580" s="2"/>
      <c r="S580" s="2" t="s">
        <v>58</v>
      </c>
      <c r="T580" s="2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5">
        <v>16</v>
      </c>
      <c r="AG580" s="5">
        <v>2</v>
      </c>
      <c r="AH580" s="5">
        <v>2012</v>
      </c>
      <c r="AI580" s="585"/>
      <c r="AJ580" s="5"/>
      <c r="AK580" s="5"/>
      <c r="AL580" s="5"/>
      <c r="AM580" s="585"/>
      <c r="AN580" s="5"/>
      <c r="AO580" s="5"/>
      <c r="AP580" s="5"/>
      <c r="AQ580" s="585"/>
      <c r="AR580" s="8">
        <v>31</v>
      </c>
      <c r="AS580" s="8" t="s">
        <v>1609</v>
      </c>
      <c r="AT580" s="3">
        <v>238.70000000000002</v>
      </c>
      <c r="AU580" s="3">
        <v>459.91999999999996</v>
      </c>
      <c r="AV580" s="3">
        <v>39.49</v>
      </c>
      <c r="AW580" s="3"/>
      <c r="AX580" s="3"/>
      <c r="AY580" s="3">
        <v>36.89</v>
      </c>
      <c r="AZ580" s="3">
        <v>775</v>
      </c>
      <c r="BA580" s="3"/>
      <c r="BB580" s="3"/>
    </row>
    <row r="581" spans="1:54" s="4" customFormat="1">
      <c r="A581" s="26" t="s">
        <v>3912</v>
      </c>
      <c r="B581" s="7">
        <v>33</v>
      </c>
      <c r="C581" s="7">
        <v>2752173720</v>
      </c>
      <c r="D581" s="26" t="s">
        <v>3249</v>
      </c>
      <c r="E581" s="614" t="s">
        <v>3250</v>
      </c>
      <c r="F581" s="2">
        <v>61001045816</v>
      </c>
      <c r="G581" s="2"/>
      <c r="H581" s="5">
        <v>10</v>
      </c>
      <c r="I581" s="5">
        <v>12</v>
      </c>
      <c r="J581" s="5">
        <v>1937</v>
      </c>
      <c r="K581" s="5">
        <v>75</v>
      </c>
      <c r="L581" s="582" t="s">
        <v>100</v>
      </c>
      <c r="M581" s="582"/>
      <c r="N581" s="26"/>
      <c r="O581" s="26"/>
      <c r="P581" s="2"/>
      <c r="Q581" s="2">
        <v>40</v>
      </c>
      <c r="R581" s="2"/>
      <c r="S581" s="2" t="s">
        <v>58</v>
      </c>
      <c r="T581" s="2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5">
        <v>20</v>
      </c>
      <c r="AG581" s="5">
        <v>2</v>
      </c>
      <c r="AH581" s="5">
        <v>2012</v>
      </c>
      <c r="AI581" s="585"/>
      <c r="AJ581" s="5"/>
      <c r="AK581" s="5"/>
      <c r="AL581" s="5"/>
      <c r="AM581" s="585"/>
      <c r="AN581" s="5"/>
      <c r="AO581" s="5"/>
      <c r="AP581" s="5"/>
      <c r="AQ581" s="585"/>
      <c r="AR581" s="8">
        <v>31</v>
      </c>
      <c r="AS581" s="8" t="s">
        <v>1609</v>
      </c>
      <c r="AT581" s="3">
        <v>238.70000000000002</v>
      </c>
      <c r="AU581" s="3">
        <v>457.01</v>
      </c>
      <c r="AV581" s="3">
        <v>42.4</v>
      </c>
      <c r="AW581" s="3"/>
      <c r="AX581" s="3"/>
      <c r="AY581" s="3">
        <v>36.89</v>
      </c>
      <c r="AZ581" s="3">
        <v>775</v>
      </c>
      <c r="BA581" s="3"/>
      <c r="BB581" s="3"/>
    </row>
    <row r="582" spans="1:54" s="4" customFormat="1">
      <c r="A582" s="26" t="s">
        <v>3912</v>
      </c>
      <c r="B582" s="7">
        <v>34</v>
      </c>
      <c r="C582" s="7">
        <v>3332752274</v>
      </c>
      <c r="D582" s="26" t="s">
        <v>286</v>
      </c>
      <c r="E582" s="614" t="s">
        <v>3252</v>
      </c>
      <c r="F582" s="2">
        <v>61009004664</v>
      </c>
      <c r="G582" s="2"/>
      <c r="H582" s="5">
        <v>20</v>
      </c>
      <c r="I582" s="5">
        <v>9</v>
      </c>
      <c r="J582" s="5">
        <v>1972</v>
      </c>
      <c r="K582" s="5">
        <v>40</v>
      </c>
      <c r="L582" s="582" t="s">
        <v>1539</v>
      </c>
      <c r="M582" s="582"/>
      <c r="N582" s="26"/>
      <c r="O582" s="26"/>
      <c r="P582" s="2"/>
      <c r="Q582" s="2">
        <v>42</v>
      </c>
      <c r="R582" s="2"/>
      <c r="S582" s="2" t="s">
        <v>94</v>
      </c>
      <c r="T582" s="2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5">
        <v>23</v>
      </c>
      <c r="AG582" s="5">
        <v>2</v>
      </c>
      <c r="AH582" s="5">
        <v>2012</v>
      </c>
      <c r="AI582" s="585"/>
      <c r="AJ582" s="5"/>
      <c r="AK582" s="5"/>
      <c r="AL582" s="5"/>
      <c r="AM582" s="585"/>
      <c r="AN582" s="5">
        <v>29</v>
      </c>
      <c r="AO582" s="5">
        <v>3</v>
      </c>
      <c r="AP582" s="5">
        <v>2012</v>
      </c>
      <c r="AQ582" s="585"/>
      <c r="AR582" s="8">
        <v>29</v>
      </c>
      <c r="AS582" s="8" t="s">
        <v>1608</v>
      </c>
      <c r="AT582" s="3">
        <v>223.3</v>
      </c>
      <c r="AU582" s="3">
        <v>415.31</v>
      </c>
      <c r="AV582" s="3">
        <v>51.88</v>
      </c>
      <c r="AW582" s="3"/>
      <c r="AX582" s="3"/>
      <c r="AY582" s="3">
        <v>34.51</v>
      </c>
      <c r="AZ582" s="3">
        <v>725</v>
      </c>
      <c r="BA582" s="3"/>
      <c r="BB582" s="3"/>
    </row>
    <row r="583" spans="1:54" s="4" customFormat="1">
      <c r="A583" s="26" t="s">
        <v>3912</v>
      </c>
      <c r="B583" s="7">
        <v>35</v>
      </c>
      <c r="C583" s="7">
        <v>2872316357</v>
      </c>
      <c r="D583" s="26" t="s">
        <v>3253</v>
      </c>
      <c r="E583" s="614" t="s">
        <v>120</v>
      </c>
      <c r="F583" s="2">
        <v>61004050514</v>
      </c>
      <c r="G583" s="2"/>
      <c r="H583" s="5">
        <v>6</v>
      </c>
      <c r="I583" s="5">
        <v>8</v>
      </c>
      <c r="J583" s="5">
        <v>1985</v>
      </c>
      <c r="K583" s="5">
        <v>27</v>
      </c>
      <c r="L583" s="582" t="s">
        <v>100</v>
      </c>
      <c r="M583" s="582"/>
      <c r="N583" s="26"/>
      <c r="O583" s="26"/>
      <c r="P583" s="2"/>
      <c r="Q583" s="2">
        <v>43</v>
      </c>
      <c r="R583" s="2"/>
      <c r="S583" s="2" t="s">
        <v>94</v>
      </c>
      <c r="T583" s="2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5">
        <v>24</v>
      </c>
      <c r="AG583" s="5">
        <v>2</v>
      </c>
      <c r="AH583" s="5">
        <v>2012</v>
      </c>
      <c r="AI583" s="585"/>
      <c r="AJ583" s="5"/>
      <c r="AK583" s="5"/>
      <c r="AL583" s="5"/>
      <c r="AM583" s="585"/>
      <c r="AN583" s="5"/>
      <c r="AO583" s="5"/>
      <c r="AP583" s="5"/>
      <c r="AQ583" s="585"/>
      <c r="AR583" s="8">
        <v>31</v>
      </c>
      <c r="AS583" s="8" t="s">
        <v>1609</v>
      </c>
      <c r="AT583" s="3">
        <v>238.70000000000002</v>
      </c>
      <c r="AU583" s="3">
        <v>446.46999999999991</v>
      </c>
      <c r="AV583" s="3">
        <v>52.94</v>
      </c>
      <c r="AW583" s="3"/>
      <c r="AX583" s="3"/>
      <c r="AY583" s="3">
        <v>36.89</v>
      </c>
      <c r="AZ583" s="3">
        <v>775</v>
      </c>
      <c r="BA583" s="3"/>
      <c r="BB583" s="3"/>
    </row>
    <row r="584" spans="1:54" s="4" customFormat="1">
      <c r="A584" s="26" t="s">
        <v>3912</v>
      </c>
      <c r="B584" s="7">
        <v>36</v>
      </c>
      <c r="C584" s="7">
        <v>4212673855</v>
      </c>
      <c r="D584" s="26" t="s">
        <v>2162</v>
      </c>
      <c r="E584" s="614" t="s">
        <v>3254</v>
      </c>
      <c r="F584" s="2">
        <v>26001020754</v>
      </c>
      <c r="G584" s="2"/>
      <c r="H584" s="5">
        <v>5</v>
      </c>
      <c r="I584" s="5">
        <v>10</v>
      </c>
      <c r="J584" s="5">
        <v>1960</v>
      </c>
      <c r="K584" s="5">
        <v>52</v>
      </c>
      <c r="L584" s="582" t="s">
        <v>100</v>
      </c>
      <c r="M584" s="582"/>
      <c r="N584" s="26"/>
      <c r="O584" s="26"/>
      <c r="P584" s="2"/>
      <c r="Q584" s="2">
        <v>44</v>
      </c>
      <c r="R584" s="2"/>
      <c r="S584" s="2" t="s">
        <v>58</v>
      </c>
      <c r="T584" s="2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5">
        <v>24</v>
      </c>
      <c r="AG584" s="5">
        <v>2</v>
      </c>
      <c r="AH584" s="5">
        <v>2012</v>
      </c>
      <c r="AI584" s="585"/>
      <c r="AJ584" s="5"/>
      <c r="AK584" s="5"/>
      <c r="AL584" s="5"/>
      <c r="AM584" s="585"/>
      <c r="AN584" s="5"/>
      <c r="AO584" s="5"/>
      <c r="AP584" s="5"/>
      <c r="AQ584" s="585"/>
      <c r="AR584" s="8">
        <v>31</v>
      </c>
      <c r="AS584" s="8" t="s">
        <v>1609</v>
      </c>
      <c r="AT584" s="3">
        <v>238.70000000000002</v>
      </c>
      <c r="AU584" s="3">
        <v>448.6</v>
      </c>
      <c r="AV584" s="3">
        <v>50.81</v>
      </c>
      <c r="AW584" s="3"/>
      <c r="AX584" s="3"/>
      <c r="AY584" s="3">
        <v>36.89</v>
      </c>
      <c r="AZ584" s="3">
        <v>775</v>
      </c>
      <c r="BA584" s="3"/>
      <c r="BB584" s="3"/>
    </row>
    <row r="585" spans="1:54" s="4" customFormat="1">
      <c r="A585" s="26" t="s">
        <v>3912</v>
      </c>
      <c r="B585" s="7">
        <v>37</v>
      </c>
      <c r="C585" s="7">
        <v>2737267947</v>
      </c>
      <c r="D585" s="26" t="s">
        <v>193</v>
      </c>
      <c r="E585" s="614" t="s">
        <v>275</v>
      </c>
      <c r="F585" s="2">
        <v>61004042833</v>
      </c>
      <c r="G585" s="2"/>
      <c r="H585" s="5">
        <v>15</v>
      </c>
      <c r="I585" s="5">
        <v>8</v>
      </c>
      <c r="J585" s="5">
        <v>1980</v>
      </c>
      <c r="K585" s="5">
        <v>32</v>
      </c>
      <c r="L585" s="582" t="s">
        <v>100</v>
      </c>
      <c r="M585" s="582"/>
      <c r="N585" s="26"/>
      <c r="O585" s="26"/>
      <c r="P585" s="2"/>
      <c r="Q585" s="2">
        <v>45</v>
      </c>
      <c r="R585" s="2"/>
      <c r="S585" s="2" t="s">
        <v>94</v>
      </c>
      <c r="T585" s="2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5">
        <v>28</v>
      </c>
      <c r="AG585" s="5">
        <v>2</v>
      </c>
      <c r="AH585" s="5">
        <v>2012</v>
      </c>
      <c r="AI585" s="585"/>
      <c r="AJ585" s="5"/>
      <c r="AK585" s="5"/>
      <c r="AL585" s="5"/>
      <c r="AM585" s="585"/>
      <c r="AN585" s="5"/>
      <c r="AO585" s="5"/>
      <c r="AP585" s="5"/>
      <c r="AQ585" s="585"/>
      <c r="AR585" s="8">
        <v>31</v>
      </c>
      <c r="AS585" s="8" t="s">
        <v>1609</v>
      </c>
      <c r="AT585" s="3">
        <v>238.70000000000002</v>
      </c>
      <c r="AU585" s="3">
        <v>446.64</v>
      </c>
      <c r="AV585" s="3">
        <v>52.77</v>
      </c>
      <c r="AW585" s="3"/>
      <c r="AX585" s="3"/>
      <c r="AY585" s="3">
        <v>36.89</v>
      </c>
      <c r="AZ585" s="3">
        <v>775</v>
      </c>
      <c r="BA585" s="3"/>
      <c r="BB585" s="3"/>
    </row>
    <row r="586" spans="1:54" s="4" customFormat="1">
      <c r="A586" s="26" t="s">
        <v>3912</v>
      </c>
      <c r="B586" s="7">
        <v>38</v>
      </c>
      <c r="C586" s="7">
        <v>4234356311</v>
      </c>
      <c r="D586" s="26" t="s">
        <v>200</v>
      </c>
      <c r="E586" s="614" t="s">
        <v>1420</v>
      </c>
      <c r="F586" s="2">
        <v>33001070582</v>
      </c>
      <c r="G586" s="2"/>
      <c r="H586" s="5">
        <v>22</v>
      </c>
      <c r="I586" s="5">
        <v>5</v>
      </c>
      <c r="J586" s="5">
        <v>1980</v>
      </c>
      <c r="K586" s="5">
        <v>32</v>
      </c>
      <c r="L586" s="582" t="s">
        <v>1539</v>
      </c>
      <c r="M586" s="582"/>
      <c r="N586" s="26"/>
      <c r="O586" s="26"/>
      <c r="P586" s="2"/>
      <c r="Q586" s="2">
        <v>46</v>
      </c>
      <c r="R586" s="2"/>
      <c r="S586" s="2" t="s">
        <v>58</v>
      </c>
      <c r="T586" s="2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5">
        <v>28</v>
      </c>
      <c r="AG586" s="5">
        <v>2</v>
      </c>
      <c r="AH586" s="5">
        <v>2012</v>
      </c>
      <c r="AI586" s="585"/>
      <c r="AJ586" s="5"/>
      <c r="AK586" s="5"/>
      <c r="AL586" s="5"/>
      <c r="AM586" s="585"/>
      <c r="AN586" s="5"/>
      <c r="AO586" s="5"/>
      <c r="AP586" s="5"/>
      <c r="AQ586" s="585"/>
      <c r="AR586" s="8">
        <v>31</v>
      </c>
      <c r="AS586" s="8" t="s">
        <v>1609</v>
      </c>
      <c r="AT586" s="3">
        <v>238.70000000000002</v>
      </c>
      <c r="AU586" s="3">
        <v>447.05999999999995</v>
      </c>
      <c r="AV586" s="3">
        <v>52.35</v>
      </c>
      <c r="AW586" s="3"/>
      <c r="AX586" s="3"/>
      <c r="AY586" s="3">
        <v>36.89</v>
      </c>
      <c r="AZ586" s="3">
        <v>775</v>
      </c>
      <c r="BA586" s="3"/>
      <c r="BB586" s="3"/>
    </row>
    <row r="587" spans="1:54" s="4" customFormat="1">
      <c r="A587" s="26" t="s">
        <v>3912</v>
      </c>
      <c r="B587" s="7">
        <v>39</v>
      </c>
      <c r="C587" s="7">
        <v>973156910</v>
      </c>
      <c r="D587" s="26" t="s">
        <v>453</v>
      </c>
      <c r="E587" s="614" t="s">
        <v>3255</v>
      </c>
      <c r="F587" s="2">
        <v>61004051134</v>
      </c>
      <c r="G587" s="2"/>
      <c r="H587" s="5">
        <v>11</v>
      </c>
      <c r="I587" s="5">
        <v>12</v>
      </c>
      <c r="J587" s="5">
        <v>1988</v>
      </c>
      <c r="K587" s="5">
        <v>24</v>
      </c>
      <c r="L587" s="582" t="s">
        <v>1539</v>
      </c>
      <c r="M587" s="582"/>
      <c r="N587" s="26"/>
      <c r="O587" s="26"/>
      <c r="P587" s="2"/>
      <c r="Q587" s="2">
        <v>47</v>
      </c>
      <c r="R587" s="2"/>
      <c r="S587" s="2" t="s">
        <v>58</v>
      </c>
      <c r="T587" s="2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5">
        <v>28</v>
      </c>
      <c r="AG587" s="5">
        <v>2</v>
      </c>
      <c r="AH587" s="5">
        <v>2012</v>
      </c>
      <c r="AI587" s="585"/>
      <c r="AJ587" s="5"/>
      <c r="AK587" s="5"/>
      <c r="AL587" s="5"/>
      <c r="AM587" s="585"/>
      <c r="AN587" s="5"/>
      <c r="AO587" s="5"/>
      <c r="AP587" s="5"/>
      <c r="AQ587" s="585"/>
      <c r="AR587" s="8">
        <v>31</v>
      </c>
      <c r="AS587" s="8" t="s">
        <v>1609</v>
      </c>
      <c r="AT587" s="3">
        <v>238.70000000000002</v>
      </c>
      <c r="AU587" s="3">
        <v>443.23</v>
      </c>
      <c r="AV587" s="3">
        <v>56.18</v>
      </c>
      <c r="AW587" s="3"/>
      <c r="AX587" s="3"/>
      <c r="AY587" s="3">
        <v>36.89</v>
      </c>
      <c r="AZ587" s="3">
        <v>775</v>
      </c>
      <c r="BA587" s="3"/>
      <c r="BB587" s="3"/>
    </row>
    <row r="588" spans="1:54" s="4" customFormat="1">
      <c r="A588" s="26" t="s">
        <v>3912</v>
      </c>
      <c r="B588" s="7">
        <v>40</v>
      </c>
      <c r="C588" s="7">
        <v>3045564572</v>
      </c>
      <c r="D588" s="26" t="s">
        <v>200</v>
      </c>
      <c r="E588" s="614" t="s">
        <v>371</v>
      </c>
      <c r="F588" s="2">
        <v>61001010919</v>
      </c>
      <c r="G588" s="2"/>
      <c r="H588" s="5">
        <v>10</v>
      </c>
      <c r="I588" s="5">
        <v>4</v>
      </c>
      <c r="J588" s="5">
        <v>1970</v>
      </c>
      <c r="K588" s="5">
        <v>42</v>
      </c>
      <c r="L588" s="582" t="s">
        <v>1539</v>
      </c>
      <c r="M588" s="582"/>
      <c r="N588" s="26"/>
      <c r="O588" s="26"/>
      <c r="P588" s="2"/>
      <c r="Q588" s="2">
        <v>48</v>
      </c>
      <c r="R588" s="2"/>
      <c r="S588" s="2" t="s">
        <v>94</v>
      </c>
      <c r="T588" s="2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5">
        <v>28</v>
      </c>
      <c r="AG588" s="5">
        <v>2</v>
      </c>
      <c r="AH588" s="5">
        <v>2012</v>
      </c>
      <c r="AI588" s="585"/>
      <c r="AJ588" s="5"/>
      <c r="AK588" s="5"/>
      <c r="AL588" s="5"/>
      <c r="AM588" s="585"/>
      <c r="AN588" s="5">
        <v>13</v>
      </c>
      <c r="AO588" s="5">
        <v>3</v>
      </c>
      <c r="AP588" s="5">
        <v>2012</v>
      </c>
      <c r="AQ588" s="585"/>
      <c r="AR588" s="8">
        <v>13</v>
      </c>
      <c r="AS588" s="8" t="s">
        <v>1608</v>
      </c>
      <c r="AT588" s="3">
        <v>100.10000000000001</v>
      </c>
      <c r="AU588" s="3">
        <v>141.82</v>
      </c>
      <c r="AV588" s="3">
        <v>35.61</v>
      </c>
      <c r="AW588" s="3">
        <v>32</v>
      </c>
      <c r="AX588" s="3"/>
      <c r="AY588" s="3">
        <v>15.469999999999999</v>
      </c>
      <c r="AZ588" s="3">
        <v>325</v>
      </c>
      <c r="BA588" s="3"/>
      <c r="BB588" s="3"/>
    </row>
    <row r="589" spans="1:54" s="4" customFormat="1">
      <c r="A589" s="26" t="s">
        <v>3912</v>
      </c>
      <c r="B589" s="7">
        <v>41</v>
      </c>
      <c r="C589" s="7">
        <v>527709733</v>
      </c>
      <c r="D589" s="26" t="s">
        <v>307</v>
      </c>
      <c r="E589" s="614" t="s">
        <v>4900</v>
      </c>
      <c r="F589" s="2">
        <v>61001013557</v>
      </c>
      <c r="G589" s="2"/>
      <c r="H589" s="5">
        <v>20</v>
      </c>
      <c r="I589" s="5">
        <v>1</v>
      </c>
      <c r="J589" s="5">
        <v>1978</v>
      </c>
      <c r="K589" s="5">
        <v>34</v>
      </c>
      <c r="L589" s="582" t="s">
        <v>1539</v>
      </c>
      <c r="M589" s="582"/>
      <c r="N589" s="26"/>
      <c r="O589" s="26"/>
      <c r="P589" s="2"/>
      <c r="Q589" s="2">
        <v>49</v>
      </c>
      <c r="R589" s="2"/>
      <c r="S589" s="2" t="s">
        <v>58</v>
      </c>
      <c r="T589" s="2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5">
        <v>1</v>
      </c>
      <c r="AG589" s="5">
        <v>3</v>
      </c>
      <c r="AH589" s="5">
        <v>2012</v>
      </c>
      <c r="AI589" s="585"/>
      <c r="AJ589" s="5"/>
      <c r="AK589" s="5"/>
      <c r="AL589" s="5"/>
      <c r="AM589" s="585"/>
      <c r="AN589" s="5"/>
      <c r="AO589" s="5"/>
      <c r="AP589" s="5"/>
      <c r="AQ589" s="585"/>
      <c r="AR589" s="8">
        <v>31</v>
      </c>
      <c r="AS589" s="8" t="s">
        <v>1609</v>
      </c>
      <c r="AT589" s="3">
        <v>238.70000000000002</v>
      </c>
      <c r="AU589" s="3">
        <v>448.55999999999995</v>
      </c>
      <c r="AV589" s="3">
        <v>45.85</v>
      </c>
      <c r="AW589" s="3">
        <v>5</v>
      </c>
      <c r="AX589" s="3"/>
      <c r="AY589" s="3">
        <v>36.89</v>
      </c>
      <c r="AZ589" s="3">
        <v>775</v>
      </c>
      <c r="BA589" s="3"/>
      <c r="BB589" s="3"/>
    </row>
    <row r="590" spans="1:54" s="4" customFormat="1">
      <c r="A590" s="26" t="s">
        <v>3912</v>
      </c>
      <c r="B590" s="7">
        <v>42</v>
      </c>
      <c r="C590" s="7">
        <v>1541525629</v>
      </c>
      <c r="D590" s="26" t="s">
        <v>4901</v>
      </c>
      <c r="E590" s="614" t="s">
        <v>1587</v>
      </c>
      <c r="F590" s="2">
        <v>61001042304</v>
      </c>
      <c r="G590" s="2"/>
      <c r="H590" s="5">
        <v>2</v>
      </c>
      <c r="I590" s="5">
        <v>4</v>
      </c>
      <c r="J590" s="5">
        <v>1964</v>
      </c>
      <c r="K590" s="5">
        <v>48</v>
      </c>
      <c r="L590" s="582" t="s">
        <v>1539</v>
      </c>
      <c r="M590" s="582"/>
      <c r="N590" s="26"/>
      <c r="O590" s="26"/>
      <c r="P590" s="2"/>
      <c r="Q590" s="2">
        <v>50</v>
      </c>
      <c r="R590" s="2"/>
      <c r="S590" s="2" t="s">
        <v>58</v>
      </c>
      <c r="T590" s="2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5">
        <v>1</v>
      </c>
      <c r="AG590" s="5">
        <v>3</v>
      </c>
      <c r="AH590" s="5">
        <v>2012</v>
      </c>
      <c r="AI590" s="585"/>
      <c r="AJ590" s="5"/>
      <c r="AK590" s="5"/>
      <c r="AL590" s="5"/>
      <c r="AM590" s="585"/>
      <c r="AN590" s="5"/>
      <c r="AO590" s="5"/>
      <c r="AP590" s="5"/>
      <c r="AQ590" s="585"/>
      <c r="AR590" s="8">
        <v>31</v>
      </c>
      <c r="AS590" s="8" t="s">
        <v>1609</v>
      </c>
      <c r="AT590" s="3">
        <v>238.70000000000002</v>
      </c>
      <c r="AU590" s="3">
        <v>437.35</v>
      </c>
      <c r="AV590" s="3">
        <v>62.06</v>
      </c>
      <c r="AW590" s="3"/>
      <c r="AX590" s="3"/>
      <c r="AY590" s="3">
        <v>36.89</v>
      </c>
      <c r="AZ590" s="3">
        <v>775</v>
      </c>
      <c r="BA590" s="3"/>
      <c r="BB590" s="3"/>
    </row>
    <row r="591" spans="1:54" s="4" customFormat="1">
      <c r="A591" s="26" t="s">
        <v>3912</v>
      </c>
      <c r="B591" s="7">
        <v>43</v>
      </c>
      <c r="C591" s="7">
        <v>1458915789</v>
      </c>
      <c r="D591" s="26" t="s">
        <v>4902</v>
      </c>
      <c r="E591" s="614" t="s">
        <v>4903</v>
      </c>
      <c r="F591" s="2">
        <v>61001042690</v>
      </c>
      <c r="G591" s="2"/>
      <c r="H591" s="5">
        <v>6</v>
      </c>
      <c r="I591" s="5">
        <v>9</v>
      </c>
      <c r="J591" s="5">
        <v>1975</v>
      </c>
      <c r="K591" s="5">
        <v>37</v>
      </c>
      <c r="L591" s="582" t="s">
        <v>100</v>
      </c>
      <c r="M591" s="582"/>
      <c r="N591" s="26"/>
      <c r="O591" s="26"/>
      <c r="P591" s="2"/>
      <c r="Q591" s="2">
        <v>51</v>
      </c>
      <c r="R591" s="2"/>
      <c r="S591" s="2" t="s">
        <v>58</v>
      </c>
      <c r="T591" s="2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5">
        <v>2</v>
      </c>
      <c r="AG591" s="5">
        <v>3</v>
      </c>
      <c r="AH591" s="5">
        <v>2012</v>
      </c>
      <c r="AI591" s="585"/>
      <c r="AJ591" s="5"/>
      <c r="AK591" s="5"/>
      <c r="AL591" s="5"/>
      <c r="AM591" s="585"/>
      <c r="AN591" s="5"/>
      <c r="AO591" s="5"/>
      <c r="AP591" s="5"/>
      <c r="AQ591" s="585"/>
      <c r="AR591" s="8">
        <v>30</v>
      </c>
      <c r="AS591" s="8" t="s">
        <v>1609</v>
      </c>
      <c r="AT591" s="3">
        <v>231</v>
      </c>
      <c r="AU591" s="3">
        <v>430.21999999999991</v>
      </c>
      <c r="AV591" s="3">
        <v>53.08</v>
      </c>
      <c r="AW591" s="3"/>
      <c r="AX591" s="3"/>
      <c r="AY591" s="3">
        <v>35.699999999999996</v>
      </c>
      <c r="AZ591" s="3">
        <v>750</v>
      </c>
      <c r="BA591" s="3"/>
      <c r="BB591" s="3"/>
    </row>
    <row r="592" spans="1:54" s="4" customFormat="1">
      <c r="A592" s="26" t="s">
        <v>3912</v>
      </c>
      <c r="B592" s="7">
        <v>44</v>
      </c>
      <c r="C592" s="7">
        <v>8441108</v>
      </c>
      <c r="D592" s="26" t="s">
        <v>2832</v>
      </c>
      <c r="E592" s="614" t="s">
        <v>1248</v>
      </c>
      <c r="F592" s="2">
        <v>33001057163</v>
      </c>
      <c r="G592" s="2"/>
      <c r="H592" s="5">
        <v>21</v>
      </c>
      <c r="I592" s="5">
        <v>6</v>
      </c>
      <c r="J592" s="5">
        <v>1968</v>
      </c>
      <c r="K592" s="5">
        <v>44</v>
      </c>
      <c r="L592" s="582" t="s">
        <v>1539</v>
      </c>
      <c r="M592" s="582"/>
      <c r="N592" s="26"/>
      <c r="O592" s="26"/>
      <c r="P592" s="2"/>
      <c r="Q592" s="2">
        <v>52</v>
      </c>
      <c r="R592" s="2"/>
      <c r="S592" s="2" t="s">
        <v>58</v>
      </c>
      <c r="T592" s="2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5">
        <v>2</v>
      </c>
      <c r="AG592" s="5">
        <v>3</v>
      </c>
      <c r="AH592" s="5">
        <v>2012</v>
      </c>
      <c r="AI592" s="585"/>
      <c r="AJ592" s="5"/>
      <c r="AK592" s="5"/>
      <c r="AL592" s="5"/>
      <c r="AM592" s="585"/>
      <c r="AN592" s="5"/>
      <c r="AO592" s="5"/>
      <c r="AP592" s="5"/>
      <c r="AQ592" s="585"/>
      <c r="AR592" s="8">
        <v>30</v>
      </c>
      <c r="AS592" s="8" t="s">
        <v>1609</v>
      </c>
      <c r="AT592" s="3">
        <v>231</v>
      </c>
      <c r="AU592" s="3">
        <v>424.75</v>
      </c>
      <c r="AV592" s="3">
        <v>58.55</v>
      </c>
      <c r="AW592" s="3"/>
      <c r="AX592" s="3"/>
      <c r="AY592" s="3">
        <v>35.699999999999996</v>
      </c>
      <c r="AZ592" s="3">
        <v>750</v>
      </c>
      <c r="BA592" s="3"/>
      <c r="BB592" s="3"/>
    </row>
    <row r="593" spans="1:54" s="4" customFormat="1">
      <c r="A593" s="26" t="s">
        <v>3912</v>
      </c>
      <c r="B593" s="7">
        <v>45</v>
      </c>
      <c r="C593" s="7">
        <v>58009576</v>
      </c>
      <c r="D593" s="26" t="s">
        <v>271</v>
      </c>
      <c r="E593" s="614" t="s">
        <v>132</v>
      </c>
      <c r="F593" s="2">
        <v>61006003427</v>
      </c>
      <c r="G593" s="2"/>
      <c r="H593" s="5">
        <v>6</v>
      </c>
      <c r="I593" s="5">
        <v>10</v>
      </c>
      <c r="J593" s="5">
        <v>1955</v>
      </c>
      <c r="K593" s="5">
        <v>57</v>
      </c>
      <c r="L593" s="582" t="s">
        <v>1539</v>
      </c>
      <c r="M593" s="582"/>
      <c r="N593" s="26"/>
      <c r="O593" s="26"/>
      <c r="P593" s="2"/>
      <c r="Q593" s="2">
        <v>53</v>
      </c>
      <c r="R593" s="2"/>
      <c r="S593" s="2" t="s">
        <v>94</v>
      </c>
      <c r="T593" s="2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5">
        <v>5</v>
      </c>
      <c r="AG593" s="5">
        <v>3</v>
      </c>
      <c r="AH593" s="5">
        <v>2012</v>
      </c>
      <c r="AI593" s="585"/>
      <c r="AJ593" s="5"/>
      <c r="AK593" s="5"/>
      <c r="AL593" s="5"/>
      <c r="AM593" s="585"/>
      <c r="AN593" s="5">
        <v>12</v>
      </c>
      <c r="AO593" s="5">
        <v>3</v>
      </c>
      <c r="AP593" s="5">
        <v>2012</v>
      </c>
      <c r="AQ593" s="585"/>
      <c r="AR593" s="8">
        <v>8</v>
      </c>
      <c r="AS593" s="8" t="s">
        <v>1608</v>
      </c>
      <c r="AT593" s="3">
        <v>61.6</v>
      </c>
      <c r="AU593" s="3">
        <v>90.69</v>
      </c>
      <c r="AV593" s="3">
        <v>33.19</v>
      </c>
      <c r="AW593" s="3">
        <v>5</v>
      </c>
      <c r="AX593" s="3"/>
      <c r="AY593" s="3">
        <v>9.52</v>
      </c>
      <c r="AZ593" s="3">
        <v>200</v>
      </c>
      <c r="BA593" s="3"/>
      <c r="BB593" s="3"/>
    </row>
    <row r="594" spans="1:54" s="4" customFormat="1">
      <c r="A594" s="26" t="s">
        <v>3912</v>
      </c>
      <c r="B594" s="7">
        <v>46</v>
      </c>
      <c r="C594" s="7">
        <v>3722803285</v>
      </c>
      <c r="D594" s="26" t="s">
        <v>1424</v>
      </c>
      <c r="E594" s="614" t="s">
        <v>412</v>
      </c>
      <c r="F594" s="2">
        <v>61004016314</v>
      </c>
      <c r="G594" s="2"/>
      <c r="H594" s="5">
        <v>20</v>
      </c>
      <c r="I594" s="5">
        <v>6</v>
      </c>
      <c r="J594" s="5">
        <v>1977</v>
      </c>
      <c r="K594" s="5">
        <v>35</v>
      </c>
      <c r="L594" s="582" t="s">
        <v>1539</v>
      </c>
      <c r="M594" s="582"/>
      <c r="N594" s="26"/>
      <c r="O594" s="26"/>
      <c r="P594" s="2"/>
      <c r="Q594" s="2">
        <v>54</v>
      </c>
      <c r="R594" s="2"/>
      <c r="S594" s="2" t="s">
        <v>58</v>
      </c>
      <c r="T594" s="2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5">
        <v>5</v>
      </c>
      <c r="AG594" s="5">
        <v>3</v>
      </c>
      <c r="AH594" s="5">
        <v>2012</v>
      </c>
      <c r="AI594" s="585"/>
      <c r="AJ594" s="5"/>
      <c r="AK594" s="5"/>
      <c r="AL594" s="5"/>
      <c r="AM594" s="585"/>
      <c r="AN594" s="5"/>
      <c r="AO594" s="5"/>
      <c r="AP594" s="5"/>
      <c r="AQ594" s="585"/>
      <c r="AR594" s="8">
        <v>27</v>
      </c>
      <c r="AS594" s="8" t="s">
        <v>1609</v>
      </c>
      <c r="AT594" s="3">
        <v>207.9</v>
      </c>
      <c r="AU594" s="3">
        <v>366.23</v>
      </c>
      <c r="AV594" s="3">
        <v>36.74</v>
      </c>
      <c r="AW594" s="3">
        <v>32</v>
      </c>
      <c r="AX594" s="3"/>
      <c r="AY594" s="3">
        <v>32.129999999999995</v>
      </c>
      <c r="AZ594" s="3">
        <v>675</v>
      </c>
      <c r="BA594" s="3"/>
      <c r="BB594" s="3"/>
    </row>
    <row r="595" spans="1:54" s="4" customFormat="1">
      <c r="A595" s="26" t="s">
        <v>3912</v>
      </c>
      <c r="B595" s="7">
        <v>47</v>
      </c>
      <c r="C595" s="7">
        <v>743920641</v>
      </c>
      <c r="D595" s="26" t="s">
        <v>4904</v>
      </c>
      <c r="E595" s="614" t="s">
        <v>1913</v>
      </c>
      <c r="F595" s="2">
        <v>61004015862</v>
      </c>
      <c r="G595" s="2"/>
      <c r="H595" s="5">
        <v>17</v>
      </c>
      <c r="I595" s="5">
        <v>8</v>
      </c>
      <c r="J595" s="5">
        <v>1984</v>
      </c>
      <c r="K595" s="5">
        <v>28</v>
      </c>
      <c r="L595" s="582" t="s">
        <v>1539</v>
      </c>
      <c r="M595" s="582"/>
      <c r="N595" s="26"/>
      <c r="O595" s="26"/>
      <c r="P595" s="2"/>
      <c r="Q595" s="2">
        <v>55</v>
      </c>
      <c r="R595" s="2"/>
      <c r="S595" s="2" t="s">
        <v>58</v>
      </c>
      <c r="T595" s="2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5">
        <v>5</v>
      </c>
      <c r="AG595" s="5">
        <v>3</v>
      </c>
      <c r="AH595" s="5">
        <v>2012</v>
      </c>
      <c r="AI595" s="585"/>
      <c r="AJ595" s="5"/>
      <c r="AK595" s="5"/>
      <c r="AL595" s="5"/>
      <c r="AM595" s="585"/>
      <c r="AN595" s="5"/>
      <c r="AO595" s="5"/>
      <c r="AP595" s="5"/>
      <c r="AQ595" s="585"/>
      <c r="AR595" s="8">
        <v>27</v>
      </c>
      <c r="AS595" s="8" t="s">
        <v>1609</v>
      </c>
      <c r="AT595" s="3">
        <v>207.9</v>
      </c>
      <c r="AU595" s="586">
        <v>378.22</v>
      </c>
      <c r="AV595" s="3">
        <v>51.75</v>
      </c>
      <c r="AW595" s="3">
        <v>5</v>
      </c>
      <c r="AX595" s="3"/>
      <c r="AY595" s="3">
        <v>32.129999999999995</v>
      </c>
      <c r="AZ595" s="3">
        <v>675</v>
      </c>
      <c r="BA595" s="3"/>
      <c r="BB595" s="3"/>
    </row>
    <row r="596" spans="1:54" s="4" customFormat="1">
      <c r="A596" s="26" t="s">
        <v>3912</v>
      </c>
      <c r="B596" s="7">
        <v>48</v>
      </c>
      <c r="C596" s="7">
        <v>1455406631</v>
      </c>
      <c r="D596" s="26" t="s">
        <v>559</v>
      </c>
      <c r="E596" s="614" t="s">
        <v>929</v>
      </c>
      <c r="F596" s="2">
        <v>61006054788</v>
      </c>
      <c r="G596" s="2"/>
      <c r="H596" s="5">
        <v>19</v>
      </c>
      <c r="I596" s="5">
        <v>7</v>
      </c>
      <c r="J596" s="5">
        <v>1963</v>
      </c>
      <c r="K596" s="5">
        <v>49</v>
      </c>
      <c r="L596" s="582" t="s">
        <v>1539</v>
      </c>
      <c r="M596" s="582"/>
      <c r="N596" s="26"/>
      <c r="O596" s="26"/>
      <c r="P596" s="2"/>
      <c r="Q596" s="2">
        <v>56</v>
      </c>
      <c r="R596" s="2"/>
      <c r="S596" s="2" t="s">
        <v>94</v>
      </c>
      <c r="T596" s="2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5">
        <v>7</v>
      </c>
      <c r="AG596" s="5">
        <v>3</v>
      </c>
      <c r="AH596" s="5">
        <v>2012</v>
      </c>
      <c r="AI596" s="585"/>
      <c r="AJ596" s="5"/>
      <c r="AK596" s="5"/>
      <c r="AL596" s="5"/>
      <c r="AM596" s="585"/>
      <c r="AN596" s="5"/>
      <c r="AO596" s="5"/>
      <c r="AP596" s="5"/>
      <c r="AQ596" s="585"/>
      <c r="AR596" s="8">
        <v>25</v>
      </c>
      <c r="AS596" s="8" t="s">
        <v>1609</v>
      </c>
      <c r="AT596" s="3">
        <v>192.5</v>
      </c>
      <c r="AU596" s="3">
        <v>358.17999999999995</v>
      </c>
      <c r="AV596" s="3">
        <v>44.57</v>
      </c>
      <c r="AW596" s="3"/>
      <c r="AX596" s="3"/>
      <c r="AY596" s="3">
        <v>29.749999999999996</v>
      </c>
      <c r="AZ596" s="3">
        <v>625</v>
      </c>
      <c r="BA596" s="3"/>
      <c r="BB596" s="3"/>
    </row>
    <row r="597" spans="1:54" s="4" customFormat="1">
      <c r="A597" s="26" t="s">
        <v>3912</v>
      </c>
      <c r="B597" s="7">
        <v>49</v>
      </c>
      <c r="C597" s="7">
        <v>192980599</v>
      </c>
      <c r="D597" s="26" t="s">
        <v>666</v>
      </c>
      <c r="E597" s="26" t="s">
        <v>436</v>
      </c>
      <c r="F597" s="2">
        <v>61001002205</v>
      </c>
      <c r="G597" s="2"/>
      <c r="H597" s="5">
        <v>20</v>
      </c>
      <c r="I597" s="5">
        <v>11</v>
      </c>
      <c r="J597" s="5">
        <v>1978</v>
      </c>
      <c r="K597" s="5">
        <v>34</v>
      </c>
      <c r="L597" s="582" t="s">
        <v>1539</v>
      </c>
      <c r="M597" s="582"/>
      <c r="N597" s="587"/>
      <c r="O597" s="587"/>
      <c r="P597" s="2"/>
      <c r="Q597" s="2">
        <v>57</v>
      </c>
      <c r="R597" s="2"/>
      <c r="S597" s="2" t="s">
        <v>94</v>
      </c>
      <c r="T597" s="2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5">
        <v>12</v>
      </c>
      <c r="AG597" s="5">
        <v>3</v>
      </c>
      <c r="AH597" s="5">
        <v>2012</v>
      </c>
      <c r="AI597" s="585"/>
      <c r="AJ597" s="5"/>
      <c r="AK597" s="5"/>
      <c r="AL597" s="5"/>
      <c r="AM597" s="585"/>
      <c r="AN597" s="5"/>
      <c r="AO597" s="5"/>
      <c r="AP597" s="5"/>
      <c r="AQ597" s="585"/>
      <c r="AR597" s="8">
        <v>20</v>
      </c>
      <c r="AS597" s="588" t="s">
        <v>1609</v>
      </c>
      <c r="AT597" s="3">
        <v>154</v>
      </c>
      <c r="AU597" s="3">
        <v>228.69</v>
      </c>
      <c r="AV597" s="3">
        <v>53.51</v>
      </c>
      <c r="AW597" s="3">
        <v>40</v>
      </c>
      <c r="AX597" s="3"/>
      <c r="AY597" s="3">
        <v>23.799999999999997</v>
      </c>
      <c r="AZ597" s="3">
        <v>500</v>
      </c>
      <c r="BA597" s="3"/>
      <c r="BB597" s="589"/>
    </row>
    <row r="598" spans="1:54" s="4" customFormat="1">
      <c r="A598" s="26" t="s">
        <v>3912</v>
      </c>
      <c r="B598" s="7">
        <v>50</v>
      </c>
      <c r="C598" s="7">
        <v>3154036948</v>
      </c>
      <c r="D598" s="26" t="s">
        <v>4905</v>
      </c>
      <c r="E598" s="26" t="s">
        <v>4906</v>
      </c>
      <c r="F598" s="2">
        <v>61004004496</v>
      </c>
      <c r="G598" s="2"/>
      <c r="H598" s="5">
        <v>19</v>
      </c>
      <c r="I598" s="5">
        <v>8</v>
      </c>
      <c r="J598" s="5">
        <v>1947</v>
      </c>
      <c r="K598" s="5">
        <v>65</v>
      </c>
      <c r="L598" s="582" t="s">
        <v>1539</v>
      </c>
      <c r="M598" s="582"/>
      <c r="N598" s="587"/>
      <c r="O598" s="587"/>
      <c r="P598" s="2"/>
      <c r="Q598" s="2">
        <v>58</v>
      </c>
      <c r="R598" s="2"/>
      <c r="S598" s="2" t="s">
        <v>94</v>
      </c>
      <c r="T598" s="2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5">
        <v>12</v>
      </c>
      <c r="AG598" s="5">
        <v>3</v>
      </c>
      <c r="AH598" s="5">
        <v>2012</v>
      </c>
      <c r="AI598" s="585"/>
      <c r="AJ598" s="5"/>
      <c r="AK598" s="5"/>
      <c r="AL598" s="5"/>
      <c r="AM598" s="585"/>
      <c r="AN598" s="5"/>
      <c r="AO598" s="5"/>
      <c r="AP598" s="5"/>
      <c r="AQ598" s="585"/>
      <c r="AR598" s="8">
        <v>20</v>
      </c>
      <c r="AS598" s="8" t="s">
        <v>1609</v>
      </c>
      <c r="AT598" s="3">
        <v>154</v>
      </c>
      <c r="AU598" s="3">
        <v>225.21999999999997</v>
      </c>
      <c r="AV598" s="3">
        <v>54.98</v>
      </c>
      <c r="AW598" s="3">
        <v>42</v>
      </c>
      <c r="AX598" s="3"/>
      <c r="AY598" s="3">
        <v>23.799999999999997</v>
      </c>
      <c r="AZ598" s="3">
        <v>500</v>
      </c>
      <c r="BA598" s="3"/>
      <c r="BB598" s="589"/>
    </row>
    <row r="599" spans="1:54" s="4" customFormat="1">
      <c r="A599" s="26" t="s">
        <v>3912</v>
      </c>
      <c r="B599" s="7">
        <v>51</v>
      </c>
      <c r="C599" s="7">
        <v>1587324129</v>
      </c>
      <c r="D599" s="26" t="s">
        <v>4907</v>
      </c>
      <c r="E599" s="26" t="s">
        <v>4908</v>
      </c>
      <c r="F599" s="2">
        <v>61004027352</v>
      </c>
      <c r="G599" s="2"/>
      <c r="H599" s="5">
        <v>31</v>
      </c>
      <c r="I599" s="5">
        <v>10</v>
      </c>
      <c r="J599" s="5">
        <v>1974</v>
      </c>
      <c r="K599" s="5">
        <v>38</v>
      </c>
      <c r="L599" s="582" t="s">
        <v>1539</v>
      </c>
      <c r="M599" s="582"/>
      <c r="N599" s="590"/>
      <c r="O599" s="590"/>
      <c r="P599" s="2"/>
      <c r="Q599" s="2">
        <v>59</v>
      </c>
      <c r="R599" s="2"/>
      <c r="S599" s="2" t="s">
        <v>58</v>
      </c>
      <c r="T599" s="2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5">
        <v>13</v>
      </c>
      <c r="AG599" s="5">
        <v>3</v>
      </c>
      <c r="AH599" s="5">
        <v>2012</v>
      </c>
      <c r="AI599" s="585"/>
      <c r="AJ599" s="5"/>
      <c r="AK599" s="5"/>
      <c r="AL599" s="5"/>
      <c r="AM599" s="585"/>
      <c r="AN599" s="5"/>
      <c r="AO599" s="5"/>
      <c r="AP599" s="5"/>
      <c r="AQ599" s="585"/>
      <c r="AR599" s="8">
        <v>19</v>
      </c>
      <c r="AS599" s="8" t="s">
        <v>1609</v>
      </c>
      <c r="AT599" s="3">
        <v>146.30000000000001</v>
      </c>
      <c r="AU599" s="3">
        <v>266.95</v>
      </c>
      <c r="AV599" s="3">
        <v>34.14</v>
      </c>
      <c r="AW599" s="3">
        <v>5</v>
      </c>
      <c r="AX599" s="3"/>
      <c r="AY599" s="3">
        <v>22.61</v>
      </c>
      <c r="AZ599" s="3">
        <v>475</v>
      </c>
      <c r="BA599" s="3"/>
      <c r="BB599" s="3"/>
    </row>
    <row r="600" spans="1:54" s="4" customFormat="1">
      <c r="A600" s="26" t="s">
        <v>3912</v>
      </c>
      <c r="B600" s="7">
        <v>52</v>
      </c>
      <c r="C600" s="7">
        <v>3150671933</v>
      </c>
      <c r="D600" s="26" t="s">
        <v>4909</v>
      </c>
      <c r="E600" s="26" t="s">
        <v>1050</v>
      </c>
      <c r="F600" s="2">
        <v>33001046267</v>
      </c>
      <c r="G600" s="2"/>
      <c r="H600" s="5">
        <v>2</v>
      </c>
      <c r="I600" s="5">
        <v>8</v>
      </c>
      <c r="J600" s="5">
        <v>1939</v>
      </c>
      <c r="K600" s="5">
        <v>73</v>
      </c>
      <c r="L600" s="582" t="s">
        <v>1539</v>
      </c>
      <c r="M600" s="591"/>
      <c r="N600" s="74"/>
      <c r="O600" s="74"/>
      <c r="P600" s="2"/>
      <c r="Q600" s="2">
        <v>60</v>
      </c>
      <c r="R600" s="2"/>
      <c r="S600" s="2" t="s">
        <v>94</v>
      </c>
      <c r="T600" s="2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5">
        <v>13</v>
      </c>
      <c r="AG600" s="5">
        <v>3</v>
      </c>
      <c r="AH600" s="5">
        <v>2012</v>
      </c>
      <c r="AI600" s="585"/>
      <c r="AJ600" s="5"/>
      <c r="AK600" s="5"/>
      <c r="AL600" s="5"/>
      <c r="AM600" s="585"/>
      <c r="AN600" s="5"/>
      <c r="AO600" s="5"/>
      <c r="AP600" s="5"/>
      <c r="AQ600" s="585"/>
      <c r="AR600" s="8">
        <v>19</v>
      </c>
      <c r="AS600" s="8" t="s">
        <v>1609</v>
      </c>
      <c r="AT600" s="3">
        <v>146.30000000000001</v>
      </c>
      <c r="AU600" s="3">
        <v>215.48999999999995</v>
      </c>
      <c r="AV600" s="3">
        <v>28.6</v>
      </c>
      <c r="AW600" s="3">
        <v>62</v>
      </c>
      <c r="AX600" s="3"/>
      <c r="AY600" s="3">
        <v>22.61</v>
      </c>
      <c r="AZ600" s="3">
        <v>475</v>
      </c>
      <c r="BA600" s="3"/>
      <c r="BB600" s="3"/>
    </row>
    <row r="601" spans="1:54" s="4" customFormat="1">
      <c r="A601" s="26" t="s">
        <v>3912</v>
      </c>
      <c r="B601" s="7">
        <v>53</v>
      </c>
      <c r="C601" s="7">
        <v>2061802397</v>
      </c>
      <c r="D601" s="26" t="s">
        <v>1553</v>
      </c>
      <c r="E601" s="26" t="s">
        <v>1955</v>
      </c>
      <c r="F601" s="2">
        <v>61004057635</v>
      </c>
      <c r="G601" s="2"/>
      <c r="H601" s="5">
        <v>3</v>
      </c>
      <c r="I601" s="5">
        <v>10</v>
      </c>
      <c r="J601" s="5">
        <v>1993</v>
      </c>
      <c r="K601" s="5">
        <v>19</v>
      </c>
      <c r="L601" s="582" t="s">
        <v>1539</v>
      </c>
      <c r="M601" s="582"/>
      <c r="N601" s="74"/>
      <c r="O601" s="74"/>
      <c r="P601" s="2"/>
      <c r="Q601" s="2">
        <v>61</v>
      </c>
      <c r="R601" s="2"/>
      <c r="S601" s="2" t="s">
        <v>58</v>
      </c>
      <c r="T601" s="2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5">
        <v>13</v>
      </c>
      <c r="AG601" s="5">
        <v>3</v>
      </c>
      <c r="AH601" s="5">
        <v>2012</v>
      </c>
      <c r="AI601" s="585"/>
      <c r="AJ601" s="5"/>
      <c r="AK601" s="5"/>
      <c r="AL601" s="5"/>
      <c r="AM601" s="585"/>
      <c r="AN601" s="5">
        <v>27</v>
      </c>
      <c r="AO601" s="5">
        <v>3</v>
      </c>
      <c r="AP601" s="5">
        <v>2012</v>
      </c>
      <c r="AQ601" s="585"/>
      <c r="AR601" s="8">
        <v>15</v>
      </c>
      <c r="AS601" s="8" t="s">
        <v>1608</v>
      </c>
      <c r="AT601" s="3">
        <v>115.5</v>
      </c>
      <c r="AU601" s="3">
        <v>167.17999999999995</v>
      </c>
      <c r="AV601" s="3">
        <v>24.47</v>
      </c>
      <c r="AW601" s="3">
        <v>50</v>
      </c>
      <c r="AX601" s="3"/>
      <c r="AY601" s="3">
        <v>17.849999999999998</v>
      </c>
      <c r="AZ601" s="3">
        <v>375</v>
      </c>
      <c r="BA601" s="3"/>
      <c r="BB601" s="3"/>
    </row>
    <row r="602" spans="1:54" s="4" customFormat="1">
      <c r="A602" s="26" t="s">
        <v>3912</v>
      </c>
      <c r="B602" s="7">
        <v>54</v>
      </c>
      <c r="C602" s="7">
        <v>2659643589</v>
      </c>
      <c r="D602" s="26" t="s">
        <v>4910</v>
      </c>
      <c r="E602" s="26" t="s">
        <v>558</v>
      </c>
      <c r="F602" s="2">
        <v>61010008918</v>
      </c>
      <c r="G602" s="2"/>
      <c r="H602" s="5">
        <v>14</v>
      </c>
      <c r="I602" s="5">
        <v>6</v>
      </c>
      <c r="J602" s="5">
        <v>1952</v>
      </c>
      <c r="K602" s="5">
        <v>60</v>
      </c>
      <c r="L602" s="582" t="s">
        <v>1539</v>
      </c>
      <c r="M602" s="582"/>
      <c r="N602" s="74"/>
      <c r="O602" s="74"/>
      <c r="P602" s="2"/>
      <c r="Q602" s="2">
        <v>62</v>
      </c>
      <c r="R602" s="2"/>
      <c r="S602" s="2" t="s">
        <v>94</v>
      </c>
      <c r="T602" s="2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5">
        <v>13</v>
      </c>
      <c r="AG602" s="5">
        <v>3</v>
      </c>
      <c r="AH602" s="5">
        <v>2012</v>
      </c>
      <c r="AI602" s="585"/>
      <c r="AJ602" s="5"/>
      <c r="AK602" s="5"/>
      <c r="AL602" s="5"/>
      <c r="AM602" s="585"/>
      <c r="AN602" s="5">
        <v>16</v>
      </c>
      <c r="AO602" s="5">
        <v>3</v>
      </c>
      <c r="AP602" s="5">
        <v>2012</v>
      </c>
      <c r="AQ602" s="585"/>
      <c r="AR602" s="8">
        <v>4</v>
      </c>
      <c r="AS602" s="8" t="s">
        <v>1608</v>
      </c>
      <c r="AT602" s="3">
        <v>30.8</v>
      </c>
      <c r="AU602" s="3">
        <v>19.360000000000003</v>
      </c>
      <c r="AV602" s="3">
        <v>13.08</v>
      </c>
      <c r="AW602" s="3">
        <v>32</v>
      </c>
      <c r="AX602" s="3"/>
      <c r="AY602" s="3">
        <v>4.76</v>
      </c>
      <c r="AZ602" s="3">
        <v>100</v>
      </c>
      <c r="BA602" s="3"/>
      <c r="BB602" s="3"/>
    </row>
    <row r="603" spans="1:54" s="4" customFormat="1">
      <c r="A603" s="26" t="s">
        <v>3912</v>
      </c>
      <c r="B603" s="7">
        <v>55</v>
      </c>
      <c r="C603" s="7">
        <v>1583152536</v>
      </c>
      <c r="D603" s="26" t="s">
        <v>499</v>
      </c>
      <c r="E603" s="26" t="s">
        <v>4391</v>
      </c>
      <c r="F603" s="2">
        <v>33201085784</v>
      </c>
      <c r="G603" s="2"/>
      <c r="H603" s="5">
        <v>10</v>
      </c>
      <c r="I603" s="5">
        <v>6</v>
      </c>
      <c r="J603" s="5">
        <v>1990</v>
      </c>
      <c r="K603" s="5">
        <v>22</v>
      </c>
      <c r="L603" s="582" t="s">
        <v>1539</v>
      </c>
      <c r="M603" s="582"/>
      <c r="N603" s="74"/>
      <c r="O603" s="74"/>
      <c r="P603" s="2"/>
      <c r="Q603" s="2">
        <v>63</v>
      </c>
      <c r="R603" s="2"/>
      <c r="S603" s="2" t="s">
        <v>58</v>
      </c>
      <c r="T603" s="2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5">
        <v>15</v>
      </c>
      <c r="AG603" s="5">
        <v>3</v>
      </c>
      <c r="AH603" s="5">
        <v>2012</v>
      </c>
      <c r="AI603" s="585"/>
      <c r="AJ603" s="5"/>
      <c r="AK603" s="5"/>
      <c r="AL603" s="5"/>
      <c r="AM603" s="585"/>
      <c r="AN603" s="5"/>
      <c r="AO603" s="5"/>
      <c r="AP603" s="5"/>
      <c r="AQ603" s="585"/>
      <c r="AR603" s="8">
        <v>17</v>
      </c>
      <c r="AS603" s="8" t="s">
        <v>1609</v>
      </c>
      <c r="AT603" s="3">
        <v>130.9</v>
      </c>
      <c r="AU603" s="3">
        <v>244.81999999999996</v>
      </c>
      <c r="AV603" s="3">
        <v>29.05</v>
      </c>
      <c r="AW603" s="3"/>
      <c r="AX603" s="3"/>
      <c r="AY603" s="3">
        <v>20.229999999999997</v>
      </c>
      <c r="AZ603" s="3">
        <v>425</v>
      </c>
      <c r="BA603" s="3"/>
      <c r="BB603" s="3"/>
    </row>
    <row r="604" spans="1:54" s="4" customFormat="1">
      <c r="A604" s="26" t="s">
        <v>3912</v>
      </c>
      <c r="B604" s="7">
        <v>56</v>
      </c>
      <c r="C604" s="7">
        <v>899793026</v>
      </c>
      <c r="D604" s="26" t="s">
        <v>271</v>
      </c>
      <c r="E604" s="26" t="s">
        <v>3192</v>
      </c>
      <c r="F604" s="2">
        <v>61006047726</v>
      </c>
      <c r="G604" s="2"/>
      <c r="H604" s="5">
        <v>16</v>
      </c>
      <c r="I604" s="5">
        <v>6</v>
      </c>
      <c r="J604" s="5">
        <v>1979</v>
      </c>
      <c r="K604" s="5">
        <v>33</v>
      </c>
      <c r="L604" s="582" t="s">
        <v>100</v>
      </c>
      <c r="M604" s="582"/>
      <c r="N604" s="74"/>
      <c r="O604" s="74"/>
      <c r="P604" s="2"/>
      <c r="Q604" s="2">
        <v>64</v>
      </c>
      <c r="R604" s="2"/>
      <c r="S604" s="2" t="s">
        <v>58</v>
      </c>
      <c r="T604" s="2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5">
        <v>16</v>
      </c>
      <c r="AG604" s="5">
        <v>3</v>
      </c>
      <c r="AH604" s="5">
        <v>2012</v>
      </c>
      <c r="AI604" s="585"/>
      <c r="AJ604" s="5"/>
      <c r="AK604" s="5"/>
      <c r="AL604" s="5"/>
      <c r="AM604" s="585"/>
      <c r="AN604" s="5"/>
      <c r="AO604" s="5"/>
      <c r="AP604" s="5"/>
      <c r="AQ604" s="585"/>
      <c r="AR604" s="8">
        <v>16</v>
      </c>
      <c r="AS604" s="8" t="s">
        <v>1609</v>
      </c>
      <c r="AT604" s="3">
        <v>123.2</v>
      </c>
      <c r="AU604" s="3">
        <v>227.93</v>
      </c>
      <c r="AV604" s="3">
        <v>29.83</v>
      </c>
      <c r="AW604" s="3"/>
      <c r="AX604" s="3"/>
      <c r="AY604" s="3">
        <v>19.04</v>
      </c>
      <c r="AZ604" s="3">
        <v>400</v>
      </c>
      <c r="BA604" s="3"/>
      <c r="BB604" s="3"/>
    </row>
    <row r="605" spans="1:54" s="4" customFormat="1">
      <c r="A605" s="26" t="s">
        <v>3912</v>
      </c>
      <c r="B605" s="7">
        <v>57</v>
      </c>
      <c r="C605" s="7">
        <v>674842810</v>
      </c>
      <c r="D605" s="26" t="s">
        <v>4911</v>
      </c>
      <c r="E605" s="26" t="s">
        <v>4912</v>
      </c>
      <c r="F605" s="2">
        <v>61009010445</v>
      </c>
      <c r="G605" s="2"/>
      <c r="H605" s="5">
        <v>1</v>
      </c>
      <c r="I605" s="5">
        <v>7</v>
      </c>
      <c r="J605" s="5">
        <v>1947</v>
      </c>
      <c r="K605" s="5">
        <v>65</v>
      </c>
      <c r="L605" s="582" t="s">
        <v>1539</v>
      </c>
      <c r="M605" s="582"/>
      <c r="N605" s="74"/>
      <c r="O605" s="74"/>
      <c r="P605" s="2"/>
      <c r="Q605" s="2">
        <v>65</v>
      </c>
      <c r="R605" s="2"/>
      <c r="S605" s="2" t="s">
        <v>58</v>
      </c>
      <c r="T605" s="2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5">
        <v>19</v>
      </c>
      <c r="AG605" s="5">
        <v>3</v>
      </c>
      <c r="AH605" s="5">
        <v>2012</v>
      </c>
      <c r="AI605" s="585"/>
      <c r="AJ605" s="5"/>
      <c r="AK605" s="5"/>
      <c r="AL605" s="5"/>
      <c r="AM605" s="585"/>
      <c r="AN605" s="5">
        <v>30</v>
      </c>
      <c r="AO605" s="5">
        <v>3</v>
      </c>
      <c r="AP605" s="5">
        <v>2012</v>
      </c>
      <c r="AQ605" s="585"/>
      <c r="AR605" s="8">
        <v>12</v>
      </c>
      <c r="AS605" s="8" t="s">
        <v>1608</v>
      </c>
      <c r="AT605" s="3">
        <v>92.4</v>
      </c>
      <c r="AU605" s="3">
        <v>130.04000000000002</v>
      </c>
      <c r="AV605" s="3">
        <v>26.28</v>
      </c>
      <c r="AW605" s="3">
        <v>37</v>
      </c>
      <c r="AX605" s="3"/>
      <c r="AY605" s="3">
        <v>14.28</v>
      </c>
      <c r="AZ605" s="3">
        <v>300</v>
      </c>
      <c r="BA605" s="3"/>
      <c r="BB605" s="3"/>
    </row>
    <row r="606" spans="1:54" s="4" customFormat="1">
      <c r="A606" s="26" t="s">
        <v>3912</v>
      </c>
      <c r="B606" s="7">
        <v>58</v>
      </c>
      <c r="C606" s="7">
        <v>3571412228</v>
      </c>
      <c r="D606" s="26" t="s">
        <v>4913</v>
      </c>
      <c r="E606" s="26" t="s">
        <v>817</v>
      </c>
      <c r="F606" s="2">
        <v>61006062240</v>
      </c>
      <c r="G606" s="2"/>
      <c r="H606" s="5">
        <v>9</v>
      </c>
      <c r="I606" s="5">
        <v>3</v>
      </c>
      <c r="J606" s="5">
        <v>1982</v>
      </c>
      <c r="K606" s="5">
        <v>30</v>
      </c>
      <c r="L606" s="582" t="s">
        <v>100</v>
      </c>
      <c r="M606" s="582"/>
      <c r="N606" s="74"/>
      <c r="O606" s="74"/>
      <c r="P606" s="2"/>
      <c r="Q606" s="2">
        <v>66</v>
      </c>
      <c r="R606" s="2"/>
      <c r="S606" s="2" t="s">
        <v>94</v>
      </c>
      <c r="T606" s="2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5">
        <v>20</v>
      </c>
      <c r="AG606" s="5">
        <v>3</v>
      </c>
      <c r="AH606" s="5">
        <v>2012</v>
      </c>
      <c r="AI606" s="585"/>
      <c r="AJ606" s="5"/>
      <c r="AK606" s="5"/>
      <c r="AL606" s="5"/>
      <c r="AM606" s="585"/>
      <c r="AN606" s="5"/>
      <c r="AO606" s="5"/>
      <c r="AP606" s="5"/>
      <c r="AQ606" s="585"/>
      <c r="AR606" s="8">
        <v>12</v>
      </c>
      <c r="AS606" s="8" t="s">
        <v>1609</v>
      </c>
      <c r="AT606" s="3">
        <v>92.4</v>
      </c>
      <c r="AU606" s="3">
        <v>150.80000000000001</v>
      </c>
      <c r="AV606" s="3">
        <v>42.52</v>
      </c>
      <c r="AW606" s="3"/>
      <c r="AX606" s="3"/>
      <c r="AY606" s="3">
        <v>14.28</v>
      </c>
      <c r="AZ606" s="3">
        <v>300</v>
      </c>
      <c r="BA606" s="3"/>
      <c r="BB606" s="3"/>
    </row>
    <row r="607" spans="1:54" s="4" customFormat="1">
      <c r="A607" s="26" t="s">
        <v>3912</v>
      </c>
      <c r="B607" s="7">
        <v>59</v>
      </c>
      <c r="C607" s="7">
        <v>246072245</v>
      </c>
      <c r="D607" s="26" t="s">
        <v>4914</v>
      </c>
      <c r="E607" s="26" t="s">
        <v>291</v>
      </c>
      <c r="F607" s="2">
        <v>61004045758</v>
      </c>
      <c r="G607" s="2"/>
      <c r="H607" s="5">
        <v>22</v>
      </c>
      <c r="I607" s="5">
        <v>5</v>
      </c>
      <c r="J607" s="5">
        <v>1945</v>
      </c>
      <c r="K607" s="5">
        <v>67</v>
      </c>
      <c r="L607" s="582" t="s">
        <v>1539</v>
      </c>
      <c r="M607" s="582"/>
      <c r="N607" s="74"/>
      <c r="O607" s="74"/>
      <c r="P607" s="2"/>
      <c r="Q607" s="2">
        <v>67</v>
      </c>
      <c r="R607" s="2"/>
      <c r="S607" s="2" t="s">
        <v>58</v>
      </c>
      <c r="T607" s="2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5">
        <v>22</v>
      </c>
      <c r="AG607" s="5">
        <v>3</v>
      </c>
      <c r="AH607" s="5">
        <v>2012</v>
      </c>
      <c r="AI607" s="585"/>
      <c r="AJ607" s="5"/>
      <c r="AK607" s="5"/>
      <c r="AL607" s="5"/>
      <c r="AM607" s="585"/>
      <c r="AN607" s="5"/>
      <c r="AO607" s="5"/>
      <c r="AP607" s="5"/>
      <c r="AQ607" s="585"/>
      <c r="AR607" s="5">
        <v>10</v>
      </c>
      <c r="AS607" s="8" t="s">
        <v>1609</v>
      </c>
      <c r="AT607" s="3">
        <v>77</v>
      </c>
      <c r="AU607" s="3">
        <v>145.22</v>
      </c>
      <c r="AV607" s="3">
        <v>15.88</v>
      </c>
      <c r="AW607" s="3"/>
      <c r="AX607" s="3"/>
      <c r="AY607" s="3">
        <v>11.899999999999999</v>
      </c>
      <c r="AZ607" s="3">
        <v>250</v>
      </c>
      <c r="BA607" s="3"/>
      <c r="BB607" s="3"/>
    </row>
    <row r="608" spans="1:54" s="4" customFormat="1">
      <c r="A608" s="26" t="s">
        <v>3912</v>
      </c>
      <c r="B608" s="7">
        <v>60</v>
      </c>
      <c r="C608" s="7">
        <v>1222658045</v>
      </c>
      <c r="D608" s="26" t="s">
        <v>3251</v>
      </c>
      <c r="E608" s="26" t="s">
        <v>401</v>
      </c>
      <c r="F608" s="2">
        <v>61008010965</v>
      </c>
      <c r="G608" s="2"/>
      <c r="H608" s="5">
        <v>10</v>
      </c>
      <c r="I608" s="5">
        <v>10</v>
      </c>
      <c r="J608" s="5">
        <v>1938</v>
      </c>
      <c r="K608" s="5">
        <v>74</v>
      </c>
      <c r="L608" s="582" t="s">
        <v>1539</v>
      </c>
      <c r="M608" s="582"/>
      <c r="N608" s="74"/>
      <c r="O608" s="74"/>
      <c r="P608" s="2"/>
      <c r="Q608" s="2">
        <v>68</v>
      </c>
      <c r="R608" s="2"/>
      <c r="S608" s="2" t="s">
        <v>94</v>
      </c>
      <c r="T608" s="2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5">
        <v>26</v>
      </c>
      <c r="AG608" s="5">
        <v>3</v>
      </c>
      <c r="AH608" s="5">
        <v>2012</v>
      </c>
      <c r="AI608" s="585"/>
      <c r="AJ608" s="5"/>
      <c r="AK608" s="5"/>
      <c r="AL608" s="5"/>
      <c r="AM608" s="585"/>
      <c r="AN608" s="5"/>
      <c r="AO608" s="5"/>
      <c r="AP608" s="5"/>
      <c r="AQ608" s="585"/>
      <c r="AR608" s="5">
        <v>6</v>
      </c>
      <c r="AS608" s="8" t="s">
        <v>1609</v>
      </c>
      <c r="AT608" s="3">
        <v>46.2</v>
      </c>
      <c r="AU608" s="3">
        <v>65.819999999999993</v>
      </c>
      <c r="AV608" s="3">
        <v>13.84</v>
      </c>
      <c r="AW608" s="3">
        <v>17</v>
      </c>
      <c r="AX608" s="3"/>
      <c r="AY608" s="3">
        <v>7.14</v>
      </c>
      <c r="AZ608" s="3">
        <v>150</v>
      </c>
      <c r="BA608" s="3"/>
      <c r="BB608" s="3"/>
    </row>
    <row r="609" spans="1:54" s="4" customFormat="1">
      <c r="A609" s="26" t="s">
        <v>3912</v>
      </c>
      <c r="B609" s="7">
        <v>61</v>
      </c>
      <c r="C609" s="7">
        <v>3422120162</v>
      </c>
      <c r="D609" s="26" t="s">
        <v>4915</v>
      </c>
      <c r="E609" s="26" t="s">
        <v>266</v>
      </c>
      <c r="F609" s="2">
        <v>61002004834</v>
      </c>
      <c r="G609" s="2"/>
      <c r="H609" s="5">
        <v>4</v>
      </c>
      <c r="I609" s="5">
        <v>12</v>
      </c>
      <c r="J609" s="5">
        <v>1954</v>
      </c>
      <c r="K609" s="592">
        <v>58</v>
      </c>
      <c r="L609" s="582" t="s">
        <v>1539</v>
      </c>
      <c r="M609" s="582"/>
      <c r="N609" s="74"/>
      <c r="O609" s="74"/>
      <c r="P609" s="2"/>
      <c r="Q609" s="2">
        <v>69</v>
      </c>
      <c r="R609" s="2"/>
      <c r="S609" s="2" t="s">
        <v>94</v>
      </c>
      <c r="T609" s="2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5">
        <v>28</v>
      </c>
      <c r="AG609" s="5">
        <v>3</v>
      </c>
      <c r="AH609" s="5">
        <v>2012</v>
      </c>
      <c r="AI609" s="585"/>
      <c r="AJ609" s="5"/>
      <c r="AK609" s="5"/>
      <c r="AL609" s="5"/>
      <c r="AM609" s="585"/>
      <c r="AN609" s="5"/>
      <c r="AO609" s="5"/>
      <c r="AP609" s="5"/>
      <c r="AQ609" s="585"/>
      <c r="AR609" s="5">
        <v>4</v>
      </c>
      <c r="AS609" s="8" t="s">
        <v>1609</v>
      </c>
      <c r="AT609" s="3">
        <v>30.8</v>
      </c>
      <c r="AU609" s="3">
        <v>7.2099999999999973</v>
      </c>
      <c r="AV609" s="3">
        <v>7.23</v>
      </c>
      <c r="AW609" s="3">
        <v>50</v>
      </c>
      <c r="AX609" s="3"/>
      <c r="AY609" s="3">
        <v>4.76</v>
      </c>
      <c r="AZ609" s="3">
        <v>100</v>
      </c>
      <c r="BA609" s="3"/>
      <c r="BB609" s="3"/>
    </row>
    <row r="610" spans="1:54" s="4" customFormat="1">
      <c r="A610" s="26" t="s">
        <v>3912</v>
      </c>
      <c r="B610" s="7">
        <v>62</v>
      </c>
      <c r="C610" s="7">
        <v>2787127169</v>
      </c>
      <c r="D610" s="26" t="s">
        <v>4916</v>
      </c>
      <c r="E610" s="26" t="s">
        <v>3265</v>
      </c>
      <c r="F610" s="2">
        <v>61002006076</v>
      </c>
      <c r="G610" s="2"/>
      <c r="H610" s="5">
        <v>25</v>
      </c>
      <c r="I610" s="5">
        <v>11</v>
      </c>
      <c r="J610" s="5">
        <v>1979</v>
      </c>
      <c r="K610" s="5">
        <v>33</v>
      </c>
      <c r="L610" s="582" t="s">
        <v>1539</v>
      </c>
      <c r="M610" s="582"/>
      <c r="N610" s="74"/>
      <c r="O610" s="74"/>
      <c r="P610" s="2"/>
      <c r="Q610" s="2">
        <v>70</v>
      </c>
      <c r="R610" s="2"/>
      <c r="S610" s="2" t="s">
        <v>58</v>
      </c>
      <c r="T610" s="2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5">
        <v>28</v>
      </c>
      <c r="AG610" s="5">
        <v>3</v>
      </c>
      <c r="AH610" s="5">
        <v>2012</v>
      </c>
      <c r="AI610" s="585"/>
      <c r="AJ610" s="5"/>
      <c r="AK610" s="5"/>
      <c r="AL610" s="5"/>
      <c r="AM610" s="585"/>
      <c r="AN610" s="5"/>
      <c r="AO610" s="5"/>
      <c r="AP610" s="5"/>
      <c r="AQ610" s="585"/>
      <c r="AR610" s="5">
        <v>4</v>
      </c>
      <c r="AS610" s="8" t="s">
        <v>1609</v>
      </c>
      <c r="AT610" s="3">
        <v>30.8</v>
      </c>
      <c r="AU610" s="3">
        <v>51.649999999999991</v>
      </c>
      <c r="AV610" s="3">
        <v>7.79</v>
      </c>
      <c r="AW610" s="3">
        <v>5</v>
      </c>
      <c r="AX610" s="3"/>
      <c r="AY610" s="3">
        <v>4.76</v>
      </c>
      <c r="AZ610" s="3">
        <v>100</v>
      </c>
      <c r="BA610" s="3"/>
      <c r="BB610" s="593">
        <v>33000</v>
      </c>
    </row>
    <row r="611" spans="1:54" s="606" customFormat="1" ht="15.75" customHeight="1">
      <c r="A611" s="268" t="s">
        <v>41</v>
      </c>
      <c r="B611" s="594">
        <v>62</v>
      </c>
      <c r="C611" s="595"/>
      <c r="D611" s="79"/>
      <c r="E611" s="79"/>
      <c r="F611" s="595"/>
      <c r="G611" s="595"/>
      <c r="H611" s="596"/>
      <c r="I611" s="596"/>
      <c r="J611" s="596"/>
      <c r="K611" s="597"/>
      <c r="L611" s="598"/>
      <c r="M611" s="598"/>
      <c r="N611" s="79"/>
      <c r="O611" s="79"/>
      <c r="P611" s="595"/>
      <c r="Q611" s="595"/>
      <c r="R611" s="595"/>
      <c r="S611" s="595"/>
      <c r="T611" s="595"/>
      <c r="U611" s="599"/>
      <c r="V611" s="599"/>
      <c r="W611" s="599"/>
      <c r="X611" s="599"/>
      <c r="Y611" s="599"/>
      <c r="Z611" s="599"/>
      <c r="AA611" s="599"/>
      <c r="AB611" s="599"/>
      <c r="AC611" s="599"/>
      <c r="AD611" s="599"/>
      <c r="AE611" s="599"/>
      <c r="AF611" s="596"/>
      <c r="AG611" s="596"/>
      <c r="AH611" s="596"/>
      <c r="AI611" s="600"/>
      <c r="AJ611" s="596"/>
      <c r="AK611" s="596"/>
      <c r="AL611" s="596"/>
      <c r="AM611" s="600"/>
      <c r="AN611" s="596"/>
      <c r="AO611" s="596"/>
      <c r="AP611" s="596"/>
      <c r="AQ611" s="600"/>
      <c r="AR611" s="601">
        <f>SUBTOTAL(9,AR549:AR610)</f>
        <v>1320</v>
      </c>
      <c r="AS611" s="602"/>
      <c r="AT611" s="603">
        <f>SUBTOTAL(9,AT549:AT610)</f>
        <v>10163.999999999995</v>
      </c>
      <c r="AU611" s="603">
        <f t="shared" ref="AU611:BB611" si="10">SUBTOTAL(9,AU549:AU610)</f>
        <v>17770.989999999998</v>
      </c>
      <c r="AV611" s="603">
        <f t="shared" si="10"/>
        <v>2348.2099999999996</v>
      </c>
      <c r="AW611" s="603">
        <f t="shared" si="10"/>
        <v>1146</v>
      </c>
      <c r="AX611" s="603">
        <f t="shared" si="10"/>
        <v>0</v>
      </c>
      <c r="AY611" s="603">
        <f t="shared" si="10"/>
        <v>1570.8000000000002</v>
      </c>
      <c r="AZ611" s="604">
        <f t="shared" si="10"/>
        <v>33000</v>
      </c>
      <c r="BA611" s="603">
        <f t="shared" si="10"/>
        <v>0</v>
      </c>
      <c r="BB611" s="605">
        <f t="shared" si="10"/>
        <v>33000</v>
      </c>
    </row>
    <row r="612" spans="1:54" s="4" customFormat="1">
      <c r="A612" s="266" t="s">
        <v>3891</v>
      </c>
      <c r="B612" s="7">
        <v>1</v>
      </c>
      <c r="C612" s="2">
        <v>3623560139</v>
      </c>
      <c r="D612" s="74" t="s">
        <v>3357</v>
      </c>
      <c r="E612" s="74" t="s">
        <v>3358</v>
      </c>
      <c r="F612" s="2">
        <v>42001017870</v>
      </c>
      <c r="G612" s="2"/>
      <c r="H612" s="5">
        <v>18</v>
      </c>
      <c r="I612" s="5">
        <v>7</v>
      </c>
      <c r="J612" s="5">
        <v>1958</v>
      </c>
      <c r="K612" s="5">
        <v>53</v>
      </c>
      <c r="L612" s="582" t="s">
        <v>1539</v>
      </c>
      <c r="M612" s="582"/>
      <c r="N612" s="74"/>
      <c r="O612" s="74"/>
      <c r="P612" s="2"/>
      <c r="Q612" s="2">
        <v>1</v>
      </c>
      <c r="R612" s="2"/>
      <c r="S612" s="2"/>
      <c r="T612" s="2">
        <v>11030021</v>
      </c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5">
        <v>6</v>
      </c>
      <c r="AG612" s="5">
        <v>1</v>
      </c>
      <c r="AH612" s="5">
        <v>2012</v>
      </c>
      <c r="AI612" s="585">
        <v>0.39583333333333331</v>
      </c>
      <c r="AJ612" s="5"/>
      <c r="AK612" s="5"/>
      <c r="AL612" s="5"/>
      <c r="AM612" s="585"/>
      <c r="AN612" s="5">
        <v>6</v>
      </c>
      <c r="AO612" s="5">
        <v>3</v>
      </c>
      <c r="AP612" s="5">
        <v>2012</v>
      </c>
      <c r="AQ612" s="585">
        <v>0.41666666666666669</v>
      </c>
      <c r="AR612" s="5">
        <v>5</v>
      </c>
      <c r="AS612" s="8" t="s">
        <v>1914</v>
      </c>
      <c r="AT612" s="3">
        <v>32.599999999999994</v>
      </c>
      <c r="AU612" s="3">
        <v>45.55</v>
      </c>
      <c r="AV612" s="3">
        <v>3.3</v>
      </c>
      <c r="AW612" s="3">
        <v>14.28</v>
      </c>
      <c r="AX612" s="3">
        <v>18.350000000000001</v>
      </c>
      <c r="AY612" s="3">
        <v>11.407999999999999</v>
      </c>
      <c r="AZ612" s="3">
        <v>125.48799999999999</v>
      </c>
      <c r="BA612" s="3"/>
      <c r="BB612" s="3">
        <v>125</v>
      </c>
    </row>
    <row r="613" spans="1:54" s="4" customFormat="1">
      <c r="A613" s="26" t="s">
        <v>3891</v>
      </c>
      <c r="B613" s="7">
        <v>2</v>
      </c>
      <c r="C613" s="2">
        <v>1398728405</v>
      </c>
      <c r="D613" s="74" t="s">
        <v>1586</v>
      </c>
      <c r="E613" s="74" t="s">
        <v>3359</v>
      </c>
      <c r="F613" s="2">
        <v>42001031700</v>
      </c>
      <c r="G613" s="2"/>
      <c r="H613" s="5">
        <v>29</v>
      </c>
      <c r="I613" s="5">
        <v>3</v>
      </c>
      <c r="J613" s="5">
        <v>1958</v>
      </c>
      <c r="K613" s="5">
        <v>53</v>
      </c>
      <c r="L613" s="582" t="s">
        <v>1539</v>
      </c>
      <c r="M613" s="582"/>
      <c r="N613" s="74"/>
      <c r="O613" s="74"/>
      <c r="P613" s="2"/>
      <c r="Q613" s="2">
        <v>2</v>
      </c>
      <c r="R613" s="2"/>
      <c r="S613" s="2"/>
      <c r="T613" s="2">
        <v>11030021</v>
      </c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5">
        <v>6</v>
      </c>
      <c r="AG613" s="5">
        <v>1</v>
      </c>
      <c r="AH613" s="5">
        <v>2012</v>
      </c>
      <c r="AI613" s="585">
        <v>0.52083333333333337</v>
      </c>
      <c r="AJ613" s="5"/>
      <c r="AK613" s="5"/>
      <c r="AL613" s="5"/>
      <c r="AM613" s="585"/>
      <c r="AN613" s="5">
        <v>6</v>
      </c>
      <c r="AO613" s="5">
        <v>3</v>
      </c>
      <c r="AP613" s="5">
        <v>2012</v>
      </c>
      <c r="AQ613" s="585">
        <v>0.41666666666666669</v>
      </c>
      <c r="AR613" s="5">
        <v>5</v>
      </c>
      <c r="AS613" s="8" t="s">
        <v>1914</v>
      </c>
      <c r="AT613" s="3">
        <v>32.599999999999994</v>
      </c>
      <c r="AU613" s="3">
        <v>45.55</v>
      </c>
      <c r="AV613" s="3">
        <v>3.3</v>
      </c>
      <c r="AW613" s="3">
        <v>14.28</v>
      </c>
      <c r="AX613" s="3">
        <v>18.350000000000001</v>
      </c>
      <c r="AY613" s="3">
        <v>11.407999999999999</v>
      </c>
      <c r="AZ613" s="3">
        <v>125.48799999999999</v>
      </c>
      <c r="BA613" s="3"/>
      <c r="BB613" s="3">
        <v>125</v>
      </c>
    </row>
    <row r="614" spans="1:54" s="4" customFormat="1">
      <c r="A614" s="26" t="s">
        <v>3891</v>
      </c>
      <c r="B614" s="7">
        <v>3</v>
      </c>
      <c r="C614" s="2">
        <v>420681345</v>
      </c>
      <c r="D614" s="74" t="s">
        <v>103</v>
      </c>
      <c r="E614" s="74" t="s">
        <v>143</v>
      </c>
      <c r="F614" s="2">
        <v>62003014660</v>
      </c>
      <c r="G614" s="2"/>
      <c r="H614" s="5">
        <v>16</v>
      </c>
      <c r="I614" s="5">
        <v>6</v>
      </c>
      <c r="J614" s="5">
        <v>1962</v>
      </c>
      <c r="K614" s="5">
        <v>49</v>
      </c>
      <c r="L614" s="582" t="s">
        <v>1539</v>
      </c>
      <c r="M614" s="582"/>
      <c r="N614" s="74"/>
      <c r="O614" s="74"/>
      <c r="P614" s="2"/>
      <c r="Q614" s="2">
        <v>3</v>
      </c>
      <c r="R614" s="2"/>
      <c r="S614" s="2"/>
      <c r="T614" s="2">
        <v>11030021</v>
      </c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5">
        <v>10</v>
      </c>
      <c r="AG614" s="5">
        <v>1</v>
      </c>
      <c r="AH614" s="5">
        <v>2012</v>
      </c>
      <c r="AI614" s="585">
        <v>0.5625</v>
      </c>
      <c r="AJ614" s="5"/>
      <c r="AK614" s="5"/>
      <c r="AL614" s="5"/>
      <c r="AM614" s="585"/>
      <c r="AN614" s="5">
        <v>10</v>
      </c>
      <c r="AO614" s="5">
        <v>3</v>
      </c>
      <c r="AP614" s="5">
        <v>2012</v>
      </c>
      <c r="AQ614" s="585">
        <v>0.41666666666666669</v>
      </c>
      <c r="AR614" s="5">
        <v>9</v>
      </c>
      <c r="AS614" s="8" t="s">
        <v>1914</v>
      </c>
      <c r="AT614" s="3">
        <v>58.679999999999993</v>
      </c>
      <c r="AU614" s="3">
        <v>81.99</v>
      </c>
      <c r="AV614" s="3">
        <v>22.84</v>
      </c>
      <c r="AW614" s="3">
        <v>14.28</v>
      </c>
      <c r="AX614" s="3">
        <v>33.03</v>
      </c>
      <c r="AY614" s="3">
        <v>21.082000000000001</v>
      </c>
      <c r="AZ614" s="3">
        <v>231.90199999999999</v>
      </c>
      <c r="BA614" s="3"/>
      <c r="BB614" s="3">
        <v>225</v>
      </c>
    </row>
    <row r="615" spans="1:54" s="4" customFormat="1">
      <c r="A615" s="26" t="s">
        <v>3891</v>
      </c>
      <c r="B615" s="7">
        <v>4</v>
      </c>
      <c r="C615" s="2">
        <v>2836948442</v>
      </c>
      <c r="D615" s="74" t="s">
        <v>3363</v>
      </c>
      <c r="E615" s="74" t="s">
        <v>3364</v>
      </c>
      <c r="F615" s="2">
        <v>62003003717</v>
      </c>
      <c r="G615" s="2"/>
      <c r="H615" s="5">
        <v>16</v>
      </c>
      <c r="I615" s="5">
        <v>9</v>
      </c>
      <c r="J615" s="5">
        <v>1979</v>
      </c>
      <c r="K615" s="5">
        <v>32</v>
      </c>
      <c r="L615" s="582" t="s">
        <v>100</v>
      </c>
      <c r="M615" s="582"/>
      <c r="N615" s="74"/>
      <c r="O615" s="74"/>
      <c r="P615" s="2"/>
      <c r="Q615" s="2">
        <v>6</v>
      </c>
      <c r="R615" s="2"/>
      <c r="S615" s="2"/>
      <c r="T615" s="2">
        <v>11030021</v>
      </c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5">
        <v>23</v>
      </c>
      <c r="AG615" s="5">
        <v>1</v>
      </c>
      <c r="AH615" s="5">
        <v>2012</v>
      </c>
      <c r="AI615" s="585">
        <v>0.66666666666666663</v>
      </c>
      <c r="AJ615" s="5"/>
      <c r="AK615" s="5"/>
      <c r="AL615" s="5"/>
      <c r="AM615" s="585"/>
      <c r="AN615" s="5">
        <v>23</v>
      </c>
      <c r="AO615" s="5">
        <v>3</v>
      </c>
      <c r="AP615" s="5">
        <v>2012</v>
      </c>
      <c r="AQ615" s="585">
        <v>0.41666666666666669</v>
      </c>
      <c r="AR615" s="5">
        <v>22</v>
      </c>
      <c r="AS615" s="8" t="s">
        <v>1914</v>
      </c>
      <c r="AT615" s="3">
        <v>143.44</v>
      </c>
      <c r="AU615" s="3">
        <v>200.42</v>
      </c>
      <c r="AV615" s="3">
        <v>61.76</v>
      </c>
      <c r="AW615" s="3">
        <v>14.28</v>
      </c>
      <c r="AX615" s="3">
        <v>80.739999999999995</v>
      </c>
      <c r="AY615" s="3">
        <v>50.064</v>
      </c>
      <c r="AZ615" s="3">
        <v>550.70399999999995</v>
      </c>
      <c r="BA615" s="3"/>
      <c r="BB615" s="3">
        <v>550</v>
      </c>
    </row>
    <row r="616" spans="1:54" s="4" customFormat="1">
      <c r="A616" s="26" t="s">
        <v>3891</v>
      </c>
      <c r="B616" s="7">
        <v>5</v>
      </c>
      <c r="C616" s="2">
        <v>3000967576</v>
      </c>
      <c r="D616" s="74" t="s">
        <v>3366</v>
      </c>
      <c r="E616" s="74" t="s">
        <v>3367</v>
      </c>
      <c r="F616" s="2">
        <v>42001006182</v>
      </c>
      <c r="G616" s="2"/>
      <c r="H616" s="5">
        <v>14</v>
      </c>
      <c r="I616" s="5">
        <v>2</v>
      </c>
      <c r="J616" s="5">
        <v>1966</v>
      </c>
      <c r="K616" s="5">
        <v>45</v>
      </c>
      <c r="L616" s="582" t="s">
        <v>1539</v>
      </c>
      <c r="M616" s="582"/>
      <c r="N616" s="74"/>
      <c r="O616" s="74"/>
      <c r="P616" s="2"/>
      <c r="Q616" s="2">
        <v>8</v>
      </c>
      <c r="R616" s="2"/>
      <c r="S616" s="2"/>
      <c r="T616" s="2">
        <v>11030021</v>
      </c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5">
        <v>27</v>
      </c>
      <c r="AG616" s="5">
        <v>1</v>
      </c>
      <c r="AH616" s="5">
        <v>2012</v>
      </c>
      <c r="AI616" s="585">
        <v>0.47916666666666669</v>
      </c>
      <c r="AJ616" s="5"/>
      <c r="AK616" s="5"/>
      <c r="AL616" s="5"/>
      <c r="AM616" s="585"/>
      <c r="AN616" s="5">
        <v>27</v>
      </c>
      <c r="AO616" s="5">
        <v>3</v>
      </c>
      <c r="AP616" s="5">
        <v>2012</v>
      </c>
      <c r="AQ616" s="585">
        <v>0.41666666666666669</v>
      </c>
      <c r="AR616" s="5">
        <v>26</v>
      </c>
      <c r="AS616" s="8" t="s">
        <v>1914</v>
      </c>
      <c r="AT616" s="3">
        <v>169.51999999999998</v>
      </c>
      <c r="AU616" s="3">
        <v>236.85999999999999</v>
      </c>
      <c r="AV616" s="3">
        <v>76</v>
      </c>
      <c r="AW616" s="3">
        <v>14.28</v>
      </c>
      <c r="AX616" s="3">
        <v>95.42</v>
      </c>
      <c r="AY616" s="3">
        <v>59.207999999999998</v>
      </c>
      <c r="AZ616" s="3">
        <v>651.2879999999999</v>
      </c>
      <c r="BA616" s="3"/>
      <c r="BB616" s="3">
        <v>650</v>
      </c>
    </row>
    <row r="617" spans="1:54" s="4" customFormat="1">
      <c r="A617" s="26" t="s">
        <v>3891</v>
      </c>
      <c r="B617" s="7">
        <v>6</v>
      </c>
      <c r="C617" s="2">
        <v>2862479671</v>
      </c>
      <c r="D617" s="74" t="s">
        <v>1193</v>
      </c>
      <c r="E617" s="74" t="s">
        <v>1933</v>
      </c>
      <c r="F617" s="2">
        <v>58001014592</v>
      </c>
      <c r="G617" s="2"/>
      <c r="H617" s="5">
        <v>1</v>
      </c>
      <c r="I617" s="5">
        <v>7</v>
      </c>
      <c r="J617" s="5">
        <v>1936</v>
      </c>
      <c r="K617" s="5">
        <v>75</v>
      </c>
      <c r="L617" s="582" t="s">
        <v>1539</v>
      </c>
      <c r="M617" s="582"/>
      <c r="N617" s="74"/>
      <c r="O617" s="74"/>
      <c r="P617" s="2"/>
      <c r="Q617" s="2">
        <v>9</v>
      </c>
      <c r="R617" s="2"/>
      <c r="S617" s="2"/>
      <c r="T617" s="2">
        <v>11030021</v>
      </c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5">
        <v>30</v>
      </c>
      <c r="AG617" s="5">
        <v>1</v>
      </c>
      <c r="AH617" s="5">
        <v>2012</v>
      </c>
      <c r="AI617" s="585">
        <v>0.52083333333333337</v>
      </c>
      <c r="AJ617" s="5"/>
      <c r="AK617" s="5"/>
      <c r="AL617" s="5"/>
      <c r="AM617" s="585"/>
      <c r="AN617" s="5">
        <v>30</v>
      </c>
      <c r="AO617" s="5">
        <v>3</v>
      </c>
      <c r="AP617" s="5">
        <v>2012</v>
      </c>
      <c r="AQ617" s="585">
        <v>0.41666666666666669</v>
      </c>
      <c r="AR617" s="5">
        <v>29</v>
      </c>
      <c r="AS617" s="8" t="s">
        <v>1915</v>
      </c>
      <c r="AT617" s="3">
        <v>189.07999999999998</v>
      </c>
      <c r="AU617" s="3">
        <v>264.19</v>
      </c>
      <c r="AV617" s="3">
        <v>85.43</v>
      </c>
      <c r="AW617" s="3">
        <v>14.28</v>
      </c>
      <c r="AX617" s="3">
        <v>106.42999999999999</v>
      </c>
      <c r="AY617" s="3">
        <v>65.941000000000003</v>
      </c>
      <c r="AZ617" s="3">
        <v>725.351</v>
      </c>
      <c r="BA617" s="3"/>
      <c r="BB617" s="3">
        <v>725</v>
      </c>
    </row>
    <row r="618" spans="1:54" s="4" customFormat="1">
      <c r="A618" s="26" t="s">
        <v>3891</v>
      </c>
      <c r="B618" s="7">
        <v>7</v>
      </c>
      <c r="C618" s="2">
        <v>3111589239</v>
      </c>
      <c r="D618" s="74" t="s">
        <v>1136</v>
      </c>
      <c r="E618" s="74" t="s">
        <v>3368</v>
      </c>
      <c r="F618" s="2">
        <v>42001029353</v>
      </c>
      <c r="G618" s="2"/>
      <c r="H618" s="5">
        <v>4</v>
      </c>
      <c r="I618" s="5">
        <v>12</v>
      </c>
      <c r="J618" s="5">
        <v>1988</v>
      </c>
      <c r="K618" s="5">
        <v>23</v>
      </c>
      <c r="L618" s="582" t="s">
        <v>100</v>
      </c>
      <c r="M618" s="582"/>
      <c r="N618" s="74"/>
      <c r="O618" s="74"/>
      <c r="P618" s="2"/>
      <c r="Q618" s="2">
        <v>10</v>
      </c>
      <c r="R618" s="2"/>
      <c r="S618" s="2"/>
      <c r="T618" s="2">
        <v>11030021</v>
      </c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5">
        <v>17</v>
      </c>
      <c r="AG618" s="5">
        <v>2</v>
      </c>
      <c r="AH618" s="5">
        <v>2012</v>
      </c>
      <c r="AI618" s="585">
        <v>0.5</v>
      </c>
      <c r="AJ618" s="5"/>
      <c r="AK618" s="5"/>
      <c r="AL618" s="5"/>
      <c r="AM618" s="585"/>
      <c r="AN618" s="5">
        <v>31</v>
      </c>
      <c r="AO618" s="5">
        <v>3</v>
      </c>
      <c r="AP618" s="5">
        <v>2012</v>
      </c>
      <c r="AQ618" s="585"/>
      <c r="AR618" s="5">
        <v>31</v>
      </c>
      <c r="AS618" s="8" t="s">
        <v>1915</v>
      </c>
      <c r="AT618" s="3">
        <v>202.11999999999998</v>
      </c>
      <c r="AU618" s="3">
        <v>282.40999999999997</v>
      </c>
      <c r="AV618" s="3">
        <v>106.3</v>
      </c>
      <c r="AW618" s="3"/>
      <c r="AX618" s="3">
        <v>113.77</v>
      </c>
      <c r="AY618" s="3">
        <v>70.459999999999994</v>
      </c>
      <c r="AZ618" s="3">
        <v>775.06</v>
      </c>
      <c r="BA618" s="3"/>
      <c r="BB618" s="3">
        <v>775</v>
      </c>
    </row>
    <row r="619" spans="1:54" s="4" customFormat="1">
      <c r="A619" s="26" t="s">
        <v>3891</v>
      </c>
      <c r="B619" s="7">
        <v>8</v>
      </c>
      <c r="C619" s="2">
        <v>1056855956</v>
      </c>
      <c r="D619" s="74" t="s">
        <v>161</v>
      </c>
      <c r="E619" s="74" t="s">
        <v>3369</v>
      </c>
      <c r="F619" s="2">
        <v>42001005126</v>
      </c>
      <c r="G619" s="2"/>
      <c r="H619" s="5">
        <v>27</v>
      </c>
      <c r="I619" s="5">
        <v>3</v>
      </c>
      <c r="J619" s="5">
        <v>1961</v>
      </c>
      <c r="K619" s="5">
        <v>50</v>
      </c>
      <c r="L619" s="582" t="s">
        <v>1539</v>
      </c>
      <c r="M619" s="582"/>
      <c r="N619" s="74"/>
      <c r="O619" s="74"/>
      <c r="P619" s="2"/>
      <c r="Q619" s="2">
        <v>11</v>
      </c>
      <c r="R619" s="2"/>
      <c r="S619" s="2"/>
      <c r="T619" s="2">
        <v>11030021</v>
      </c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5">
        <v>21</v>
      </c>
      <c r="AG619" s="5">
        <v>2</v>
      </c>
      <c r="AH619" s="5">
        <v>2012</v>
      </c>
      <c r="AI619" s="585">
        <v>0.47916666666666669</v>
      </c>
      <c r="AJ619" s="5"/>
      <c r="AK619" s="5"/>
      <c r="AL619" s="5"/>
      <c r="AM619" s="585"/>
      <c r="AN619" s="5">
        <v>31</v>
      </c>
      <c r="AO619" s="5">
        <v>3</v>
      </c>
      <c r="AP619" s="5">
        <v>2012</v>
      </c>
      <c r="AQ619" s="585"/>
      <c r="AR619" s="5">
        <v>31</v>
      </c>
      <c r="AS619" s="8" t="s">
        <v>1915</v>
      </c>
      <c r="AT619" s="3">
        <v>202.11999999999998</v>
      </c>
      <c r="AU619" s="3">
        <v>282.40999999999997</v>
      </c>
      <c r="AV619" s="3">
        <v>106.3</v>
      </c>
      <c r="AW619" s="3"/>
      <c r="AX619" s="3">
        <v>113.77</v>
      </c>
      <c r="AY619" s="3">
        <v>70.459999999999994</v>
      </c>
      <c r="AZ619" s="3">
        <v>775.06</v>
      </c>
      <c r="BA619" s="3"/>
      <c r="BB619" s="3">
        <v>775</v>
      </c>
    </row>
    <row r="620" spans="1:54" s="4" customFormat="1">
      <c r="A620" s="26" t="s">
        <v>3891</v>
      </c>
      <c r="B620" s="7">
        <v>9</v>
      </c>
      <c r="C620" s="2">
        <v>4102322624</v>
      </c>
      <c r="D620" s="74" t="s">
        <v>692</v>
      </c>
      <c r="E620" s="74" t="s">
        <v>3370</v>
      </c>
      <c r="F620" s="2">
        <v>62007010809</v>
      </c>
      <c r="G620" s="2"/>
      <c r="H620" s="5">
        <v>25</v>
      </c>
      <c r="I620" s="5">
        <v>2</v>
      </c>
      <c r="J620" s="5">
        <v>1935</v>
      </c>
      <c r="K620" s="5">
        <v>76</v>
      </c>
      <c r="L620" s="582" t="s">
        <v>1539</v>
      </c>
      <c r="M620" s="582"/>
      <c r="N620" s="74"/>
      <c r="O620" s="74"/>
      <c r="P620" s="2"/>
      <c r="Q620" s="2">
        <v>12</v>
      </c>
      <c r="R620" s="2"/>
      <c r="S620" s="2"/>
      <c r="T620" s="2">
        <v>11030021</v>
      </c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5">
        <v>24</v>
      </c>
      <c r="AG620" s="5">
        <v>2</v>
      </c>
      <c r="AH620" s="5">
        <v>2012</v>
      </c>
      <c r="AI620" s="585">
        <v>0.47916666666666669</v>
      </c>
      <c r="AJ620" s="5"/>
      <c r="AK620" s="5"/>
      <c r="AL620" s="5"/>
      <c r="AM620" s="585"/>
      <c r="AN620" s="5">
        <v>31</v>
      </c>
      <c r="AO620" s="5">
        <v>3</v>
      </c>
      <c r="AP620" s="5">
        <v>2012</v>
      </c>
      <c r="AQ620" s="585"/>
      <c r="AR620" s="5">
        <v>31</v>
      </c>
      <c r="AS620" s="8" t="s">
        <v>1915</v>
      </c>
      <c r="AT620" s="3">
        <v>202.11999999999998</v>
      </c>
      <c r="AU620" s="3">
        <v>282.40999999999997</v>
      </c>
      <c r="AV620" s="3">
        <v>106.42</v>
      </c>
      <c r="AW620" s="3"/>
      <c r="AX620" s="3">
        <v>113.77</v>
      </c>
      <c r="AY620" s="3">
        <v>70.471999999999994</v>
      </c>
      <c r="AZ620" s="3">
        <v>775.19199999999989</v>
      </c>
      <c r="BA620" s="3"/>
      <c r="BB620" s="3">
        <v>775</v>
      </c>
    </row>
    <row r="621" spans="1:54" s="4" customFormat="1">
      <c r="A621" s="26" t="s">
        <v>3891</v>
      </c>
      <c r="B621" s="7">
        <v>10</v>
      </c>
      <c r="C621" s="2">
        <v>3944261408</v>
      </c>
      <c r="D621" s="74" t="s">
        <v>307</v>
      </c>
      <c r="E621" s="74" t="s">
        <v>3371</v>
      </c>
      <c r="F621" s="2">
        <v>42001034142</v>
      </c>
      <c r="G621" s="2"/>
      <c r="H621" s="5">
        <v>6</v>
      </c>
      <c r="I621" s="5">
        <v>6</v>
      </c>
      <c r="J621" s="5">
        <v>1964</v>
      </c>
      <c r="K621" s="5">
        <v>47</v>
      </c>
      <c r="L621" s="582" t="s">
        <v>1539</v>
      </c>
      <c r="M621" s="582"/>
      <c r="N621" s="74"/>
      <c r="O621" s="74"/>
      <c r="P621" s="2"/>
      <c r="Q621" s="2">
        <v>13</v>
      </c>
      <c r="R621" s="2"/>
      <c r="S621" s="2"/>
      <c r="T621" s="2">
        <v>11030021</v>
      </c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5">
        <v>29</v>
      </c>
      <c r="AG621" s="5">
        <v>2</v>
      </c>
      <c r="AH621" s="5">
        <v>2012</v>
      </c>
      <c r="AI621" s="585">
        <v>0.47916666666666669</v>
      </c>
      <c r="AJ621" s="5"/>
      <c r="AK621" s="5"/>
      <c r="AL621" s="5"/>
      <c r="AM621" s="585"/>
      <c r="AN621" s="5">
        <v>31</v>
      </c>
      <c r="AO621" s="5">
        <v>3</v>
      </c>
      <c r="AP621" s="5">
        <v>2012</v>
      </c>
      <c r="AQ621" s="585"/>
      <c r="AR621" s="5">
        <v>31</v>
      </c>
      <c r="AS621" s="8" t="s">
        <v>1915</v>
      </c>
      <c r="AT621" s="3">
        <v>202.11999999999998</v>
      </c>
      <c r="AU621" s="3">
        <v>282.40999999999997</v>
      </c>
      <c r="AV621" s="3">
        <v>96.2</v>
      </c>
      <c r="AW621" s="3">
        <v>11.42</v>
      </c>
      <c r="AX621" s="3">
        <v>113.77</v>
      </c>
      <c r="AY621" s="3">
        <v>70.591999999999999</v>
      </c>
      <c r="AZ621" s="3">
        <v>776.51199999999994</v>
      </c>
      <c r="BA621" s="3"/>
      <c r="BB621" s="3">
        <v>775</v>
      </c>
    </row>
    <row r="622" spans="1:54" s="4" customFormat="1">
      <c r="A622" s="26" t="s">
        <v>3891</v>
      </c>
      <c r="B622" s="7">
        <v>11</v>
      </c>
      <c r="C622" s="2">
        <v>3861599410</v>
      </c>
      <c r="D622" s="74" t="s">
        <v>4917</v>
      </c>
      <c r="E622" s="74" t="s">
        <v>4918</v>
      </c>
      <c r="F622" s="2">
        <v>42001016795</v>
      </c>
      <c r="G622" s="2"/>
      <c r="H622" s="5">
        <v>3</v>
      </c>
      <c r="I622" s="5">
        <v>3</v>
      </c>
      <c r="J622" s="5">
        <v>1943</v>
      </c>
      <c r="K622" s="5">
        <v>68</v>
      </c>
      <c r="L622" s="582" t="s">
        <v>1539</v>
      </c>
      <c r="M622" s="582"/>
      <c r="N622" s="74"/>
      <c r="O622" s="74"/>
      <c r="P622" s="2"/>
      <c r="Q622" s="2">
        <v>14</v>
      </c>
      <c r="R622" s="2"/>
      <c r="S622" s="2"/>
      <c r="T622" s="2">
        <v>11030021</v>
      </c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5">
        <v>7</v>
      </c>
      <c r="AG622" s="5">
        <v>3</v>
      </c>
      <c r="AH622" s="5">
        <v>2012</v>
      </c>
      <c r="AI622" s="585">
        <v>0.375</v>
      </c>
      <c r="AJ622" s="5"/>
      <c r="AK622" s="5"/>
      <c r="AL622" s="5"/>
      <c r="AM622" s="585"/>
      <c r="AN622" s="5">
        <v>31</v>
      </c>
      <c r="AO622" s="5">
        <v>3</v>
      </c>
      <c r="AP622" s="5">
        <v>2012</v>
      </c>
      <c r="AQ622" s="585"/>
      <c r="AR622" s="5">
        <v>25</v>
      </c>
      <c r="AS622" s="8" t="s">
        <v>1915</v>
      </c>
      <c r="AT622" s="3">
        <v>163</v>
      </c>
      <c r="AU622" s="3">
        <v>227.75</v>
      </c>
      <c r="AV622" s="3">
        <v>64.98</v>
      </c>
      <c r="AW622" s="3">
        <v>20.94</v>
      </c>
      <c r="AX622" s="3">
        <v>91.75</v>
      </c>
      <c r="AY622" s="3">
        <v>56.842000000000013</v>
      </c>
      <c r="AZ622" s="3">
        <v>625.26200000000006</v>
      </c>
      <c r="BA622" s="3"/>
      <c r="BB622" s="3">
        <v>625</v>
      </c>
    </row>
    <row r="623" spans="1:54" s="4" customFormat="1">
      <c r="A623" s="26" t="s">
        <v>3891</v>
      </c>
      <c r="B623" s="7">
        <v>12</v>
      </c>
      <c r="C623" s="2">
        <v>169296225</v>
      </c>
      <c r="D623" s="74" t="s">
        <v>4919</v>
      </c>
      <c r="E623" s="74" t="s">
        <v>3242</v>
      </c>
      <c r="F623" s="2">
        <v>42001016411</v>
      </c>
      <c r="G623" s="2"/>
      <c r="H623" s="5">
        <v>21</v>
      </c>
      <c r="I623" s="5">
        <v>2</v>
      </c>
      <c r="J623" s="5">
        <v>1951</v>
      </c>
      <c r="K623" s="5">
        <v>60</v>
      </c>
      <c r="L623" s="582" t="s">
        <v>1539</v>
      </c>
      <c r="M623" s="582"/>
      <c r="N623" s="74"/>
      <c r="O623" s="74"/>
      <c r="P623" s="2"/>
      <c r="Q623" s="2">
        <v>15</v>
      </c>
      <c r="R623" s="2"/>
      <c r="S623" s="2"/>
      <c r="T623" s="2">
        <v>11030021</v>
      </c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5">
        <v>7</v>
      </c>
      <c r="AG623" s="5">
        <v>3</v>
      </c>
      <c r="AH623" s="5">
        <v>2012</v>
      </c>
      <c r="AI623" s="585">
        <v>0.52083333333333337</v>
      </c>
      <c r="AJ623" s="5"/>
      <c r="AK623" s="5"/>
      <c r="AL623" s="5"/>
      <c r="AM623" s="585"/>
      <c r="AN623" s="5">
        <v>31</v>
      </c>
      <c r="AO623" s="5">
        <v>3</v>
      </c>
      <c r="AP623" s="5">
        <v>2012</v>
      </c>
      <c r="AQ623" s="585"/>
      <c r="AR623" s="5">
        <v>25</v>
      </c>
      <c r="AS623" s="8" t="s">
        <v>1915</v>
      </c>
      <c r="AT623" s="3">
        <v>163</v>
      </c>
      <c r="AU623" s="3">
        <v>227.75</v>
      </c>
      <c r="AV623" s="3">
        <v>69.989999999999995</v>
      </c>
      <c r="AW623" s="3">
        <v>16.18</v>
      </c>
      <c r="AX623" s="3">
        <v>91.75</v>
      </c>
      <c r="AY623" s="3">
        <v>56.867000000000012</v>
      </c>
      <c r="AZ623" s="3">
        <v>625.53700000000003</v>
      </c>
      <c r="BA623" s="3"/>
      <c r="BB623" s="3">
        <v>625</v>
      </c>
    </row>
    <row r="624" spans="1:54" s="4" customFormat="1">
      <c r="A624" s="26" t="s">
        <v>3891</v>
      </c>
      <c r="B624" s="7">
        <v>13</v>
      </c>
      <c r="C624" s="2">
        <v>609859476</v>
      </c>
      <c r="D624" s="74" t="s">
        <v>4920</v>
      </c>
      <c r="E624" s="74" t="s">
        <v>4921</v>
      </c>
      <c r="F624" s="2">
        <v>42001017758</v>
      </c>
      <c r="G624" s="2"/>
      <c r="H624" s="5">
        <v>6</v>
      </c>
      <c r="I624" s="5">
        <v>2</v>
      </c>
      <c r="J624" s="5">
        <v>1934</v>
      </c>
      <c r="K624" s="5">
        <v>77</v>
      </c>
      <c r="L624" s="582" t="s">
        <v>100</v>
      </c>
      <c r="M624" s="582"/>
      <c r="N624" s="74"/>
      <c r="O624" s="74"/>
      <c r="P624" s="2"/>
      <c r="Q624" s="2">
        <v>16</v>
      </c>
      <c r="R624" s="2"/>
      <c r="S624" s="2"/>
      <c r="T624" s="2">
        <v>11030021</v>
      </c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5">
        <v>12</v>
      </c>
      <c r="AG624" s="5">
        <v>3</v>
      </c>
      <c r="AH624" s="5">
        <v>2012</v>
      </c>
      <c r="AI624" s="585">
        <v>0.85416666666666663</v>
      </c>
      <c r="AJ624" s="5"/>
      <c r="AK624" s="5"/>
      <c r="AL624" s="5"/>
      <c r="AM624" s="585"/>
      <c r="AN624" s="5">
        <v>31</v>
      </c>
      <c r="AO624" s="5">
        <v>3</v>
      </c>
      <c r="AP624" s="5">
        <v>2012</v>
      </c>
      <c r="AQ624" s="585"/>
      <c r="AR624" s="5">
        <v>20</v>
      </c>
      <c r="AS624" s="8" t="s">
        <v>1915</v>
      </c>
      <c r="AT624" s="3">
        <v>130.39999999999998</v>
      </c>
      <c r="AU624" s="3">
        <v>182.2</v>
      </c>
      <c r="AV624" s="3">
        <v>56.24</v>
      </c>
      <c r="AW624" s="3">
        <v>16.18</v>
      </c>
      <c r="AX624" s="3">
        <v>69.73</v>
      </c>
      <c r="AY624" s="3">
        <v>45.475000000000001</v>
      </c>
      <c r="AZ624" s="3">
        <v>500.22500000000002</v>
      </c>
      <c r="BA624" s="3"/>
      <c r="BB624" s="3">
        <v>500</v>
      </c>
    </row>
    <row r="625" spans="1:54" s="4" customFormat="1">
      <c r="A625" s="26" t="s">
        <v>3891</v>
      </c>
      <c r="B625" s="7">
        <v>14</v>
      </c>
      <c r="C625" s="2">
        <v>3775918757</v>
      </c>
      <c r="D625" s="74" t="s">
        <v>1885</v>
      </c>
      <c r="E625" s="74" t="s">
        <v>74</v>
      </c>
      <c r="F625" s="2">
        <v>42001032257</v>
      </c>
      <c r="G625" s="2"/>
      <c r="H625" s="5">
        <v>9</v>
      </c>
      <c r="I625" s="5">
        <v>6</v>
      </c>
      <c r="J625" s="5">
        <v>1953</v>
      </c>
      <c r="K625" s="5">
        <v>58</v>
      </c>
      <c r="L625" s="582" t="s">
        <v>1539</v>
      </c>
      <c r="M625" s="582"/>
      <c r="N625" s="74"/>
      <c r="O625" s="74"/>
      <c r="P625" s="2"/>
      <c r="Q625" s="2">
        <v>17</v>
      </c>
      <c r="R625" s="2"/>
      <c r="S625" s="2"/>
      <c r="T625" s="2">
        <v>11030021</v>
      </c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5">
        <v>22</v>
      </c>
      <c r="AG625" s="5">
        <v>3</v>
      </c>
      <c r="AH625" s="5">
        <v>2012</v>
      </c>
      <c r="AI625" s="585">
        <v>0.47916666666666669</v>
      </c>
      <c r="AJ625" s="5"/>
      <c r="AK625" s="5"/>
      <c r="AL625" s="5"/>
      <c r="AM625" s="585"/>
      <c r="AN625" s="5">
        <v>31</v>
      </c>
      <c r="AO625" s="5">
        <v>3</v>
      </c>
      <c r="AP625" s="5">
        <v>2012</v>
      </c>
      <c r="AQ625" s="585"/>
      <c r="AR625" s="5">
        <v>10</v>
      </c>
      <c r="AS625" s="8" t="s">
        <v>1915</v>
      </c>
      <c r="AT625" s="3">
        <v>65.199999999999989</v>
      </c>
      <c r="AU625" s="3">
        <v>91.1</v>
      </c>
      <c r="AV625" s="3">
        <v>18.5</v>
      </c>
      <c r="AW625" s="3">
        <v>16.18</v>
      </c>
      <c r="AX625" s="3">
        <v>36.700000000000003</v>
      </c>
      <c r="AY625" s="3">
        <v>22.768000000000001</v>
      </c>
      <c r="AZ625" s="3">
        <v>250.44800000000001</v>
      </c>
      <c r="BA625" s="3"/>
      <c r="BB625" s="3">
        <v>250</v>
      </c>
    </row>
    <row r="626" spans="1:54" s="4" customFormat="1">
      <c r="A626" s="26" t="s">
        <v>3891</v>
      </c>
      <c r="B626" s="7">
        <v>15</v>
      </c>
      <c r="C626" s="2">
        <v>1046913961</v>
      </c>
      <c r="D626" s="74" t="s">
        <v>4922</v>
      </c>
      <c r="E626" s="74" t="s">
        <v>4923</v>
      </c>
      <c r="F626" s="2">
        <v>42001009427</v>
      </c>
      <c r="G626" s="2"/>
      <c r="H626" s="5">
        <v>29</v>
      </c>
      <c r="I626" s="5">
        <v>12</v>
      </c>
      <c r="J626" s="5">
        <v>1976</v>
      </c>
      <c r="K626" s="5">
        <v>35</v>
      </c>
      <c r="L626" s="582" t="s">
        <v>1539</v>
      </c>
      <c r="M626" s="582"/>
      <c r="N626" s="74"/>
      <c r="O626" s="74"/>
      <c r="P626" s="2"/>
      <c r="Q626" s="2">
        <v>18</v>
      </c>
      <c r="R626" s="2"/>
      <c r="S626" s="2"/>
      <c r="T626" s="2">
        <v>11030021</v>
      </c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5">
        <v>26</v>
      </c>
      <c r="AG626" s="5">
        <v>3</v>
      </c>
      <c r="AH626" s="5">
        <v>2012</v>
      </c>
      <c r="AI626" s="585">
        <v>0.4375</v>
      </c>
      <c r="AJ626" s="5"/>
      <c r="AK626" s="5"/>
      <c r="AL626" s="5"/>
      <c r="AM626" s="585"/>
      <c r="AN626" s="5">
        <v>31</v>
      </c>
      <c r="AO626" s="5">
        <v>3</v>
      </c>
      <c r="AP626" s="5">
        <v>2012</v>
      </c>
      <c r="AQ626" s="585"/>
      <c r="AR626" s="5">
        <v>6</v>
      </c>
      <c r="AS626" s="8" t="s">
        <v>1915</v>
      </c>
      <c r="AT626" s="3">
        <v>39.119999999999997</v>
      </c>
      <c r="AU626" s="3">
        <v>54.66</v>
      </c>
      <c r="AV626" s="3">
        <v>18.78</v>
      </c>
      <c r="AW626" s="3">
        <v>16.18</v>
      </c>
      <c r="AX626" s="3">
        <v>22.02</v>
      </c>
      <c r="AY626" s="3">
        <v>15.076000000000002</v>
      </c>
      <c r="AZ626" s="3">
        <v>165.83600000000001</v>
      </c>
      <c r="BA626" s="3"/>
      <c r="BB626" s="3">
        <v>150</v>
      </c>
    </row>
    <row r="627" spans="1:54" s="4" customFormat="1">
      <c r="A627" s="26" t="s">
        <v>3891</v>
      </c>
      <c r="B627" s="7">
        <v>16</v>
      </c>
      <c r="C627" s="2">
        <v>1366880853</v>
      </c>
      <c r="D627" s="74" t="s">
        <v>4924</v>
      </c>
      <c r="E627" s="74" t="s">
        <v>4925</v>
      </c>
      <c r="F627" s="2">
        <v>42001015764</v>
      </c>
      <c r="G627" s="2"/>
      <c r="H627" s="5">
        <v>25</v>
      </c>
      <c r="I627" s="5">
        <v>9</v>
      </c>
      <c r="J627" s="5">
        <v>1951</v>
      </c>
      <c r="K627" s="5">
        <v>60</v>
      </c>
      <c r="L627" s="582" t="s">
        <v>1539</v>
      </c>
      <c r="M627" s="582"/>
      <c r="N627" s="74"/>
      <c r="O627" s="74"/>
      <c r="P627" s="2"/>
      <c r="Q627" s="2">
        <v>19</v>
      </c>
      <c r="R627" s="2"/>
      <c r="S627" s="2"/>
      <c r="T627" s="2">
        <v>11030021</v>
      </c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5">
        <v>30</v>
      </c>
      <c r="AG627" s="5">
        <v>3</v>
      </c>
      <c r="AH627" s="5">
        <v>2012</v>
      </c>
      <c r="AI627" s="585">
        <v>0.3611111111111111</v>
      </c>
      <c r="AJ627" s="5"/>
      <c r="AK627" s="5"/>
      <c r="AL627" s="5"/>
      <c r="AM627" s="585"/>
      <c r="AN627" s="5">
        <v>31</v>
      </c>
      <c r="AO627" s="5">
        <v>3</v>
      </c>
      <c r="AP627" s="5">
        <v>2012</v>
      </c>
      <c r="AQ627" s="585"/>
      <c r="AR627" s="5">
        <v>2</v>
      </c>
      <c r="AS627" s="8" t="s">
        <v>1915</v>
      </c>
      <c r="AT627" s="3">
        <v>13.04</v>
      </c>
      <c r="AU627" s="3">
        <v>18.22</v>
      </c>
      <c r="AV627" s="3">
        <v>9.48</v>
      </c>
      <c r="AW627" s="3">
        <v>16.18</v>
      </c>
      <c r="AX627" s="3">
        <v>7.34</v>
      </c>
      <c r="AY627" s="3">
        <v>6.4259999999999993</v>
      </c>
      <c r="AZ627" s="3">
        <v>70.685999999999993</v>
      </c>
      <c r="BA627" s="3"/>
      <c r="BB627" s="3">
        <v>50</v>
      </c>
    </row>
    <row r="628" spans="1:54" s="606" customFormat="1">
      <c r="A628" s="268" t="s">
        <v>41</v>
      </c>
      <c r="B628" s="594">
        <v>16</v>
      </c>
      <c r="C628" s="595"/>
      <c r="D628" s="79"/>
      <c r="E628" s="79"/>
      <c r="F628" s="595"/>
      <c r="G628" s="595"/>
      <c r="H628" s="596"/>
      <c r="I628" s="596"/>
      <c r="J628" s="596"/>
      <c r="K628" s="596"/>
      <c r="L628" s="598"/>
      <c r="M628" s="598"/>
      <c r="N628" s="79"/>
      <c r="O628" s="79"/>
      <c r="P628" s="595"/>
      <c r="Q628" s="595"/>
      <c r="R628" s="595"/>
      <c r="S628" s="595"/>
      <c r="T628" s="595"/>
      <c r="U628" s="599"/>
      <c r="V628" s="599"/>
      <c r="W628" s="599"/>
      <c r="X628" s="599"/>
      <c r="Y628" s="599"/>
      <c r="Z628" s="599"/>
      <c r="AA628" s="599"/>
      <c r="AB628" s="599"/>
      <c r="AC628" s="599"/>
      <c r="AD628" s="599"/>
      <c r="AE628" s="599"/>
      <c r="AF628" s="596"/>
      <c r="AG628" s="596"/>
      <c r="AH628" s="607"/>
      <c r="AI628" s="600"/>
      <c r="AJ628" s="596"/>
      <c r="AK628" s="596"/>
      <c r="AL628" s="596"/>
      <c r="AM628" s="600"/>
      <c r="AN628" s="596"/>
      <c r="AO628" s="596"/>
      <c r="AP628" s="596"/>
      <c r="AQ628" s="600"/>
      <c r="AR628" s="601">
        <f>SUBTOTAL(9,AR612:AR627)</f>
        <v>308</v>
      </c>
      <c r="AS628" s="602"/>
      <c r="AT628" s="603">
        <f t="shared" ref="AT628:BB628" si="11">SUBTOTAL(9,AT612:AT627)</f>
        <v>2008.1599999999996</v>
      </c>
      <c r="AU628" s="603">
        <f t="shared" si="11"/>
        <v>2805.8799999999987</v>
      </c>
      <c r="AV628" s="603">
        <f t="shared" si="11"/>
        <v>905.82</v>
      </c>
      <c r="AW628" s="603">
        <f t="shared" si="11"/>
        <v>198.94000000000003</v>
      </c>
      <c r="AX628" s="603">
        <f t="shared" si="11"/>
        <v>1126.6899999999998</v>
      </c>
      <c r="AY628" s="603">
        <f t="shared" si="11"/>
        <v>704.54899999999998</v>
      </c>
      <c r="AZ628" s="604">
        <f t="shared" si="11"/>
        <v>7750.0389999999998</v>
      </c>
      <c r="BA628" s="603">
        <f t="shared" si="11"/>
        <v>0</v>
      </c>
      <c r="BB628" s="605">
        <f t="shared" si="11"/>
        <v>7700</v>
      </c>
    </row>
    <row r="629" spans="1:54" s="609" customFormat="1">
      <c r="A629" s="608" t="s">
        <v>3402</v>
      </c>
      <c r="B629" s="247">
        <f>B628+B611+B548+B437+B383+B350</f>
        <v>616</v>
      </c>
      <c r="C629" s="247">
        <f t="shared" ref="C629:BB629" si="12">C628+C611+C548+C437+C383+C350</f>
        <v>0</v>
      </c>
      <c r="D629" s="247">
        <f t="shared" si="12"/>
        <v>0</v>
      </c>
      <c r="E629" s="247">
        <f t="shared" si="12"/>
        <v>0</v>
      </c>
      <c r="F629" s="247">
        <f t="shared" si="12"/>
        <v>0</v>
      </c>
      <c r="G629" s="247">
        <f t="shared" si="12"/>
        <v>0</v>
      </c>
      <c r="H629" s="247">
        <f t="shared" si="12"/>
        <v>0</v>
      </c>
      <c r="I629" s="247">
        <f t="shared" si="12"/>
        <v>0</v>
      </c>
      <c r="J629" s="247">
        <f t="shared" si="12"/>
        <v>0</v>
      </c>
      <c r="K629" s="247">
        <f t="shared" si="12"/>
        <v>0</v>
      </c>
      <c r="L629" s="247">
        <f t="shared" si="12"/>
        <v>0</v>
      </c>
      <c r="M629" s="247">
        <f t="shared" si="12"/>
        <v>0</v>
      </c>
      <c r="N629" s="247">
        <f t="shared" si="12"/>
        <v>0</v>
      </c>
      <c r="O629" s="247">
        <f t="shared" si="12"/>
        <v>0</v>
      </c>
      <c r="P629" s="247">
        <f t="shared" si="12"/>
        <v>0</v>
      </c>
      <c r="Q629" s="247">
        <f t="shared" si="12"/>
        <v>0</v>
      </c>
      <c r="R629" s="247">
        <f t="shared" si="12"/>
        <v>0</v>
      </c>
      <c r="S629" s="247">
        <f t="shared" si="12"/>
        <v>0</v>
      </c>
      <c r="T629" s="247">
        <f t="shared" si="12"/>
        <v>0</v>
      </c>
      <c r="U629" s="247">
        <f t="shared" si="12"/>
        <v>0</v>
      </c>
      <c r="V629" s="247">
        <f t="shared" si="12"/>
        <v>0</v>
      </c>
      <c r="W629" s="247">
        <f t="shared" si="12"/>
        <v>0</v>
      </c>
      <c r="X629" s="247">
        <f t="shared" si="12"/>
        <v>0</v>
      </c>
      <c r="Y629" s="247">
        <f t="shared" si="12"/>
        <v>0</v>
      </c>
      <c r="Z629" s="247">
        <f t="shared" si="12"/>
        <v>0</v>
      </c>
      <c r="AA629" s="247">
        <f t="shared" si="12"/>
        <v>0</v>
      </c>
      <c r="AB629" s="247">
        <f t="shared" si="12"/>
        <v>0</v>
      </c>
      <c r="AC629" s="247">
        <f t="shared" si="12"/>
        <v>0</v>
      </c>
      <c r="AD629" s="247">
        <f t="shared" si="12"/>
        <v>0</v>
      </c>
      <c r="AE629" s="247">
        <f t="shared" si="12"/>
        <v>0</v>
      </c>
      <c r="AF629" s="247">
        <f t="shared" si="12"/>
        <v>0</v>
      </c>
      <c r="AG629" s="247">
        <f t="shared" si="12"/>
        <v>0</v>
      </c>
      <c r="AH629" s="247">
        <f t="shared" si="12"/>
        <v>0</v>
      </c>
      <c r="AI629" s="247">
        <f t="shared" si="12"/>
        <v>0</v>
      </c>
      <c r="AJ629" s="247">
        <f t="shared" si="12"/>
        <v>0</v>
      </c>
      <c r="AK629" s="247">
        <f t="shared" si="12"/>
        <v>0</v>
      </c>
      <c r="AL629" s="247">
        <f t="shared" si="12"/>
        <v>0</v>
      </c>
      <c r="AM629" s="247">
        <f t="shared" si="12"/>
        <v>0</v>
      </c>
      <c r="AN629" s="247">
        <f t="shared" si="12"/>
        <v>0</v>
      </c>
      <c r="AO629" s="247">
        <f t="shared" si="12"/>
        <v>0</v>
      </c>
      <c r="AP629" s="247">
        <f t="shared" si="12"/>
        <v>0</v>
      </c>
      <c r="AQ629" s="247">
        <f t="shared" si="12"/>
        <v>0</v>
      </c>
      <c r="AR629" s="247">
        <f t="shared" si="12"/>
        <v>11005</v>
      </c>
      <c r="AS629" s="247">
        <f t="shared" si="12"/>
        <v>0</v>
      </c>
      <c r="AT629" s="247">
        <f t="shared" si="12"/>
        <v>187360.10519999979</v>
      </c>
      <c r="AU629" s="247">
        <f t="shared" si="12"/>
        <v>142637.73199999996</v>
      </c>
      <c r="AV629" s="247">
        <f t="shared" si="12"/>
        <v>17908.550000000003</v>
      </c>
      <c r="AW629" s="247">
        <f t="shared" si="12"/>
        <v>51269.26</v>
      </c>
      <c r="AX629" s="247">
        <f t="shared" si="12"/>
        <v>1126.6899999999998</v>
      </c>
      <c r="AY629" s="247">
        <f t="shared" si="12"/>
        <v>14209.658199999993</v>
      </c>
      <c r="AZ629" s="247">
        <f t="shared" si="12"/>
        <v>421222.25980000006</v>
      </c>
      <c r="BA629" s="247">
        <f t="shared" si="12"/>
        <v>0</v>
      </c>
      <c r="BB629" s="247">
        <f t="shared" si="12"/>
        <v>390002.13</v>
      </c>
    </row>
    <row r="630" spans="1:54">
      <c r="A630" s="249"/>
    </row>
    <row r="631" spans="1:54">
      <c r="A631" s="249"/>
      <c r="AS631" s="4"/>
    </row>
    <row r="632" spans="1:54">
      <c r="A632" s="249"/>
    </row>
    <row r="633" spans="1:54">
      <c r="A633" s="249"/>
    </row>
    <row r="634" spans="1:54">
      <c r="A634" s="249"/>
    </row>
    <row r="635" spans="1:54">
      <c r="A635" s="249"/>
    </row>
    <row r="636" spans="1:54">
      <c r="A636" s="249"/>
    </row>
    <row r="637" spans="1:54">
      <c r="A637" s="249"/>
    </row>
    <row r="638" spans="1:54">
      <c r="A638" s="249"/>
    </row>
    <row r="639" spans="1:54">
      <c r="A639" s="249"/>
    </row>
    <row r="640" spans="1:54">
      <c r="A640" s="249"/>
    </row>
    <row r="641" spans="1:1">
      <c r="A641" s="249"/>
    </row>
    <row r="642" spans="1:1">
      <c r="A642" s="249"/>
    </row>
    <row r="643" spans="1:1">
      <c r="A643" s="249"/>
    </row>
    <row r="644" spans="1:1">
      <c r="A644" s="249"/>
    </row>
    <row r="645" spans="1:1">
      <c r="A645" s="249"/>
    </row>
    <row r="646" spans="1:1">
      <c r="A646" s="249"/>
    </row>
    <row r="647" spans="1:1">
      <c r="A647" s="249"/>
    </row>
    <row r="648" spans="1:1">
      <c r="A648" s="249"/>
    </row>
    <row r="649" spans="1:1">
      <c r="A649" s="249"/>
    </row>
    <row r="650" spans="1:1">
      <c r="A650" s="249"/>
    </row>
    <row r="651" spans="1:1">
      <c r="A651" s="249"/>
    </row>
    <row r="652" spans="1:1">
      <c r="A652" s="249"/>
    </row>
    <row r="653" spans="1:1">
      <c r="A653" s="249"/>
    </row>
    <row r="654" spans="1:1">
      <c r="A654" s="249"/>
    </row>
    <row r="655" spans="1:1">
      <c r="A655" s="249"/>
    </row>
    <row r="656" spans="1:1">
      <c r="A656" s="249"/>
    </row>
    <row r="657" spans="1:1">
      <c r="A657" s="249"/>
    </row>
    <row r="658" spans="1:1">
      <c r="A658" s="249"/>
    </row>
    <row r="659" spans="1:1">
      <c r="A659" s="249"/>
    </row>
    <row r="660" spans="1:1">
      <c r="A660" s="249"/>
    </row>
    <row r="661" spans="1:1">
      <c r="A661" s="249"/>
    </row>
    <row r="662" spans="1:1">
      <c r="A662" s="249"/>
    </row>
    <row r="663" spans="1:1">
      <c r="A663" s="249"/>
    </row>
    <row r="664" spans="1:1">
      <c r="A664" s="249"/>
    </row>
    <row r="665" spans="1:1">
      <c r="A665" s="249"/>
    </row>
    <row r="666" spans="1:1">
      <c r="A666" s="249"/>
    </row>
    <row r="667" spans="1:1">
      <c r="A667" s="249"/>
    </row>
    <row r="668" spans="1:1">
      <c r="A668" s="249"/>
    </row>
    <row r="669" spans="1:1">
      <c r="A669" s="249"/>
    </row>
    <row r="670" spans="1:1">
      <c r="A670" s="249"/>
    </row>
    <row r="671" spans="1:1">
      <c r="A671" s="249"/>
    </row>
    <row r="672" spans="1:1">
      <c r="A672" s="249"/>
    </row>
    <row r="673" spans="1:1">
      <c r="A673" s="249"/>
    </row>
    <row r="674" spans="1:1">
      <c r="A674" s="249"/>
    </row>
    <row r="675" spans="1:1">
      <c r="A675" s="249"/>
    </row>
    <row r="676" spans="1:1">
      <c r="A676" s="249"/>
    </row>
    <row r="677" spans="1:1">
      <c r="A677" s="249"/>
    </row>
    <row r="678" spans="1:1">
      <c r="A678" s="249"/>
    </row>
    <row r="679" spans="1:1">
      <c r="A679" s="249"/>
    </row>
    <row r="680" spans="1:1">
      <c r="A680" s="249"/>
    </row>
    <row r="681" spans="1:1">
      <c r="A681" s="249"/>
    </row>
    <row r="682" spans="1:1">
      <c r="A682" s="249"/>
    </row>
    <row r="683" spans="1:1">
      <c r="A683" s="249"/>
    </row>
    <row r="684" spans="1:1">
      <c r="A684" s="249"/>
    </row>
    <row r="685" spans="1:1">
      <c r="A685" s="249"/>
    </row>
    <row r="686" spans="1:1">
      <c r="A686" s="249"/>
    </row>
    <row r="687" spans="1:1">
      <c r="A687" s="249"/>
    </row>
    <row r="688" spans="1:1">
      <c r="A688" s="249"/>
    </row>
    <row r="689" spans="1:1">
      <c r="A689" s="249"/>
    </row>
    <row r="690" spans="1:1">
      <c r="A690" s="249"/>
    </row>
    <row r="691" spans="1:1">
      <c r="A691" s="249"/>
    </row>
    <row r="692" spans="1:1">
      <c r="A692" s="249"/>
    </row>
    <row r="693" spans="1:1">
      <c r="A693" s="249"/>
    </row>
    <row r="694" spans="1:1">
      <c r="A694" s="249"/>
    </row>
    <row r="695" spans="1:1">
      <c r="A695" s="249"/>
    </row>
    <row r="696" spans="1:1">
      <c r="A696" s="249"/>
    </row>
    <row r="697" spans="1:1">
      <c r="A697" s="249"/>
    </row>
    <row r="698" spans="1:1">
      <c r="A698" s="249"/>
    </row>
    <row r="699" spans="1:1">
      <c r="A699" s="249"/>
    </row>
    <row r="700" spans="1:1">
      <c r="A700" s="249"/>
    </row>
    <row r="701" spans="1:1">
      <c r="A701" s="249"/>
    </row>
    <row r="702" spans="1:1">
      <c r="A702" s="249"/>
    </row>
    <row r="703" spans="1:1">
      <c r="A703" s="249"/>
    </row>
    <row r="704" spans="1:1">
      <c r="A704" s="249"/>
    </row>
    <row r="705" spans="1:1">
      <c r="A705" s="249"/>
    </row>
    <row r="706" spans="1:1">
      <c r="A706" s="249"/>
    </row>
    <row r="707" spans="1:1">
      <c r="A707" s="249"/>
    </row>
    <row r="708" spans="1:1">
      <c r="A708" s="249"/>
    </row>
  </sheetData>
  <autoFilter ref="A6:BB629"/>
  <mergeCells count="43">
    <mergeCell ref="F2:F5"/>
    <mergeCell ref="A2:A5"/>
    <mergeCell ref="B2:B5"/>
    <mergeCell ref="C2:C5"/>
    <mergeCell ref="D2:D5"/>
    <mergeCell ref="E2:E5"/>
    <mergeCell ref="AT2:BB3"/>
    <mergeCell ref="G4:G5"/>
    <mergeCell ref="H4:J4"/>
    <mergeCell ref="K4:K5"/>
    <mergeCell ref="L4:L5"/>
    <mergeCell ref="N4:N5"/>
    <mergeCell ref="U4:U5"/>
    <mergeCell ref="G2:L3"/>
    <mergeCell ref="M2:M5"/>
    <mergeCell ref="N2:P3"/>
    <mergeCell ref="Q2:AS3"/>
    <mergeCell ref="O4:O5"/>
    <mergeCell ref="P4:P5"/>
    <mergeCell ref="Q4:Q5"/>
    <mergeCell ref="R4:R5"/>
    <mergeCell ref="S4:T4"/>
    <mergeCell ref="AS4:AS5"/>
    <mergeCell ref="V4:W4"/>
    <mergeCell ref="X4:X5"/>
    <mergeCell ref="Y4:Z4"/>
    <mergeCell ref="AA4:AA5"/>
    <mergeCell ref="AB4:AC4"/>
    <mergeCell ref="AD4:AD5"/>
    <mergeCell ref="AE4:AE5"/>
    <mergeCell ref="AF4:AI4"/>
    <mergeCell ref="AJ4:AM4"/>
    <mergeCell ref="AN4:AQ4"/>
    <mergeCell ref="AR4:AR5"/>
    <mergeCell ref="AZ4:AZ5"/>
    <mergeCell ref="BA4:BA5"/>
    <mergeCell ref="BB4:BB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29"/>
  <sheetViews>
    <sheetView workbookViewId="0">
      <pane xSplit="5" ySplit="6" topLeftCell="AM612" activePane="bottomRight" state="frozen"/>
      <selection pane="topRight" activeCell="F1" sqref="F1"/>
      <selection pane="bottomLeft" activeCell="A7" sqref="A7"/>
      <selection pane="bottomRight" activeCell="C1" sqref="C1:C1048576"/>
    </sheetView>
  </sheetViews>
  <sheetFormatPr defaultRowHeight="16.5" customHeight="1"/>
  <cols>
    <col min="1" max="1" width="23.140625" style="699" customWidth="1"/>
    <col min="2" max="2" width="7" style="699" customWidth="1"/>
    <col min="3" max="3" width="13.85546875" style="701" customWidth="1"/>
    <col min="4" max="4" width="12.7109375" style="705" customWidth="1"/>
    <col min="5" max="5" width="15.7109375" style="705" customWidth="1"/>
    <col min="6" max="6" width="13.140625" style="700" customWidth="1"/>
    <col min="7" max="7" width="7.7109375" style="700" customWidth="1"/>
    <col min="8" max="8" width="5.42578125" style="700" bestFit="1" customWidth="1"/>
    <col min="9" max="9" width="5.140625" style="700" bestFit="1" customWidth="1"/>
    <col min="10" max="10" width="6.42578125" style="700" bestFit="1" customWidth="1"/>
    <col min="11" max="11" width="6.28515625" style="700" bestFit="1" customWidth="1"/>
    <col min="12" max="12" width="6.7109375" style="701" bestFit="1" customWidth="1"/>
    <col min="13" max="16" width="6.42578125" style="700" customWidth="1"/>
    <col min="17" max="17" width="9.28515625" style="700" bestFit="1" customWidth="1"/>
    <col min="18" max="18" width="8.140625" style="700" customWidth="1"/>
    <col min="19" max="19" width="11.7109375" style="702" customWidth="1"/>
    <col min="20" max="20" width="11.7109375" style="700" customWidth="1"/>
    <col min="21" max="21" width="13.140625" style="703" customWidth="1"/>
    <col min="22" max="31" width="7.140625" style="700" customWidth="1"/>
    <col min="32" max="32" width="10" style="700" customWidth="1"/>
    <col min="33" max="35" width="6" style="700" customWidth="1"/>
    <col min="36" max="36" width="10" style="700" customWidth="1"/>
    <col min="37" max="39" width="6" style="700" customWidth="1"/>
    <col min="40" max="40" width="11.28515625" style="700" customWidth="1"/>
    <col min="41" max="43" width="6" style="700" customWidth="1"/>
    <col min="44" max="44" width="9.7109375" style="700" customWidth="1"/>
    <col min="45" max="45" width="8.5703125" style="704" customWidth="1"/>
    <col min="46" max="54" width="8.5703125" style="700" customWidth="1"/>
    <col min="55" max="55" width="9.85546875" style="700" customWidth="1"/>
    <col min="56" max="16384" width="9.140625" style="699"/>
  </cols>
  <sheetData>
    <row r="1" spans="1:55" s="684" customFormat="1" ht="15">
      <c r="C1" s="685" t="s">
        <v>0</v>
      </c>
      <c r="D1" s="686"/>
      <c r="E1" s="686"/>
      <c r="L1" s="685"/>
      <c r="S1" s="687"/>
      <c r="U1" s="688"/>
      <c r="AS1" s="685"/>
    </row>
    <row r="2" spans="1:55" s="689" customFormat="1" ht="15" customHeight="1">
      <c r="A2" s="844" t="s">
        <v>32</v>
      </c>
      <c r="B2" s="845" t="s">
        <v>4</v>
      </c>
      <c r="C2" s="835" t="s">
        <v>5</v>
      </c>
      <c r="D2" s="835" t="s">
        <v>6</v>
      </c>
      <c r="E2" s="835" t="s">
        <v>7</v>
      </c>
      <c r="F2" s="835" t="s">
        <v>1962</v>
      </c>
      <c r="G2" s="826" t="s">
        <v>1</v>
      </c>
      <c r="H2" s="827"/>
      <c r="I2" s="827"/>
      <c r="J2" s="827"/>
      <c r="K2" s="827"/>
      <c r="L2" s="828"/>
      <c r="M2" s="835" t="s">
        <v>12</v>
      </c>
      <c r="N2" s="838" t="s">
        <v>13</v>
      </c>
      <c r="O2" s="839"/>
      <c r="P2" s="840"/>
      <c r="Q2" s="844" t="s">
        <v>2</v>
      </c>
      <c r="R2" s="844"/>
      <c r="S2" s="844"/>
      <c r="T2" s="844"/>
      <c r="U2" s="844"/>
      <c r="V2" s="844"/>
      <c r="W2" s="844"/>
      <c r="X2" s="844"/>
      <c r="Y2" s="844"/>
      <c r="Z2" s="844"/>
      <c r="AA2" s="844"/>
      <c r="AB2" s="844"/>
      <c r="AC2" s="844"/>
      <c r="AD2" s="844"/>
      <c r="AE2" s="844"/>
      <c r="AF2" s="844"/>
      <c r="AG2" s="844"/>
      <c r="AH2" s="844"/>
      <c r="AI2" s="844"/>
      <c r="AJ2" s="844"/>
      <c r="AK2" s="844"/>
      <c r="AL2" s="844"/>
      <c r="AM2" s="844"/>
      <c r="AN2" s="844"/>
      <c r="AO2" s="844"/>
      <c r="AP2" s="844"/>
      <c r="AQ2" s="844"/>
      <c r="AR2" s="844"/>
      <c r="AS2" s="822"/>
      <c r="AT2" s="826" t="s">
        <v>3</v>
      </c>
      <c r="AU2" s="827"/>
      <c r="AV2" s="827"/>
      <c r="AW2" s="827"/>
      <c r="AX2" s="827"/>
      <c r="AY2" s="827"/>
      <c r="AZ2" s="827"/>
      <c r="BA2" s="827"/>
      <c r="BB2" s="827"/>
      <c r="BC2" s="828"/>
    </row>
    <row r="3" spans="1:55" s="689" customFormat="1" ht="15" customHeight="1">
      <c r="A3" s="844"/>
      <c r="B3" s="846"/>
      <c r="C3" s="836"/>
      <c r="D3" s="836"/>
      <c r="E3" s="836"/>
      <c r="F3" s="836"/>
      <c r="G3" s="829"/>
      <c r="H3" s="830"/>
      <c r="I3" s="830"/>
      <c r="J3" s="830"/>
      <c r="K3" s="830"/>
      <c r="L3" s="831"/>
      <c r="M3" s="836"/>
      <c r="N3" s="841"/>
      <c r="O3" s="842"/>
      <c r="P3" s="843"/>
      <c r="Q3" s="844"/>
      <c r="R3" s="844"/>
      <c r="S3" s="844"/>
      <c r="T3" s="844"/>
      <c r="U3" s="844"/>
      <c r="V3" s="844"/>
      <c r="W3" s="844"/>
      <c r="X3" s="844"/>
      <c r="Y3" s="844"/>
      <c r="Z3" s="844"/>
      <c r="AA3" s="844"/>
      <c r="AB3" s="844"/>
      <c r="AC3" s="844"/>
      <c r="AD3" s="844"/>
      <c r="AE3" s="844"/>
      <c r="AF3" s="844"/>
      <c r="AG3" s="844"/>
      <c r="AH3" s="844"/>
      <c r="AI3" s="844"/>
      <c r="AJ3" s="844"/>
      <c r="AK3" s="844"/>
      <c r="AL3" s="844"/>
      <c r="AM3" s="844"/>
      <c r="AN3" s="844"/>
      <c r="AO3" s="844"/>
      <c r="AP3" s="844"/>
      <c r="AQ3" s="844"/>
      <c r="AR3" s="844"/>
      <c r="AS3" s="822"/>
      <c r="AT3" s="829"/>
      <c r="AU3" s="830"/>
      <c r="AV3" s="830"/>
      <c r="AW3" s="830"/>
      <c r="AX3" s="830"/>
      <c r="AY3" s="830"/>
      <c r="AZ3" s="830"/>
      <c r="BA3" s="830"/>
      <c r="BB3" s="830"/>
      <c r="BC3" s="831"/>
    </row>
    <row r="4" spans="1:55" s="690" customFormat="1" ht="11.25" customHeight="1">
      <c r="A4" s="844"/>
      <c r="B4" s="846"/>
      <c r="C4" s="836"/>
      <c r="D4" s="836"/>
      <c r="E4" s="836"/>
      <c r="F4" s="836"/>
      <c r="G4" s="822" t="s">
        <v>8</v>
      </c>
      <c r="H4" s="832" t="s">
        <v>9</v>
      </c>
      <c r="I4" s="833"/>
      <c r="J4" s="834"/>
      <c r="K4" s="818" t="s">
        <v>10</v>
      </c>
      <c r="L4" s="818" t="s">
        <v>11</v>
      </c>
      <c r="M4" s="836"/>
      <c r="N4" s="822" t="s">
        <v>36</v>
      </c>
      <c r="O4" s="822" t="s">
        <v>37</v>
      </c>
      <c r="P4" s="822" t="s">
        <v>1962</v>
      </c>
      <c r="Q4" s="822" t="s">
        <v>1963</v>
      </c>
      <c r="R4" s="822" t="s">
        <v>14</v>
      </c>
      <c r="S4" s="822" t="s">
        <v>15</v>
      </c>
      <c r="T4" s="822"/>
      <c r="U4" s="822" t="s">
        <v>16</v>
      </c>
      <c r="V4" s="822" t="s">
        <v>17</v>
      </c>
      <c r="W4" s="822"/>
      <c r="X4" s="822" t="s">
        <v>16</v>
      </c>
      <c r="Y4" s="822" t="s">
        <v>18</v>
      </c>
      <c r="Z4" s="822"/>
      <c r="AA4" s="822" t="s">
        <v>19</v>
      </c>
      <c r="AB4" s="822" t="s">
        <v>20</v>
      </c>
      <c r="AC4" s="822"/>
      <c r="AD4" s="822" t="s">
        <v>16</v>
      </c>
      <c r="AE4" s="822" t="s">
        <v>21</v>
      </c>
      <c r="AF4" s="822" t="s">
        <v>42</v>
      </c>
      <c r="AG4" s="822"/>
      <c r="AH4" s="822"/>
      <c r="AI4" s="822"/>
      <c r="AJ4" s="823" t="s">
        <v>22</v>
      </c>
      <c r="AK4" s="824"/>
      <c r="AL4" s="824"/>
      <c r="AM4" s="825"/>
      <c r="AN4" s="822" t="s">
        <v>23</v>
      </c>
      <c r="AO4" s="822"/>
      <c r="AP4" s="822"/>
      <c r="AQ4" s="822"/>
      <c r="AR4" s="822" t="s">
        <v>24</v>
      </c>
      <c r="AS4" s="820" t="s">
        <v>43</v>
      </c>
      <c r="AT4" s="819" t="s">
        <v>25</v>
      </c>
      <c r="AU4" s="818" t="s">
        <v>26</v>
      </c>
      <c r="AV4" s="818" t="s">
        <v>27</v>
      </c>
      <c r="AW4" s="818" t="s">
        <v>28</v>
      </c>
      <c r="AX4" s="818" t="s">
        <v>4928</v>
      </c>
      <c r="AY4" s="820" t="s">
        <v>44</v>
      </c>
      <c r="AZ4" s="818" t="s">
        <v>29</v>
      </c>
      <c r="BA4" s="818" t="s">
        <v>45</v>
      </c>
      <c r="BB4" s="818" t="s">
        <v>30</v>
      </c>
      <c r="BC4" s="818" t="s">
        <v>31</v>
      </c>
    </row>
    <row r="5" spans="1:55" s="690" customFormat="1" ht="72" customHeight="1">
      <c r="A5" s="844"/>
      <c r="B5" s="847"/>
      <c r="C5" s="837"/>
      <c r="D5" s="837"/>
      <c r="E5" s="837"/>
      <c r="F5" s="837"/>
      <c r="G5" s="822"/>
      <c r="H5" s="691" t="s">
        <v>33</v>
      </c>
      <c r="I5" s="691" t="s">
        <v>34</v>
      </c>
      <c r="J5" s="691" t="s">
        <v>35</v>
      </c>
      <c r="K5" s="818"/>
      <c r="L5" s="818"/>
      <c r="M5" s="837"/>
      <c r="N5" s="822"/>
      <c r="O5" s="822"/>
      <c r="P5" s="822"/>
      <c r="Q5" s="822"/>
      <c r="R5" s="822"/>
      <c r="S5" s="692" t="s">
        <v>38</v>
      </c>
      <c r="T5" s="692" t="s">
        <v>39</v>
      </c>
      <c r="U5" s="822"/>
      <c r="V5" s="692" t="s">
        <v>38</v>
      </c>
      <c r="W5" s="692" t="s">
        <v>39</v>
      </c>
      <c r="X5" s="822"/>
      <c r="Y5" s="692" t="s">
        <v>38</v>
      </c>
      <c r="Z5" s="692" t="s">
        <v>39</v>
      </c>
      <c r="AA5" s="822"/>
      <c r="AB5" s="692" t="s">
        <v>38</v>
      </c>
      <c r="AC5" s="692" t="s">
        <v>39</v>
      </c>
      <c r="AD5" s="822"/>
      <c r="AE5" s="822"/>
      <c r="AF5" s="691" t="s">
        <v>33</v>
      </c>
      <c r="AG5" s="691" t="s">
        <v>34</v>
      </c>
      <c r="AH5" s="691" t="s">
        <v>35</v>
      </c>
      <c r="AI5" s="691" t="s">
        <v>40</v>
      </c>
      <c r="AJ5" s="691" t="s">
        <v>33</v>
      </c>
      <c r="AK5" s="691" t="s">
        <v>34</v>
      </c>
      <c r="AL5" s="691" t="s">
        <v>35</v>
      </c>
      <c r="AM5" s="691" t="s">
        <v>40</v>
      </c>
      <c r="AN5" s="691" t="s">
        <v>33</v>
      </c>
      <c r="AO5" s="691" t="s">
        <v>34</v>
      </c>
      <c r="AP5" s="691" t="s">
        <v>35</v>
      </c>
      <c r="AQ5" s="691" t="s">
        <v>40</v>
      </c>
      <c r="AR5" s="822"/>
      <c r="AS5" s="821"/>
      <c r="AT5" s="819"/>
      <c r="AU5" s="818"/>
      <c r="AV5" s="818"/>
      <c r="AW5" s="818"/>
      <c r="AX5" s="818"/>
      <c r="AY5" s="821"/>
      <c r="AZ5" s="818"/>
      <c r="BA5" s="818"/>
      <c r="BB5" s="818"/>
      <c r="BC5" s="818"/>
    </row>
    <row r="6" spans="1:55" s="698" customFormat="1" ht="12.75">
      <c r="A6" s="693"/>
      <c r="B6" s="694">
        <v>1</v>
      </c>
      <c r="C6" s="695">
        <v>2</v>
      </c>
      <c r="D6" s="695">
        <v>3</v>
      </c>
      <c r="E6" s="695">
        <v>4</v>
      </c>
      <c r="F6" s="695">
        <v>5</v>
      </c>
      <c r="G6" s="695">
        <v>6</v>
      </c>
      <c r="H6" s="695">
        <v>7</v>
      </c>
      <c r="I6" s="695">
        <v>8</v>
      </c>
      <c r="J6" s="695">
        <v>9</v>
      </c>
      <c r="K6" s="695">
        <v>10</v>
      </c>
      <c r="L6" s="695">
        <v>11</v>
      </c>
      <c r="M6" s="695">
        <v>12</v>
      </c>
      <c r="N6" s="695">
        <v>13</v>
      </c>
      <c r="O6" s="695">
        <v>14</v>
      </c>
      <c r="P6" s="695">
        <v>15</v>
      </c>
      <c r="Q6" s="695">
        <v>16</v>
      </c>
      <c r="R6" s="695">
        <v>17</v>
      </c>
      <c r="S6" s="695">
        <v>18</v>
      </c>
      <c r="T6" s="695">
        <v>19</v>
      </c>
      <c r="U6" s="696">
        <v>20</v>
      </c>
      <c r="V6" s="695">
        <v>21</v>
      </c>
      <c r="W6" s="695">
        <v>22</v>
      </c>
      <c r="X6" s="695">
        <v>23</v>
      </c>
      <c r="Y6" s="695">
        <v>24</v>
      </c>
      <c r="Z6" s="695">
        <v>25</v>
      </c>
      <c r="AA6" s="695">
        <v>26</v>
      </c>
      <c r="AB6" s="695">
        <v>27</v>
      </c>
      <c r="AC6" s="695">
        <v>28</v>
      </c>
      <c r="AD6" s="695">
        <v>29</v>
      </c>
      <c r="AE6" s="695">
        <v>30</v>
      </c>
      <c r="AF6" s="695">
        <v>31</v>
      </c>
      <c r="AG6" s="695">
        <v>32</v>
      </c>
      <c r="AH6" s="695">
        <v>33</v>
      </c>
      <c r="AI6" s="695">
        <v>34</v>
      </c>
      <c r="AJ6" s="695">
        <v>35</v>
      </c>
      <c r="AK6" s="695">
        <v>36</v>
      </c>
      <c r="AL6" s="695">
        <v>37</v>
      </c>
      <c r="AM6" s="695">
        <v>38</v>
      </c>
      <c r="AN6" s="695">
        <v>39</v>
      </c>
      <c r="AO6" s="695">
        <v>40</v>
      </c>
      <c r="AP6" s="695">
        <v>41</v>
      </c>
      <c r="AQ6" s="697">
        <v>42</v>
      </c>
      <c r="AR6" s="695">
        <v>43</v>
      </c>
      <c r="AS6" s="696">
        <v>44</v>
      </c>
      <c r="AT6" s="694">
        <v>45</v>
      </c>
      <c r="AU6" s="695">
        <v>46</v>
      </c>
      <c r="AV6" s="695">
        <v>47</v>
      </c>
      <c r="AW6" s="695">
        <v>48</v>
      </c>
      <c r="AX6" s="695" t="s">
        <v>3751</v>
      </c>
      <c r="AY6" s="695">
        <v>50</v>
      </c>
      <c r="AZ6" s="695">
        <v>51</v>
      </c>
      <c r="BA6" s="695">
        <v>52</v>
      </c>
      <c r="BB6" s="695">
        <v>53</v>
      </c>
      <c r="BC6" s="695">
        <v>54</v>
      </c>
    </row>
    <row r="7" spans="1:55" s="62" customFormat="1" ht="16.5" customHeight="1">
      <c r="A7" s="49" t="s">
        <v>4929</v>
      </c>
      <c r="B7" s="65">
        <v>1</v>
      </c>
      <c r="C7" s="52" t="s">
        <v>60</v>
      </c>
      <c r="D7" s="64" t="s">
        <v>61</v>
      </c>
      <c r="E7" s="64" t="s">
        <v>62</v>
      </c>
      <c r="F7" s="52" t="s">
        <v>63</v>
      </c>
      <c r="G7" s="53"/>
      <c r="H7" s="52" t="s">
        <v>3946</v>
      </c>
      <c r="I7" s="52" t="s">
        <v>3954</v>
      </c>
      <c r="J7" s="52" t="s">
        <v>4930</v>
      </c>
      <c r="K7" s="147">
        <f>2012-J7</f>
        <v>66</v>
      </c>
      <c r="L7" s="143" t="s">
        <v>1964</v>
      </c>
      <c r="M7" s="1"/>
      <c r="N7" s="1"/>
      <c r="O7" s="1"/>
      <c r="P7" s="53"/>
      <c r="Q7" s="54">
        <v>1267</v>
      </c>
      <c r="R7" s="53"/>
      <c r="S7" s="54" t="s">
        <v>58</v>
      </c>
      <c r="T7" s="52" t="s">
        <v>4931</v>
      </c>
      <c r="U7" s="295" t="s">
        <v>4932</v>
      </c>
      <c r="V7" s="55"/>
      <c r="W7" s="55"/>
      <c r="X7" s="55"/>
      <c r="Y7" s="55"/>
      <c r="Z7" s="55"/>
      <c r="AA7" s="307"/>
      <c r="AB7" s="307"/>
      <c r="AC7" s="307"/>
      <c r="AD7" s="307"/>
      <c r="AE7" s="307"/>
      <c r="AF7" s="52" t="s">
        <v>3947</v>
      </c>
      <c r="AG7" s="52" t="s">
        <v>3954</v>
      </c>
      <c r="AH7" s="52" t="s">
        <v>3990</v>
      </c>
      <c r="AI7" s="145">
        <v>0.52430555555555558</v>
      </c>
      <c r="AJ7" s="58"/>
      <c r="AK7" s="52" t="s">
        <v>4933</v>
      </c>
      <c r="AL7" s="143"/>
      <c r="AM7" s="58"/>
      <c r="AN7" s="52" t="s">
        <v>2021</v>
      </c>
      <c r="AO7" s="52" t="s">
        <v>3955</v>
      </c>
      <c r="AP7" s="52" t="s">
        <v>3992</v>
      </c>
      <c r="AQ7" s="52"/>
      <c r="AR7" s="59">
        <v>10</v>
      </c>
      <c r="AS7" s="54" t="s">
        <v>1544</v>
      </c>
      <c r="AT7" s="60">
        <v>164.49999999999997</v>
      </c>
      <c r="AU7" s="60">
        <v>87.5</v>
      </c>
      <c r="AV7" s="60">
        <v>0</v>
      </c>
      <c r="AW7" s="61">
        <v>61</v>
      </c>
      <c r="AX7" s="61"/>
      <c r="AY7" s="60">
        <v>52.5</v>
      </c>
      <c r="AZ7" s="57">
        <v>-15.5</v>
      </c>
      <c r="BA7" s="60">
        <v>365.5</v>
      </c>
      <c r="BB7" s="60"/>
      <c r="BC7" s="60">
        <v>350</v>
      </c>
    </row>
    <row r="8" spans="1:55" s="62" customFormat="1" ht="16.5" customHeight="1">
      <c r="A8" s="63" t="s">
        <v>4929</v>
      </c>
      <c r="B8" s="65">
        <v>2</v>
      </c>
      <c r="C8" s="52" t="s">
        <v>476</v>
      </c>
      <c r="D8" s="64" t="s">
        <v>307</v>
      </c>
      <c r="E8" s="64" t="s">
        <v>477</v>
      </c>
      <c r="F8" s="52" t="s">
        <v>478</v>
      </c>
      <c r="G8" s="53"/>
      <c r="H8" s="52" t="s">
        <v>3799</v>
      </c>
      <c r="I8" s="52" t="s">
        <v>3952</v>
      </c>
      <c r="J8" s="52" t="s">
        <v>4934</v>
      </c>
      <c r="K8" s="147">
        <f t="shared" ref="K8:K71" si="0">2012-J8</f>
        <v>34</v>
      </c>
      <c r="L8" s="143" t="s">
        <v>1964</v>
      </c>
      <c r="M8" s="1"/>
      <c r="N8" s="1"/>
      <c r="O8" s="1"/>
      <c r="P8" s="53"/>
      <c r="Q8" s="54">
        <v>1663</v>
      </c>
      <c r="R8" s="53"/>
      <c r="S8" s="54" t="s">
        <v>58</v>
      </c>
      <c r="T8" s="54">
        <v>11030063</v>
      </c>
      <c r="U8" s="624" t="s">
        <v>1979</v>
      </c>
      <c r="V8" s="64"/>
      <c r="W8" s="64"/>
      <c r="X8" s="55"/>
      <c r="Y8" s="64"/>
      <c r="Z8" s="64"/>
      <c r="AA8" s="307"/>
      <c r="AB8" s="307"/>
      <c r="AC8" s="307"/>
      <c r="AD8" s="307"/>
      <c r="AE8" s="307"/>
      <c r="AF8" s="52" t="s">
        <v>3952</v>
      </c>
      <c r="AG8" s="52" t="s">
        <v>2752</v>
      </c>
      <c r="AH8" s="52" t="s">
        <v>3990</v>
      </c>
      <c r="AI8" s="52" t="s">
        <v>1976</v>
      </c>
      <c r="AJ8" s="52"/>
      <c r="AK8" s="143"/>
      <c r="AL8" s="143"/>
      <c r="AM8" s="58"/>
      <c r="AN8" s="52" t="s">
        <v>3952</v>
      </c>
      <c r="AO8" s="52" t="s">
        <v>3955</v>
      </c>
      <c r="AP8" s="52" t="s">
        <v>3992</v>
      </c>
      <c r="AQ8" s="52"/>
      <c r="AR8" s="59">
        <v>4</v>
      </c>
      <c r="AS8" s="54" t="s">
        <v>1544</v>
      </c>
      <c r="AT8" s="60">
        <v>65.8</v>
      </c>
      <c r="AU8" s="60">
        <v>35</v>
      </c>
      <c r="AV8" s="60">
        <v>0</v>
      </c>
      <c r="AW8" s="61">
        <v>7</v>
      </c>
      <c r="AX8" s="61"/>
      <c r="AY8" s="60">
        <v>21</v>
      </c>
      <c r="AZ8" s="57">
        <v>11.2</v>
      </c>
      <c r="BA8" s="60">
        <v>140</v>
      </c>
      <c r="BB8" s="60"/>
      <c r="BC8" s="60">
        <v>140</v>
      </c>
    </row>
    <row r="9" spans="1:55" s="62" customFormat="1" ht="16.5" customHeight="1">
      <c r="A9" s="63" t="s">
        <v>4929</v>
      </c>
      <c r="B9" s="65">
        <v>3</v>
      </c>
      <c r="C9" s="52" t="s">
        <v>677</v>
      </c>
      <c r="D9" s="64" t="s">
        <v>678</v>
      </c>
      <c r="E9" s="64" t="s">
        <v>679</v>
      </c>
      <c r="F9" s="52" t="s">
        <v>680</v>
      </c>
      <c r="G9" s="53"/>
      <c r="H9" s="52" t="s">
        <v>2761</v>
      </c>
      <c r="I9" s="52" t="s">
        <v>3954</v>
      </c>
      <c r="J9" s="52" t="s">
        <v>4935</v>
      </c>
      <c r="K9" s="147">
        <f t="shared" si="0"/>
        <v>4</v>
      </c>
      <c r="L9" s="143" t="s">
        <v>100</v>
      </c>
      <c r="M9" s="1"/>
      <c r="N9" s="1"/>
      <c r="O9" s="1"/>
      <c r="P9" s="53"/>
      <c r="Q9" s="54">
        <v>1736</v>
      </c>
      <c r="R9" s="53"/>
      <c r="S9" s="54" t="s">
        <v>115</v>
      </c>
      <c r="T9" s="52" t="s">
        <v>4931</v>
      </c>
      <c r="U9" s="624" t="s">
        <v>359</v>
      </c>
      <c r="V9" s="64"/>
      <c r="W9" s="64"/>
      <c r="X9" s="64"/>
      <c r="Y9" s="64"/>
      <c r="Z9" s="64"/>
      <c r="AA9" s="307"/>
      <c r="AB9" s="307"/>
      <c r="AC9" s="307"/>
      <c r="AD9" s="307"/>
      <c r="AE9" s="307"/>
      <c r="AF9" s="52" t="s">
        <v>2767</v>
      </c>
      <c r="AG9" s="52" t="s">
        <v>2752</v>
      </c>
      <c r="AH9" s="52" t="s">
        <v>3990</v>
      </c>
      <c r="AI9" s="52" t="s">
        <v>1992</v>
      </c>
      <c r="AJ9" s="52"/>
      <c r="AK9" s="143"/>
      <c r="AL9" s="143"/>
      <c r="AM9" s="58"/>
      <c r="AN9" s="52" t="s">
        <v>2021</v>
      </c>
      <c r="AO9" s="52" t="s">
        <v>3955</v>
      </c>
      <c r="AP9" s="52" t="s">
        <v>3992</v>
      </c>
      <c r="AQ9" s="52"/>
      <c r="AR9" s="59">
        <v>10</v>
      </c>
      <c r="AS9" s="54" t="s">
        <v>1544</v>
      </c>
      <c r="AT9" s="60">
        <v>164.49999999999997</v>
      </c>
      <c r="AU9" s="60">
        <v>87.5</v>
      </c>
      <c r="AV9" s="60">
        <v>3.52</v>
      </c>
      <c r="AW9" s="61">
        <v>71</v>
      </c>
      <c r="AX9" s="61"/>
      <c r="AY9" s="60">
        <v>52.5</v>
      </c>
      <c r="AZ9" s="57">
        <v>-29.019999999999982</v>
      </c>
      <c r="BA9" s="60">
        <v>379.02</v>
      </c>
      <c r="BB9" s="60"/>
      <c r="BC9" s="60">
        <v>350</v>
      </c>
    </row>
    <row r="10" spans="1:55" s="62" customFormat="1" ht="16.5" customHeight="1">
      <c r="A10" s="63" t="s">
        <v>4929</v>
      </c>
      <c r="B10" s="65">
        <v>4</v>
      </c>
      <c r="C10" s="52" t="s">
        <v>745</v>
      </c>
      <c r="D10" s="64" t="s">
        <v>733</v>
      </c>
      <c r="E10" s="64" t="s">
        <v>746</v>
      </c>
      <c r="F10" s="52" t="s">
        <v>747</v>
      </c>
      <c r="G10" s="53"/>
      <c r="H10" s="52" t="s">
        <v>3808</v>
      </c>
      <c r="I10" s="52" t="s">
        <v>3950</v>
      </c>
      <c r="J10" s="52" t="s">
        <v>4936</v>
      </c>
      <c r="K10" s="147">
        <f t="shared" si="0"/>
        <v>36</v>
      </c>
      <c r="L10" s="143" t="s">
        <v>1964</v>
      </c>
      <c r="M10" s="1"/>
      <c r="N10" s="1"/>
      <c r="O10" s="1"/>
      <c r="P10" s="53"/>
      <c r="Q10" s="54">
        <v>1756</v>
      </c>
      <c r="R10" s="53"/>
      <c r="S10" s="54" t="s">
        <v>58</v>
      </c>
      <c r="T10" s="54">
        <v>11030063</v>
      </c>
      <c r="U10" s="624" t="s">
        <v>4937</v>
      </c>
      <c r="V10" s="64"/>
      <c r="W10" s="64"/>
      <c r="X10" s="64"/>
      <c r="Y10" s="64"/>
      <c r="Z10" s="64"/>
      <c r="AA10" s="307"/>
      <c r="AB10" s="307"/>
      <c r="AC10" s="307"/>
      <c r="AD10" s="307"/>
      <c r="AE10" s="307"/>
      <c r="AF10" s="52" t="s">
        <v>2781</v>
      </c>
      <c r="AG10" s="52" t="s">
        <v>2752</v>
      </c>
      <c r="AH10" s="52" t="s">
        <v>3990</v>
      </c>
      <c r="AI10" s="52" t="s">
        <v>1996</v>
      </c>
      <c r="AJ10" s="52"/>
      <c r="AK10" s="143"/>
      <c r="AL10" s="143"/>
      <c r="AM10" s="58"/>
      <c r="AN10" s="52" t="s">
        <v>3808</v>
      </c>
      <c r="AO10" s="52" t="s">
        <v>3955</v>
      </c>
      <c r="AP10" s="52" t="s">
        <v>3992</v>
      </c>
      <c r="AQ10" s="52"/>
      <c r="AR10" s="59">
        <v>17</v>
      </c>
      <c r="AS10" s="54" t="s">
        <v>1544</v>
      </c>
      <c r="AT10" s="60">
        <v>279.64999999999998</v>
      </c>
      <c r="AU10" s="60">
        <v>148.75</v>
      </c>
      <c r="AV10" s="60">
        <v>10.39</v>
      </c>
      <c r="AW10" s="61">
        <v>27</v>
      </c>
      <c r="AX10" s="61"/>
      <c r="AY10" s="60">
        <v>89.25</v>
      </c>
      <c r="AZ10" s="57">
        <v>39.96</v>
      </c>
      <c r="BA10" s="60">
        <v>595</v>
      </c>
      <c r="BB10" s="60"/>
      <c r="BC10" s="60">
        <v>595</v>
      </c>
    </row>
    <row r="11" spans="1:55" s="62" customFormat="1" ht="16.5" customHeight="1">
      <c r="A11" s="63" t="s">
        <v>4929</v>
      </c>
      <c r="B11" s="65">
        <v>5</v>
      </c>
      <c r="C11" s="52" t="s">
        <v>2038</v>
      </c>
      <c r="D11" s="64" t="s">
        <v>2039</v>
      </c>
      <c r="E11" s="64" t="s">
        <v>2040</v>
      </c>
      <c r="F11" s="52" t="s">
        <v>2041</v>
      </c>
      <c r="G11" s="53"/>
      <c r="H11" s="52" t="s">
        <v>3505</v>
      </c>
      <c r="I11" s="52" t="s">
        <v>3955</v>
      </c>
      <c r="J11" s="52" t="s">
        <v>4938</v>
      </c>
      <c r="K11" s="147">
        <f t="shared" si="0"/>
        <v>37</v>
      </c>
      <c r="L11" s="143" t="s">
        <v>1964</v>
      </c>
      <c r="M11" s="1"/>
      <c r="N11" s="1"/>
      <c r="O11" s="1"/>
      <c r="P11" s="53"/>
      <c r="Q11" s="52" t="s">
        <v>2042</v>
      </c>
      <c r="R11" s="53"/>
      <c r="S11" s="54" t="s">
        <v>69</v>
      </c>
      <c r="T11" s="52" t="s">
        <v>4931</v>
      </c>
      <c r="U11" s="624"/>
      <c r="V11" s="64"/>
      <c r="W11" s="64"/>
      <c r="X11" s="64"/>
      <c r="Y11" s="64"/>
      <c r="Z11" s="64"/>
      <c r="AA11" s="307"/>
      <c r="AB11" s="307"/>
      <c r="AC11" s="307"/>
      <c r="AD11" s="307"/>
      <c r="AE11" s="307"/>
      <c r="AF11" s="52" t="s">
        <v>3954</v>
      </c>
      <c r="AG11" s="52" t="s">
        <v>3949</v>
      </c>
      <c r="AH11" s="52" t="s">
        <v>3992</v>
      </c>
      <c r="AI11" s="52" t="s">
        <v>2031</v>
      </c>
      <c r="AJ11" s="52"/>
      <c r="AK11" s="143"/>
      <c r="AL11" s="143"/>
      <c r="AM11" s="58"/>
      <c r="AN11" s="52" t="s">
        <v>3946</v>
      </c>
      <c r="AO11" s="52" t="s">
        <v>3955</v>
      </c>
      <c r="AP11" s="52" t="s">
        <v>3992</v>
      </c>
      <c r="AQ11" s="52"/>
      <c r="AR11" s="59">
        <v>2</v>
      </c>
      <c r="AS11" s="54" t="s">
        <v>1544</v>
      </c>
      <c r="AT11" s="60">
        <v>32.9</v>
      </c>
      <c r="AU11" s="60">
        <v>17.5</v>
      </c>
      <c r="AV11" s="60">
        <v>0</v>
      </c>
      <c r="AW11" s="61">
        <v>0</v>
      </c>
      <c r="AX11" s="61"/>
      <c r="AY11" s="60">
        <v>10.5</v>
      </c>
      <c r="AZ11" s="57">
        <v>9.1</v>
      </c>
      <c r="BA11" s="60">
        <v>70</v>
      </c>
      <c r="BB11" s="60"/>
      <c r="BC11" s="60">
        <v>70</v>
      </c>
    </row>
    <row r="12" spans="1:55" s="62" customFormat="1" ht="16.5" customHeight="1">
      <c r="A12" s="63" t="s">
        <v>4929</v>
      </c>
      <c r="B12" s="65">
        <v>6</v>
      </c>
      <c r="C12" s="52" t="s">
        <v>2044</v>
      </c>
      <c r="D12" s="64" t="s">
        <v>307</v>
      </c>
      <c r="E12" s="64" t="s">
        <v>2045</v>
      </c>
      <c r="F12" s="52" t="s">
        <v>2046</v>
      </c>
      <c r="G12" s="53"/>
      <c r="H12" s="52" t="s">
        <v>3808</v>
      </c>
      <c r="I12" s="52" t="s">
        <v>3951</v>
      </c>
      <c r="J12" s="52" t="s">
        <v>4939</v>
      </c>
      <c r="K12" s="147">
        <f t="shared" si="0"/>
        <v>52</v>
      </c>
      <c r="L12" s="143" t="s">
        <v>1964</v>
      </c>
      <c r="M12" s="1"/>
      <c r="N12" s="1"/>
      <c r="O12" s="1"/>
      <c r="P12" s="53"/>
      <c r="Q12" s="52" t="s">
        <v>2047</v>
      </c>
      <c r="R12" s="53"/>
      <c r="S12" s="54" t="s">
        <v>69</v>
      </c>
      <c r="T12" s="52" t="s">
        <v>4931</v>
      </c>
      <c r="U12" s="624" t="s">
        <v>4940</v>
      </c>
      <c r="V12" s="64"/>
      <c r="W12" s="64"/>
      <c r="X12" s="64"/>
      <c r="Y12" s="64"/>
      <c r="Z12" s="64"/>
      <c r="AA12" s="307"/>
      <c r="AB12" s="307"/>
      <c r="AC12" s="307"/>
      <c r="AD12" s="307"/>
      <c r="AE12" s="307"/>
      <c r="AF12" s="52" t="s">
        <v>3951</v>
      </c>
      <c r="AG12" s="52" t="s">
        <v>3949</v>
      </c>
      <c r="AH12" s="52" t="s">
        <v>3992</v>
      </c>
      <c r="AI12" s="52" t="s">
        <v>2049</v>
      </c>
      <c r="AJ12" s="52"/>
      <c r="AK12" s="143"/>
      <c r="AL12" s="143"/>
      <c r="AM12" s="58"/>
      <c r="AN12" s="52" t="s">
        <v>2772</v>
      </c>
      <c r="AO12" s="52" t="s">
        <v>3955</v>
      </c>
      <c r="AP12" s="52" t="s">
        <v>3992</v>
      </c>
      <c r="AQ12" s="52"/>
      <c r="AR12" s="59">
        <v>16</v>
      </c>
      <c r="AS12" s="54" t="s">
        <v>1544</v>
      </c>
      <c r="AT12" s="60">
        <v>263.2</v>
      </c>
      <c r="AU12" s="60">
        <v>140</v>
      </c>
      <c r="AV12" s="60">
        <v>0.38</v>
      </c>
      <c r="AW12" s="61">
        <v>35</v>
      </c>
      <c r="AX12" s="61"/>
      <c r="AY12" s="60">
        <v>84</v>
      </c>
      <c r="AZ12" s="57">
        <v>37.42</v>
      </c>
      <c r="BA12" s="60">
        <v>560</v>
      </c>
      <c r="BB12" s="60"/>
      <c r="BC12" s="60">
        <v>560</v>
      </c>
    </row>
    <row r="13" spans="1:55" s="62" customFormat="1" ht="16.5" customHeight="1">
      <c r="A13" s="63" t="s">
        <v>4929</v>
      </c>
      <c r="B13" s="65">
        <v>7</v>
      </c>
      <c r="C13" s="52" t="s">
        <v>2068</v>
      </c>
      <c r="D13" s="64" t="s">
        <v>132</v>
      </c>
      <c r="E13" s="64" t="s">
        <v>2069</v>
      </c>
      <c r="F13" s="52" t="s">
        <v>2070</v>
      </c>
      <c r="G13" s="53"/>
      <c r="H13" s="52" t="s">
        <v>2756</v>
      </c>
      <c r="I13" s="52" t="s">
        <v>3949</v>
      </c>
      <c r="J13" s="52" t="s">
        <v>4941</v>
      </c>
      <c r="K13" s="147">
        <f t="shared" si="0"/>
        <v>40</v>
      </c>
      <c r="L13" s="143" t="s">
        <v>1964</v>
      </c>
      <c r="M13" s="1"/>
      <c r="N13" s="1"/>
      <c r="O13" s="1"/>
      <c r="P13" s="53"/>
      <c r="Q13" s="52" t="s">
        <v>2071</v>
      </c>
      <c r="R13" s="53"/>
      <c r="S13" s="54" t="s">
        <v>69</v>
      </c>
      <c r="T13" s="52" t="s">
        <v>4931</v>
      </c>
      <c r="U13" s="624" t="s">
        <v>59</v>
      </c>
      <c r="V13" s="64"/>
      <c r="W13" s="64"/>
      <c r="X13" s="64"/>
      <c r="Y13" s="64"/>
      <c r="Z13" s="64"/>
      <c r="AA13" s="307"/>
      <c r="AB13" s="307"/>
      <c r="AC13" s="307"/>
      <c r="AD13" s="307"/>
      <c r="AE13" s="307"/>
      <c r="AF13" s="52" t="s">
        <v>2767</v>
      </c>
      <c r="AG13" s="52" t="s">
        <v>3949</v>
      </c>
      <c r="AH13" s="52" t="s">
        <v>3992</v>
      </c>
      <c r="AI13" s="52" t="s">
        <v>2072</v>
      </c>
      <c r="AJ13" s="52"/>
      <c r="AK13" s="143"/>
      <c r="AL13" s="143"/>
      <c r="AM13" s="58"/>
      <c r="AN13" s="52" t="s">
        <v>2752</v>
      </c>
      <c r="AO13" s="52" t="s">
        <v>3955</v>
      </c>
      <c r="AP13" s="52" t="s">
        <v>3992</v>
      </c>
      <c r="AQ13" s="52"/>
      <c r="AR13" s="59">
        <v>11</v>
      </c>
      <c r="AS13" s="54" t="s">
        <v>1544</v>
      </c>
      <c r="AT13" s="60">
        <v>180.95</v>
      </c>
      <c r="AU13" s="60">
        <v>96.25</v>
      </c>
      <c r="AV13" s="60">
        <v>0</v>
      </c>
      <c r="AW13" s="61">
        <v>32</v>
      </c>
      <c r="AX13" s="61"/>
      <c r="AY13" s="60">
        <v>57.75</v>
      </c>
      <c r="AZ13" s="57">
        <v>18.05</v>
      </c>
      <c r="BA13" s="60">
        <v>385</v>
      </c>
      <c r="BB13" s="60"/>
      <c r="BC13" s="60">
        <v>385</v>
      </c>
    </row>
    <row r="14" spans="1:55" s="62" customFormat="1" ht="16.5" customHeight="1">
      <c r="A14" s="63" t="s">
        <v>4929</v>
      </c>
      <c r="B14" s="65">
        <v>8</v>
      </c>
      <c r="C14" s="52" t="s">
        <v>2110</v>
      </c>
      <c r="D14" s="64" t="s">
        <v>1594</v>
      </c>
      <c r="E14" s="64" t="s">
        <v>2111</v>
      </c>
      <c r="F14" s="52" t="s">
        <v>2112</v>
      </c>
      <c r="G14" s="53"/>
      <c r="H14" s="52" t="s">
        <v>2767</v>
      </c>
      <c r="I14" s="52" t="s">
        <v>3947</v>
      </c>
      <c r="J14" s="52" t="s">
        <v>4939</v>
      </c>
      <c r="K14" s="147">
        <f t="shared" si="0"/>
        <v>52</v>
      </c>
      <c r="L14" s="143" t="s">
        <v>1964</v>
      </c>
      <c r="M14" s="1"/>
      <c r="N14" s="1"/>
      <c r="O14" s="1"/>
      <c r="P14" s="53"/>
      <c r="Q14" s="52" t="s">
        <v>2113</v>
      </c>
      <c r="R14" s="53"/>
      <c r="S14" s="54" t="s">
        <v>58</v>
      </c>
      <c r="T14" s="52" t="s">
        <v>4931</v>
      </c>
      <c r="U14" s="624" t="s">
        <v>3868</v>
      </c>
      <c r="V14" s="64"/>
      <c r="W14" s="64"/>
      <c r="X14" s="64"/>
      <c r="Y14" s="64"/>
      <c r="Z14" s="64"/>
      <c r="AA14" s="307"/>
      <c r="AB14" s="307"/>
      <c r="AC14" s="307"/>
      <c r="AD14" s="307"/>
      <c r="AE14" s="307"/>
      <c r="AF14" s="52" t="s">
        <v>3804</v>
      </c>
      <c r="AG14" s="52" t="s">
        <v>3949</v>
      </c>
      <c r="AH14" s="52" t="s">
        <v>3992</v>
      </c>
      <c r="AI14" s="52" t="s">
        <v>2016</v>
      </c>
      <c r="AJ14" s="52"/>
      <c r="AK14" s="143"/>
      <c r="AL14" s="143"/>
      <c r="AM14" s="58"/>
      <c r="AN14" s="52" t="s">
        <v>2752</v>
      </c>
      <c r="AO14" s="52" t="s">
        <v>3955</v>
      </c>
      <c r="AP14" s="52" t="s">
        <v>3992</v>
      </c>
      <c r="AQ14" s="52"/>
      <c r="AR14" s="59">
        <v>11</v>
      </c>
      <c r="AS14" s="54" t="s">
        <v>1544</v>
      </c>
      <c r="AT14" s="60">
        <v>180.95</v>
      </c>
      <c r="AU14" s="60">
        <v>96.25</v>
      </c>
      <c r="AV14" s="60">
        <v>0</v>
      </c>
      <c r="AW14" s="61">
        <v>41</v>
      </c>
      <c r="AX14" s="61"/>
      <c r="AY14" s="60">
        <v>57.75</v>
      </c>
      <c r="AZ14" s="57">
        <v>9.0500000000000007</v>
      </c>
      <c r="BA14" s="60">
        <v>385</v>
      </c>
      <c r="BB14" s="60"/>
      <c r="BC14" s="60">
        <v>385</v>
      </c>
    </row>
    <row r="15" spans="1:55" s="62" customFormat="1" ht="16.5" customHeight="1">
      <c r="A15" s="63" t="s">
        <v>4929</v>
      </c>
      <c r="B15" s="65">
        <v>9</v>
      </c>
      <c r="C15" s="52" t="s">
        <v>2121</v>
      </c>
      <c r="D15" s="64" t="s">
        <v>161</v>
      </c>
      <c r="E15" s="64" t="s">
        <v>2122</v>
      </c>
      <c r="F15" s="52" t="s">
        <v>2123</v>
      </c>
      <c r="G15" s="53"/>
      <c r="H15" s="52" t="s">
        <v>3804</v>
      </c>
      <c r="I15" s="52" t="s">
        <v>3951</v>
      </c>
      <c r="J15" s="52" t="s">
        <v>4942</v>
      </c>
      <c r="K15" s="147">
        <f t="shared" si="0"/>
        <v>27</v>
      </c>
      <c r="L15" s="143" t="s">
        <v>1964</v>
      </c>
      <c r="M15" s="1"/>
      <c r="N15" s="1"/>
      <c r="O15" s="1"/>
      <c r="P15" s="53"/>
      <c r="Q15" s="52" t="s">
        <v>2124</v>
      </c>
      <c r="R15" s="53"/>
      <c r="S15" s="54" t="s">
        <v>51</v>
      </c>
      <c r="T15" s="52" t="s">
        <v>4931</v>
      </c>
      <c r="U15" s="624" t="s">
        <v>333</v>
      </c>
      <c r="V15" s="64"/>
      <c r="W15" s="64"/>
      <c r="X15" s="64"/>
      <c r="Y15" s="64"/>
      <c r="Z15" s="64"/>
      <c r="AA15" s="307"/>
      <c r="AB15" s="307"/>
      <c r="AC15" s="307"/>
      <c r="AD15" s="307"/>
      <c r="AE15" s="307"/>
      <c r="AF15" s="52" t="s">
        <v>3804</v>
      </c>
      <c r="AG15" s="52" t="s">
        <v>3949</v>
      </c>
      <c r="AH15" s="52" t="s">
        <v>3992</v>
      </c>
      <c r="AI15" s="52" t="s">
        <v>2125</v>
      </c>
      <c r="AJ15" s="52"/>
      <c r="AK15" s="143"/>
      <c r="AL15" s="143"/>
      <c r="AM15" s="58"/>
      <c r="AN15" s="52" t="s">
        <v>3955</v>
      </c>
      <c r="AO15" s="52" t="s">
        <v>3955</v>
      </c>
      <c r="AP15" s="52" t="s">
        <v>3992</v>
      </c>
      <c r="AQ15" s="52"/>
      <c r="AR15" s="59">
        <v>3</v>
      </c>
      <c r="AS15" s="54" t="s">
        <v>1544</v>
      </c>
      <c r="AT15" s="60">
        <v>49.349999999999994</v>
      </c>
      <c r="AU15" s="60">
        <v>26.25</v>
      </c>
      <c r="AV15" s="60">
        <v>0</v>
      </c>
      <c r="AW15" s="61">
        <v>62</v>
      </c>
      <c r="AX15" s="61"/>
      <c r="AY15" s="60">
        <v>15.749999999999998</v>
      </c>
      <c r="AZ15" s="57">
        <v>-48.349999999999994</v>
      </c>
      <c r="BA15" s="60">
        <v>153.35</v>
      </c>
      <c r="BB15" s="60"/>
      <c r="BC15" s="60">
        <v>105</v>
      </c>
    </row>
    <row r="16" spans="1:55" s="62" customFormat="1" ht="16.5" customHeight="1">
      <c r="A16" s="63" t="s">
        <v>4929</v>
      </c>
      <c r="B16" s="65">
        <v>10</v>
      </c>
      <c r="C16" s="52" t="s">
        <v>2126</v>
      </c>
      <c r="D16" s="64" t="s">
        <v>422</v>
      </c>
      <c r="E16" s="64" t="s">
        <v>2127</v>
      </c>
      <c r="F16" s="52" t="s">
        <v>2128</v>
      </c>
      <c r="G16" s="53"/>
      <c r="H16" s="52" t="s">
        <v>3808</v>
      </c>
      <c r="I16" s="52" t="s">
        <v>3947</v>
      </c>
      <c r="J16" s="52" t="s">
        <v>4943</v>
      </c>
      <c r="K16" s="147">
        <f t="shared" si="0"/>
        <v>28</v>
      </c>
      <c r="L16" s="143" t="s">
        <v>100</v>
      </c>
      <c r="M16" s="1"/>
      <c r="N16" s="1"/>
      <c r="O16" s="1"/>
      <c r="P16" s="53"/>
      <c r="Q16" s="52" t="s">
        <v>2129</v>
      </c>
      <c r="R16" s="53"/>
      <c r="S16" s="54" t="s">
        <v>51</v>
      </c>
      <c r="T16" s="52" t="s">
        <v>4931</v>
      </c>
      <c r="U16" s="624" t="s">
        <v>216</v>
      </c>
      <c r="V16" s="64"/>
      <c r="W16" s="64"/>
      <c r="X16" s="64"/>
      <c r="Y16" s="64"/>
      <c r="Z16" s="64"/>
      <c r="AA16" s="307"/>
      <c r="AB16" s="307"/>
      <c r="AC16" s="307"/>
      <c r="AD16" s="307"/>
      <c r="AE16" s="307"/>
      <c r="AF16" s="52" t="s">
        <v>3804</v>
      </c>
      <c r="AG16" s="52" t="s">
        <v>3949</v>
      </c>
      <c r="AH16" s="52" t="s">
        <v>3992</v>
      </c>
      <c r="AI16" s="52" t="s">
        <v>2131</v>
      </c>
      <c r="AJ16" s="52"/>
      <c r="AK16" s="143"/>
      <c r="AL16" s="143"/>
      <c r="AM16" s="58"/>
      <c r="AN16" s="52" t="s">
        <v>2025</v>
      </c>
      <c r="AO16" s="52" t="s">
        <v>3955</v>
      </c>
      <c r="AP16" s="52" t="s">
        <v>3992</v>
      </c>
      <c r="AQ16" s="52"/>
      <c r="AR16" s="59">
        <v>30</v>
      </c>
      <c r="AS16" s="54" t="s">
        <v>1609</v>
      </c>
      <c r="AT16" s="60">
        <v>493.5</v>
      </c>
      <c r="AU16" s="60">
        <v>262.5</v>
      </c>
      <c r="AV16" s="60">
        <v>115.85</v>
      </c>
      <c r="AW16" s="61">
        <v>80</v>
      </c>
      <c r="AX16" s="61"/>
      <c r="AY16" s="60">
        <v>157.5</v>
      </c>
      <c r="AZ16" s="57">
        <v>-59.349999999999909</v>
      </c>
      <c r="BA16" s="60">
        <v>1109.3499999999999</v>
      </c>
      <c r="BB16" s="60"/>
      <c r="BC16" s="60">
        <v>1050</v>
      </c>
    </row>
    <row r="17" spans="1:55" s="62" customFormat="1" ht="16.5" customHeight="1">
      <c r="A17" s="63" t="s">
        <v>4929</v>
      </c>
      <c r="B17" s="65">
        <v>11</v>
      </c>
      <c r="C17" s="52" t="s">
        <v>2181</v>
      </c>
      <c r="D17" s="64" t="s">
        <v>274</v>
      </c>
      <c r="E17" s="64" t="s">
        <v>275</v>
      </c>
      <c r="F17" s="52" t="s">
        <v>276</v>
      </c>
      <c r="G17" s="53"/>
      <c r="H17" s="52" t="s">
        <v>2767</v>
      </c>
      <c r="I17" s="52" t="s">
        <v>3949</v>
      </c>
      <c r="J17" s="52" t="s">
        <v>4944</v>
      </c>
      <c r="K17" s="147">
        <f t="shared" si="0"/>
        <v>19</v>
      </c>
      <c r="L17" s="143" t="s">
        <v>100</v>
      </c>
      <c r="M17" s="1"/>
      <c r="N17" s="1"/>
      <c r="O17" s="1"/>
      <c r="P17" s="53"/>
      <c r="Q17" s="52" t="s">
        <v>2182</v>
      </c>
      <c r="R17" s="53"/>
      <c r="S17" s="54" t="s">
        <v>1501</v>
      </c>
      <c r="T17" s="52" t="s">
        <v>4931</v>
      </c>
      <c r="U17" s="624" t="s">
        <v>4945</v>
      </c>
      <c r="V17" s="64"/>
      <c r="W17" s="64"/>
      <c r="X17" s="64"/>
      <c r="Y17" s="64"/>
      <c r="Z17" s="64"/>
      <c r="AA17" s="307"/>
      <c r="AB17" s="307"/>
      <c r="AC17" s="307"/>
      <c r="AD17" s="307"/>
      <c r="AE17" s="307"/>
      <c r="AF17" s="52" t="s">
        <v>3505</v>
      </c>
      <c r="AG17" s="52" t="s">
        <v>3949</v>
      </c>
      <c r="AH17" s="52" t="s">
        <v>3992</v>
      </c>
      <c r="AI17" s="52" t="s">
        <v>2184</v>
      </c>
      <c r="AJ17" s="52"/>
      <c r="AK17" s="143"/>
      <c r="AL17" s="143"/>
      <c r="AM17" s="58"/>
      <c r="AN17" s="52" t="s">
        <v>3505</v>
      </c>
      <c r="AO17" s="52" t="s">
        <v>3955</v>
      </c>
      <c r="AP17" s="52" t="s">
        <v>3992</v>
      </c>
      <c r="AQ17" s="52"/>
      <c r="AR17" s="59">
        <v>24</v>
      </c>
      <c r="AS17" s="54" t="s">
        <v>1544</v>
      </c>
      <c r="AT17" s="60">
        <v>394.79999999999995</v>
      </c>
      <c r="AU17" s="60">
        <v>210</v>
      </c>
      <c r="AV17" s="60">
        <v>30.45</v>
      </c>
      <c r="AW17" s="61">
        <v>71</v>
      </c>
      <c r="AX17" s="61"/>
      <c r="AY17" s="60">
        <v>125.99999999999999</v>
      </c>
      <c r="AZ17" s="57">
        <v>7.75</v>
      </c>
      <c r="BA17" s="60">
        <v>840</v>
      </c>
      <c r="BB17" s="60"/>
      <c r="BC17" s="60">
        <v>840</v>
      </c>
    </row>
    <row r="18" spans="1:55" s="62" customFormat="1" ht="16.5" customHeight="1">
      <c r="A18" s="63" t="s">
        <v>4929</v>
      </c>
      <c r="B18" s="65">
        <v>12</v>
      </c>
      <c r="C18" s="52" t="s">
        <v>2255</v>
      </c>
      <c r="D18" s="64" t="s">
        <v>55</v>
      </c>
      <c r="E18" s="64" t="s">
        <v>2256</v>
      </c>
      <c r="F18" s="52" t="s">
        <v>2257</v>
      </c>
      <c r="G18" s="53"/>
      <c r="H18" s="52" t="s">
        <v>3804</v>
      </c>
      <c r="I18" s="52" t="s">
        <v>3953</v>
      </c>
      <c r="J18" s="52" t="s">
        <v>4939</v>
      </c>
      <c r="K18" s="147">
        <f t="shared" si="0"/>
        <v>52</v>
      </c>
      <c r="L18" s="143" t="s">
        <v>1964</v>
      </c>
      <c r="M18" s="1"/>
      <c r="N18" s="1"/>
      <c r="O18" s="1"/>
      <c r="P18" s="53"/>
      <c r="Q18" s="52" t="s">
        <v>2258</v>
      </c>
      <c r="R18" s="53"/>
      <c r="S18" s="54" t="s">
        <v>58</v>
      </c>
      <c r="T18" s="52" t="s">
        <v>4931</v>
      </c>
      <c r="U18" s="624" t="s">
        <v>3868</v>
      </c>
      <c r="V18" s="64"/>
      <c r="W18" s="64"/>
      <c r="X18" s="64"/>
      <c r="Y18" s="64"/>
      <c r="Z18" s="64"/>
      <c r="AA18" s="307"/>
      <c r="AB18" s="307"/>
      <c r="AC18" s="307"/>
      <c r="AD18" s="307"/>
      <c r="AE18" s="307"/>
      <c r="AF18" s="52" t="s">
        <v>2803</v>
      </c>
      <c r="AG18" s="52" t="s">
        <v>3949</v>
      </c>
      <c r="AH18" s="52" t="s">
        <v>3992</v>
      </c>
      <c r="AI18" s="52" t="s">
        <v>2260</v>
      </c>
      <c r="AJ18" s="52"/>
      <c r="AK18" s="143"/>
      <c r="AL18" s="143"/>
      <c r="AM18" s="58"/>
      <c r="AN18" s="52" t="s">
        <v>2025</v>
      </c>
      <c r="AO18" s="52" t="s">
        <v>3955</v>
      </c>
      <c r="AP18" s="52" t="s">
        <v>3992</v>
      </c>
      <c r="AQ18" s="52"/>
      <c r="AR18" s="59">
        <v>30</v>
      </c>
      <c r="AS18" s="54" t="s">
        <v>1609</v>
      </c>
      <c r="AT18" s="60">
        <v>493.5</v>
      </c>
      <c r="AU18" s="60">
        <v>262.5</v>
      </c>
      <c r="AV18" s="60">
        <v>0</v>
      </c>
      <c r="AW18" s="61">
        <v>53</v>
      </c>
      <c r="AX18" s="61"/>
      <c r="AY18" s="60">
        <v>157.5</v>
      </c>
      <c r="AZ18" s="57">
        <v>83.5</v>
      </c>
      <c r="BA18" s="60">
        <v>1050</v>
      </c>
      <c r="BB18" s="60"/>
      <c r="BC18" s="60">
        <v>1050</v>
      </c>
    </row>
    <row r="19" spans="1:55" s="62" customFormat="1" ht="16.5" customHeight="1">
      <c r="A19" s="63" t="s">
        <v>4929</v>
      </c>
      <c r="B19" s="65">
        <v>13</v>
      </c>
      <c r="C19" s="52" t="s">
        <v>2261</v>
      </c>
      <c r="D19" s="64" t="s">
        <v>348</v>
      </c>
      <c r="E19" s="64" t="s">
        <v>2262</v>
      </c>
      <c r="F19" s="52" t="s">
        <v>2263</v>
      </c>
      <c r="G19" s="53"/>
      <c r="H19" s="52" t="s">
        <v>2787</v>
      </c>
      <c r="I19" s="52" t="s">
        <v>3947</v>
      </c>
      <c r="J19" s="52" t="s">
        <v>4942</v>
      </c>
      <c r="K19" s="147">
        <f t="shared" si="0"/>
        <v>27</v>
      </c>
      <c r="L19" s="143" t="s">
        <v>100</v>
      </c>
      <c r="M19" s="1"/>
      <c r="N19" s="1"/>
      <c r="O19" s="1"/>
      <c r="P19" s="53"/>
      <c r="Q19" s="52" t="s">
        <v>2264</v>
      </c>
      <c r="R19" s="53"/>
      <c r="S19" s="54" t="s">
        <v>58</v>
      </c>
      <c r="T19" s="52" t="s">
        <v>4931</v>
      </c>
      <c r="U19" s="624"/>
      <c r="V19" s="64"/>
      <c r="W19" s="64"/>
      <c r="X19" s="64"/>
      <c r="Y19" s="64"/>
      <c r="Z19" s="64"/>
      <c r="AA19" s="307"/>
      <c r="AB19" s="307"/>
      <c r="AC19" s="307"/>
      <c r="AD19" s="307"/>
      <c r="AE19" s="307"/>
      <c r="AF19" s="52" t="s">
        <v>2803</v>
      </c>
      <c r="AG19" s="52" t="s">
        <v>3949</v>
      </c>
      <c r="AH19" s="52" t="s">
        <v>3992</v>
      </c>
      <c r="AI19" s="52" t="s">
        <v>1978</v>
      </c>
      <c r="AJ19" s="52"/>
      <c r="AK19" s="143"/>
      <c r="AL19" s="143"/>
      <c r="AM19" s="58"/>
      <c r="AN19" s="52" t="s">
        <v>3950</v>
      </c>
      <c r="AO19" s="52" t="s">
        <v>3955</v>
      </c>
      <c r="AP19" s="52" t="s">
        <v>3992</v>
      </c>
      <c r="AQ19" s="52"/>
      <c r="AR19" s="59">
        <v>1</v>
      </c>
      <c r="AS19" s="54" t="s">
        <v>1544</v>
      </c>
      <c r="AT19" s="60">
        <v>16.45</v>
      </c>
      <c r="AU19" s="60">
        <v>8.75</v>
      </c>
      <c r="AV19" s="60">
        <v>0</v>
      </c>
      <c r="AW19" s="61">
        <v>0</v>
      </c>
      <c r="AX19" s="61"/>
      <c r="AY19" s="60">
        <v>5.25</v>
      </c>
      <c r="AZ19" s="57">
        <v>4.55</v>
      </c>
      <c r="BA19" s="60">
        <v>35</v>
      </c>
      <c r="BB19" s="60"/>
      <c r="BC19" s="60">
        <v>35</v>
      </c>
    </row>
    <row r="20" spans="1:55" s="62" customFormat="1" ht="16.5" customHeight="1">
      <c r="A20" s="63" t="s">
        <v>4929</v>
      </c>
      <c r="B20" s="65">
        <v>14</v>
      </c>
      <c r="C20" s="52" t="s">
        <v>2288</v>
      </c>
      <c r="D20" s="320" t="s">
        <v>55</v>
      </c>
      <c r="E20" s="64" t="s">
        <v>2289</v>
      </c>
      <c r="F20" s="52" t="s">
        <v>2290</v>
      </c>
      <c r="G20" s="53"/>
      <c r="H20" s="52" t="s">
        <v>3954</v>
      </c>
      <c r="I20" s="52" t="s">
        <v>3955</v>
      </c>
      <c r="J20" s="52" t="s">
        <v>4946</v>
      </c>
      <c r="K20" s="147">
        <f t="shared" si="0"/>
        <v>22</v>
      </c>
      <c r="L20" s="143" t="s">
        <v>1964</v>
      </c>
      <c r="M20" s="1"/>
      <c r="N20" s="1"/>
      <c r="O20" s="1"/>
      <c r="P20" s="53"/>
      <c r="Q20" s="54">
        <v>174</v>
      </c>
      <c r="R20" s="53"/>
      <c r="S20" s="52" t="s">
        <v>58</v>
      </c>
      <c r="T20" s="52" t="s">
        <v>4931</v>
      </c>
      <c r="U20" s="624"/>
      <c r="V20" s="64"/>
      <c r="W20" s="64"/>
      <c r="X20" s="64"/>
      <c r="Y20" s="64"/>
      <c r="Z20" s="64"/>
      <c r="AA20" s="307"/>
      <c r="AB20" s="307"/>
      <c r="AC20" s="307"/>
      <c r="AD20" s="307"/>
      <c r="AE20" s="307"/>
      <c r="AF20" s="52" t="s">
        <v>3950</v>
      </c>
      <c r="AG20" s="52" t="s">
        <v>3950</v>
      </c>
      <c r="AH20" s="52" t="s">
        <v>3992</v>
      </c>
      <c r="AI20" s="52" t="s">
        <v>1978</v>
      </c>
      <c r="AJ20" s="52"/>
      <c r="AK20" s="143"/>
      <c r="AL20" s="143"/>
      <c r="AM20" s="58"/>
      <c r="AN20" s="52" t="s">
        <v>3950</v>
      </c>
      <c r="AO20" s="52" t="s">
        <v>3955</v>
      </c>
      <c r="AP20" s="52" t="s">
        <v>3992</v>
      </c>
      <c r="AQ20" s="52"/>
      <c r="AR20" s="59">
        <v>1</v>
      </c>
      <c r="AS20" s="54" t="s">
        <v>1544</v>
      </c>
      <c r="AT20" s="60">
        <v>16.45</v>
      </c>
      <c r="AU20" s="60">
        <v>8.75</v>
      </c>
      <c r="AV20" s="60">
        <v>0</v>
      </c>
      <c r="AW20" s="61">
        <v>0</v>
      </c>
      <c r="AX20" s="61"/>
      <c r="AY20" s="60">
        <v>5.25</v>
      </c>
      <c r="AZ20" s="57">
        <v>4.55</v>
      </c>
      <c r="BA20" s="60">
        <v>35</v>
      </c>
      <c r="BB20" s="60"/>
      <c r="BC20" s="60">
        <v>35</v>
      </c>
    </row>
    <row r="21" spans="1:55" s="62" customFormat="1" ht="16.5" customHeight="1">
      <c r="A21" s="63" t="s">
        <v>4929</v>
      </c>
      <c r="B21" s="65">
        <v>15</v>
      </c>
      <c r="C21" s="52" t="s">
        <v>2297</v>
      </c>
      <c r="D21" s="320" t="s">
        <v>1913</v>
      </c>
      <c r="E21" s="64" t="s">
        <v>173</v>
      </c>
      <c r="F21" s="52" t="s">
        <v>2298</v>
      </c>
      <c r="G21" s="53"/>
      <c r="H21" s="52" t="s">
        <v>3950</v>
      </c>
      <c r="I21" s="52" t="s">
        <v>3948</v>
      </c>
      <c r="J21" s="52" t="s">
        <v>4947</v>
      </c>
      <c r="K21" s="147">
        <f t="shared" si="0"/>
        <v>48</v>
      </c>
      <c r="L21" s="143" t="s">
        <v>1964</v>
      </c>
      <c r="M21" s="1"/>
      <c r="N21" s="1"/>
      <c r="O21" s="1"/>
      <c r="P21" s="53"/>
      <c r="Q21" s="54">
        <v>176</v>
      </c>
      <c r="R21" s="53"/>
      <c r="S21" s="52" t="s">
        <v>58</v>
      </c>
      <c r="T21" s="52" t="s">
        <v>4931</v>
      </c>
      <c r="U21" s="295" t="s">
        <v>4948</v>
      </c>
      <c r="V21" s="64"/>
      <c r="W21" s="64"/>
      <c r="X21" s="64"/>
      <c r="Y21" s="64"/>
      <c r="Z21" s="64"/>
      <c r="AA21" s="307"/>
      <c r="AB21" s="307"/>
      <c r="AC21" s="307"/>
      <c r="AD21" s="307"/>
      <c r="AE21" s="307"/>
      <c r="AF21" s="52" t="s">
        <v>3950</v>
      </c>
      <c r="AG21" s="52" t="s">
        <v>3950</v>
      </c>
      <c r="AH21" s="52" t="s">
        <v>3992</v>
      </c>
      <c r="AI21" s="52" t="s">
        <v>2300</v>
      </c>
      <c r="AJ21" s="52"/>
      <c r="AK21" s="143"/>
      <c r="AL21" s="143"/>
      <c r="AM21" s="58"/>
      <c r="AN21" s="52" t="s">
        <v>2025</v>
      </c>
      <c r="AO21" s="52" t="s">
        <v>3955</v>
      </c>
      <c r="AP21" s="52" t="s">
        <v>3992</v>
      </c>
      <c r="AQ21" s="52"/>
      <c r="AR21" s="59">
        <v>30</v>
      </c>
      <c r="AS21" s="54" t="s">
        <v>1609</v>
      </c>
      <c r="AT21" s="60">
        <v>493.5</v>
      </c>
      <c r="AU21" s="60">
        <v>262.5</v>
      </c>
      <c r="AV21" s="60">
        <v>0</v>
      </c>
      <c r="AW21" s="61">
        <v>51</v>
      </c>
      <c r="AX21" s="61"/>
      <c r="AY21" s="60">
        <v>157.5</v>
      </c>
      <c r="AZ21" s="57">
        <v>85.5</v>
      </c>
      <c r="BA21" s="60">
        <v>1050</v>
      </c>
      <c r="BB21" s="60"/>
      <c r="BC21" s="60">
        <v>1050</v>
      </c>
    </row>
    <row r="22" spans="1:55" s="62" customFormat="1" ht="16.5" customHeight="1">
      <c r="A22" s="63" t="s">
        <v>4929</v>
      </c>
      <c r="B22" s="65">
        <v>16</v>
      </c>
      <c r="C22" s="52" t="s">
        <v>2301</v>
      </c>
      <c r="D22" s="320" t="s">
        <v>307</v>
      </c>
      <c r="E22" s="64" t="s">
        <v>2302</v>
      </c>
      <c r="F22" s="52" t="s">
        <v>2303</v>
      </c>
      <c r="G22" s="53"/>
      <c r="H22" s="52" t="s">
        <v>2761</v>
      </c>
      <c r="I22" s="52" t="s">
        <v>3952</v>
      </c>
      <c r="J22" s="52" t="s">
        <v>4949</v>
      </c>
      <c r="K22" s="147">
        <f t="shared" si="0"/>
        <v>64</v>
      </c>
      <c r="L22" s="143" t="s">
        <v>1964</v>
      </c>
      <c r="M22" s="1"/>
      <c r="N22" s="1"/>
      <c r="O22" s="1"/>
      <c r="P22" s="53"/>
      <c r="Q22" s="54">
        <v>177</v>
      </c>
      <c r="R22" s="53"/>
      <c r="S22" s="52" t="s">
        <v>69</v>
      </c>
      <c r="T22" s="52" t="s">
        <v>4931</v>
      </c>
      <c r="U22" s="295"/>
      <c r="V22" s="64"/>
      <c r="W22" s="64"/>
      <c r="X22" s="64"/>
      <c r="Y22" s="64"/>
      <c r="Z22" s="64"/>
      <c r="AA22" s="307"/>
      <c r="AB22" s="307"/>
      <c r="AC22" s="307"/>
      <c r="AD22" s="307"/>
      <c r="AE22" s="307"/>
      <c r="AF22" s="52" t="s">
        <v>3950</v>
      </c>
      <c r="AG22" s="52" t="s">
        <v>3950</v>
      </c>
      <c r="AH22" s="52" t="s">
        <v>3992</v>
      </c>
      <c r="AI22" s="52" t="s">
        <v>2305</v>
      </c>
      <c r="AJ22" s="52"/>
      <c r="AK22" s="143"/>
      <c r="AL22" s="143"/>
      <c r="AM22" s="58"/>
      <c r="AN22" s="52" t="s">
        <v>3950</v>
      </c>
      <c r="AO22" s="52" t="s">
        <v>3955</v>
      </c>
      <c r="AP22" s="52" t="s">
        <v>3992</v>
      </c>
      <c r="AQ22" s="52"/>
      <c r="AR22" s="59">
        <v>1</v>
      </c>
      <c r="AS22" s="54" t="s">
        <v>1544</v>
      </c>
      <c r="AT22" s="60">
        <v>16.45</v>
      </c>
      <c r="AU22" s="60">
        <v>8.75</v>
      </c>
      <c r="AV22" s="60">
        <v>0</v>
      </c>
      <c r="AW22" s="61">
        <v>0</v>
      </c>
      <c r="AX22" s="61"/>
      <c r="AY22" s="60">
        <v>5.25</v>
      </c>
      <c r="AZ22" s="57">
        <v>4.55</v>
      </c>
      <c r="BA22" s="60">
        <v>35</v>
      </c>
      <c r="BB22" s="60"/>
      <c r="BC22" s="60">
        <v>35</v>
      </c>
    </row>
    <row r="23" spans="1:55" s="62" customFormat="1" ht="16.5" customHeight="1">
      <c r="A23" s="63" t="s">
        <v>4929</v>
      </c>
      <c r="B23" s="65">
        <v>17</v>
      </c>
      <c r="C23" s="52" t="s">
        <v>2358</v>
      </c>
      <c r="D23" s="320" t="s">
        <v>2359</v>
      </c>
      <c r="E23" s="64" t="s">
        <v>2360</v>
      </c>
      <c r="F23" s="52" t="s">
        <v>2361</v>
      </c>
      <c r="G23" s="53"/>
      <c r="H23" s="52" t="s">
        <v>2792</v>
      </c>
      <c r="I23" s="52" t="s">
        <v>3947</v>
      </c>
      <c r="J23" s="52" t="s">
        <v>4950</v>
      </c>
      <c r="K23" s="147">
        <f t="shared" si="0"/>
        <v>23</v>
      </c>
      <c r="L23" s="143" t="s">
        <v>100</v>
      </c>
      <c r="M23" s="1"/>
      <c r="N23" s="1"/>
      <c r="O23" s="1"/>
      <c r="P23" s="53"/>
      <c r="Q23" s="52">
        <v>190</v>
      </c>
      <c r="R23" s="53"/>
      <c r="S23" s="52" t="s">
        <v>69</v>
      </c>
      <c r="T23" s="52" t="s">
        <v>4931</v>
      </c>
      <c r="U23" s="295" t="s">
        <v>59</v>
      </c>
      <c r="V23" s="64"/>
      <c r="W23" s="64"/>
      <c r="X23" s="64"/>
      <c r="Y23" s="64"/>
      <c r="Z23" s="64"/>
      <c r="AA23" s="307"/>
      <c r="AB23" s="307"/>
      <c r="AC23" s="307"/>
      <c r="AD23" s="307"/>
      <c r="AE23" s="307"/>
      <c r="AF23" s="52" t="s">
        <v>3948</v>
      </c>
      <c r="AG23" s="52" t="s">
        <v>3950</v>
      </c>
      <c r="AH23" s="52" t="s">
        <v>3992</v>
      </c>
      <c r="AI23" s="52" t="s">
        <v>2363</v>
      </c>
      <c r="AJ23" s="52"/>
      <c r="AK23" s="143"/>
      <c r="AL23" s="143"/>
      <c r="AM23" s="58"/>
      <c r="AN23" s="52" t="s">
        <v>2752</v>
      </c>
      <c r="AO23" s="52" t="s">
        <v>3955</v>
      </c>
      <c r="AP23" s="52" t="s">
        <v>3992</v>
      </c>
      <c r="AQ23" s="52"/>
      <c r="AR23" s="59">
        <v>11</v>
      </c>
      <c r="AS23" s="54" t="s">
        <v>1544</v>
      </c>
      <c r="AT23" s="60">
        <v>180.95</v>
      </c>
      <c r="AU23" s="60">
        <v>96.25</v>
      </c>
      <c r="AV23" s="60">
        <v>0</v>
      </c>
      <c r="AW23" s="61">
        <v>32</v>
      </c>
      <c r="AX23" s="61"/>
      <c r="AY23" s="60">
        <v>57.75</v>
      </c>
      <c r="AZ23" s="57">
        <v>18.05</v>
      </c>
      <c r="BA23" s="60">
        <v>385</v>
      </c>
      <c r="BB23" s="60"/>
      <c r="BC23" s="60">
        <v>385</v>
      </c>
    </row>
    <row r="24" spans="1:55" s="62" customFormat="1" ht="16.5" customHeight="1">
      <c r="A24" s="63" t="s">
        <v>4929</v>
      </c>
      <c r="B24" s="65">
        <v>18</v>
      </c>
      <c r="C24" s="52" t="s">
        <v>2380</v>
      </c>
      <c r="D24" s="320" t="s">
        <v>2381</v>
      </c>
      <c r="E24" s="64" t="s">
        <v>2382</v>
      </c>
      <c r="F24" s="52" t="s">
        <v>2383</v>
      </c>
      <c r="G24" s="53"/>
      <c r="H24" s="52" t="s">
        <v>3458</v>
      </c>
      <c r="I24" s="52" t="s">
        <v>3950</v>
      </c>
      <c r="J24" s="52" t="s">
        <v>4951</v>
      </c>
      <c r="K24" s="147">
        <f t="shared" si="0"/>
        <v>63</v>
      </c>
      <c r="L24" s="143" t="s">
        <v>100</v>
      </c>
      <c r="M24" s="65"/>
      <c r="N24" s="65"/>
      <c r="O24" s="65"/>
      <c r="P24" s="53"/>
      <c r="Q24" s="52">
        <v>197</v>
      </c>
      <c r="R24" s="53"/>
      <c r="S24" s="52" t="s">
        <v>58</v>
      </c>
      <c r="T24" s="52" t="s">
        <v>4931</v>
      </c>
      <c r="U24" s="295" t="s">
        <v>1975</v>
      </c>
      <c r="V24" s="64"/>
      <c r="W24" s="64"/>
      <c r="X24" s="64"/>
      <c r="Y24" s="64"/>
      <c r="Z24" s="64"/>
      <c r="AA24" s="307"/>
      <c r="AB24" s="307"/>
      <c r="AC24" s="307"/>
      <c r="AD24" s="307"/>
      <c r="AE24" s="307"/>
      <c r="AF24" s="52" t="s">
        <v>3948</v>
      </c>
      <c r="AG24" s="52" t="s">
        <v>3950</v>
      </c>
      <c r="AH24" s="52" t="s">
        <v>3992</v>
      </c>
      <c r="AI24" s="52" t="s">
        <v>2385</v>
      </c>
      <c r="AJ24" s="52"/>
      <c r="AK24" s="143"/>
      <c r="AL24" s="143"/>
      <c r="AM24" s="58"/>
      <c r="AN24" s="52" t="s">
        <v>3952</v>
      </c>
      <c r="AO24" s="52" t="s">
        <v>3955</v>
      </c>
      <c r="AP24" s="52" t="s">
        <v>3992</v>
      </c>
      <c r="AQ24" s="52"/>
      <c r="AR24" s="59">
        <v>4</v>
      </c>
      <c r="AS24" s="54" t="s">
        <v>1544</v>
      </c>
      <c r="AT24" s="68">
        <v>65.8</v>
      </c>
      <c r="AU24" s="68">
        <v>35</v>
      </c>
      <c r="AV24" s="68">
        <v>1.43</v>
      </c>
      <c r="AW24" s="61">
        <v>41</v>
      </c>
      <c r="AX24" s="61"/>
      <c r="AY24" s="68">
        <v>21</v>
      </c>
      <c r="AZ24" s="57">
        <v>-24.230000000000018</v>
      </c>
      <c r="BA24" s="69">
        <v>164.23000000000002</v>
      </c>
      <c r="BB24" s="70"/>
      <c r="BC24" s="69">
        <v>140</v>
      </c>
    </row>
    <row r="25" spans="1:55" s="62" customFormat="1" ht="16.5" customHeight="1">
      <c r="A25" s="63" t="s">
        <v>4929</v>
      </c>
      <c r="B25" s="65">
        <v>19</v>
      </c>
      <c r="C25" s="52" t="s">
        <v>2398</v>
      </c>
      <c r="D25" s="320" t="s">
        <v>279</v>
      </c>
      <c r="E25" s="64" t="s">
        <v>2399</v>
      </c>
      <c r="F25" s="52" t="s">
        <v>2400</v>
      </c>
      <c r="G25" s="53"/>
      <c r="H25" s="52" t="s">
        <v>3951</v>
      </c>
      <c r="I25" s="52" t="s">
        <v>3951</v>
      </c>
      <c r="J25" s="52" t="s">
        <v>4952</v>
      </c>
      <c r="K25" s="147">
        <f t="shared" si="0"/>
        <v>42</v>
      </c>
      <c r="L25" s="143" t="s">
        <v>100</v>
      </c>
      <c r="M25" s="1"/>
      <c r="N25" s="1"/>
      <c r="O25" s="1"/>
      <c r="P25" s="219"/>
      <c r="Q25" s="54">
        <v>213</v>
      </c>
      <c r="R25" s="53"/>
      <c r="S25" s="52" t="s">
        <v>69</v>
      </c>
      <c r="T25" s="52" t="s">
        <v>4931</v>
      </c>
      <c r="U25" s="295" t="s">
        <v>4953</v>
      </c>
      <c r="V25" s="64"/>
      <c r="W25" s="64"/>
      <c r="X25" s="64"/>
      <c r="Y25" s="64"/>
      <c r="Z25" s="64"/>
      <c r="AA25" s="307"/>
      <c r="AB25" s="307"/>
      <c r="AC25" s="307"/>
      <c r="AD25" s="307"/>
      <c r="AE25" s="307"/>
      <c r="AF25" s="52" t="s">
        <v>3951</v>
      </c>
      <c r="AG25" s="52" t="s">
        <v>3950</v>
      </c>
      <c r="AH25" s="52" t="s">
        <v>3992</v>
      </c>
      <c r="AI25" s="52" t="s">
        <v>2109</v>
      </c>
      <c r="AJ25" s="52"/>
      <c r="AK25" s="143"/>
      <c r="AL25" s="143"/>
      <c r="AM25" s="58"/>
      <c r="AN25" s="52" t="s">
        <v>2025</v>
      </c>
      <c r="AO25" s="52" t="s">
        <v>3955</v>
      </c>
      <c r="AP25" s="52" t="s">
        <v>3992</v>
      </c>
      <c r="AQ25" s="52"/>
      <c r="AR25" s="59">
        <v>30</v>
      </c>
      <c r="AS25" s="54" t="s">
        <v>1609</v>
      </c>
      <c r="AT25" s="60">
        <v>493.5</v>
      </c>
      <c r="AU25" s="60">
        <v>262.5</v>
      </c>
      <c r="AV25" s="60">
        <v>8.0399999999999991</v>
      </c>
      <c r="AW25" s="61">
        <v>41</v>
      </c>
      <c r="AX25" s="61"/>
      <c r="AY25" s="60">
        <v>157.5</v>
      </c>
      <c r="AZ25" s="57">
        <v>87.46</v>
      </c>
      <c r="BA25" s="60">
        <v>1050</v>
      </c>
      <c r="BB25" s="60"/>
      <c r="BC25" s="60">
        <v>1050</v>
      </c>
    </row>
    <row r="26" spans="1:55" s="62" customFormat="1" ht="16.5" customHeight="1">
      <c r="A26" s="63" t="s">
        <v>4929</v>
      </c>
      <c r="B26" s="65">
        <v>20</v>
      </c>
      <c r="C26" s="52" t="s">
        <v>2406</v>
      </c>
      <c r="D26" s="320" t="s">
        <v>2407</v>
      </c>
      <c r="E26" s="64" t="s">
        <v>2408</v>
      </c>
      <c r="F26" s="52" t="s">
        <v>2409</v>
      </c>
      <c r="G26" s="53"/>
      <c r="H26" s="52" t="s">
        <v>3949</v>
      </c>
      <c r="I26" s="52" t="s">
        <v>3947</v>
      </c>
      <c r="J26" s="52" t="s">
        <v>4954</v>
      </c>
      <c r="K26" s="147">
        <f t="shared" si="0"/>
        <v>55</v>
      </c>
      <c r="L26" s="143" t="s">
        <v>1964</v>
      </c>
      <c r="M26" s="1"/>
      <c r="N26" s="1"/>
      <c r="O26" s="1"/>
      <c r="P26" s="219"/>
      <c r="Q26" s="52">
        <v>199</v>
      </c>
      <c r="R26" s="53"/>
      <c r="S26" s="52" t="s">
        <v>169</v>
      </c>
      <c r="T26" s="52" t="s">
        <v>4931</v>
      </c>
      <c r="U26" s="295" t="s">
        <v>1998</v>
      </c>
      <c r="V26" s="64"/>
      <c r="W26" s="64"/>
      <c r="X26" s="64"/>
      <c r="Y26" s="64"/>
      <c r="Z26" s="64"/>
      <c r="AA26" s="307"/>
      <c r="AB26" s="307"/>
      <c r="AC26" s="307"/>
      <c r="AD26" s="307"/>
      <c r="AE26" s="307"/>
      <c r="AF26" s="52" t="s">
        <v>3948</v>
      </c>
      <c r="AG26" s="52" t="s">
        <v>3950</v>
      </c>
      <c r="AH26" s="52" t="s">
        <v>3992</v>
      </c>
      <c r="AI26" s="52" t="s">
        <v>1999</v>
      </c>
      <c r="AJ26" s="52"/>
      <c r="AK26" s="143"/>
      <c r="AL26" s="143"/>
      <c r="AM26" s="58"/>
      <c r="AN26" s="52" t="s">
        <v>3951</v>
      </c>
      <c r="AO26" s="52" t="s">
        <v>3955</v>
      </c>
      <c r="AP26" s="52" t="s">
        <v>3992</v>
      </c>
      <c r="AQ26" s="52"/>
      <c r="AR26" s="59">
        <v>9</v>
      </c>
      <c r="AS26" s="54" t="s">
        <v>1544</v>
      </c>
      <c r="AT26" s="60">
        <v>148.04999999999998</v>
      </c>
      <c r="AU26" s="60">
        <v>78.75</v>
      </c>
      <c r="AV26" s="60">
        <v>20.309999999999999</v>
      </c>
      <c r="AW26" s="61">
        <v>32</v>
      </c>
      <c r="AX26" s="61"/>
      <c r="AY26" s="60">
        <v>47.249999999999993</v>
      </c>
      <c r="AZ26" s="57">
        <v>-11.360000000000014</v>
      </c>
      <c r="BA26" s="60">
        <v>326.36</v>
      </c>
      <c r="BB26" s="60"/>
      <c r="BC26" s="60">
        <v>315</v>
      </c>
    </row>
    <row r="27" spans="1:55" s="62" customFormat="1" ht="16.5" customHeight="1">
      <c r="A27" s="63" t="s">
        <v>4929</v>
      </c>
      <c r="B27" s="65">
        <v>21</v>
      </c>
      <c r="C27" s="52" t="s">
        <v>2428</v>
      </c>
      <c r="D27" s="320" t="s">
        <v>2214</v>
      </c>
      <c r="E27" s="64" t="s">
        <v>2429</v>
      </c>
      <c r="F27" s="52" t="s">
        <v>2430</v>
      </c>
      <c r="G27" s="53"/>
      <c r="H27" s="52" t="s">
        <v>2021</v>
      </c>
      <c r="I27" s="52" t="s">
        <v>3955</v>
      </c>
      <c r="J27" s="52" t="s">
        <v>4955</v>
      </c>
      <c r="K27" s="147">
        <f t="shared" si="0"/>
        <v>25</v>
      </c>
      <c r="L27" s="143" t="s">
        <v>100</v>
      </c>
      <c r="M27" s="1"/>
      <c r="N27" s="1"/>
      <c r="O27" s="1"/>
      <c r="P27" s="219"/>
      <c r="Q27" s="54">
        <v>217</v>
      </c>
      <c r="R27" s="53"/>
      <c r="S27" s="52" t="s">
        <v>69</v>
      </c>
      <c r="T27" s="52" t="s">
        <v>4931</v>
      </c>
      <c r="U27" s="295" t="s">
        <v>2048</v>
      </c>
      <c r="V27" s="64"/>
      <c r="W27" s="64"/>
      <c r="X27" s="64"/>
      <c r="Y27" s="64"/>
      <c r="Z27" s="64"/>
      <c r="AA27" s="307"/>
      <c r="AB27" s="307"/>
      <c r="AC27" s="307"/>
      <c r="AD27" s="307"/>
      <c r="AE27" s="307"/>
      <c r="AF27" s="52" t="s">
        <v>3951</v>
      </c>
      <c r="AG27" s="52" t="s">
        <v>3950</v>
      </c>
      <c r="AH27" s="52" t="s">
        <v>3992</v>
      </c>
      <c r="AI27" s="52" t="s">
        <v>2287</v>
      </c>
      <c r="AJ27" s="52"/>
      <c r="AK27" s="143"/>
      <c r="AL27" s="143"/>
      <c r="AM27" s="58"/>
      <c r="AN27" s="52" t="s">
        <v>3505</v>
      </c>
      <c r="AO27" s="52" t="s">
        <v>3955</v>
      </c>
      <c r="AP27" s="52" t="s">
        <v>3992</v>
      </c>
      <c r="AQ27" s="52"/>
      <c r="AR27" s="59">
        <v>24</v>
      </c>
      <c r="AS27" s="54" t="s">
        <v>1544</v>
      </c>
      <c r="AT27" s="60">
        <v>394.79999999999995</v>
      </c>
      <c r="AU27" s="60">
        <v>210</v>
      </c>
      <c r="AV27" s="60">
        <v>0</v>
      </c>
      <c r="AW27" s="61">
        <v>32</v>
      </c>
      <c r="AX27" s="61"/>
      <c r="AY27" s="60">
        <v>125.99999999999999</v>
      </c>
      <c r="AZ27" s="57">
        <v>77.2</v>
      </c>
      <c r="BA27" s="60">
        <v>840</v>
      </c>
      <c r="BB27" s="60"/>
      <c r="BC27" s="60">
        <v>840</v>
      </c>
    </row>
    <row r="28" spans="1:55" s="62" customFormat="1" ht="16.5" customHeight="1">
      <c r="A28" s="63" t="s">
        <v>4929</v>
      </c>
      <c r="B28" s="65">
        <v>22</v>
      </c>
      <c r="C28" s="52" t="s">
        <v>2486</v>
      </c>
      <c r="D28" s="320" t="s">
        <v>55</v>
      </c>
      <c r="E28" s="64" t="s">
        <v>635</v>
      </c>
      <c r="F28" s="52" t="s">
        <v>2487</v>
      </c>
      <c r="G28" s="53"/>
      <c r="H28" s="52" t="s">
        <v>2752</v>
      </c>
      <c r="I28" s="52" t="s">
        <v>3947</v>
      </c>
      <c r="J28" s="52" t="s">
        <v>4954</v>
      </c>
      <c r="K28" s="147">
        <f t="shared" si="0"/>
        <v>55</v>
      </c>
      <c r="L28" s="143" t="s">
        <v>1964</v>
      </c>
      <c r="M28" s="1"/>
      <c r="N28" s="1"/>
      <c r="O28" s="1"/>
      <c r="P28" s="219"/>
      <c r="Q28" s="54">
        <v>234</v>
      </c>
      <c r="R28" s="53"/>
      <c r="S28" s="52" t="s">
        <v>69</v>
      </c>
      <c r="T28" s="52" t="s">
        <v>4931</v>
      </c>
      <c r="U28" s="295" t="s">
        <v>4956</v>
      </c>
      <c r="V28" s="64"/>
      <c r="W28" s="64"/>
      <c r="X28" s="64"/>
      <c r="Y28" s="64"/>
      <c r="Z28" s="64"/>
      <c r="AA28" s="307"/>
      <c r="AB28" s="307"/>
      <c r="AC28" s="307"/>
      <c r="AD28" s="307"/>
      <c r="AE28" s="307"/>
      <c r="AF28" s="52" t="s">
        <v>3812</v>
      </c>
      <c r="AG28" s="52" t="s">
        <v>3950</v>
      </c>
      <c r="AH28" s="52" t="s">
        <v>3992</v>
      </c>
      <c r="AI28" s="52" t="s">
        <v>2489</v>
      </c>
      <c r="AJ28" s="52"/>
      <c r="AK28" s="143"/>
      <c r="AL28" s="143"/>
      <c r="AM28" s="58"/>
      <c r="AN28" s="52" t="s">
        <v>3812</v>
      </c>
      <c r="AO28" s="52" t="s">
        <v>3955</v>
      </c>
      <c r="AP28" s="52" t="s">
        <v>3992</v>
      </c>
      <c r="AQ28" s="52"/>
      <c r="AR28" s="59">
        <v>12</v>
      </c>
      <c r="AS28" s="54" t="s">
        <v>1544</v>
      </c>
      <c r="AT28" s="60">
        <v>197.39999999999998</v>
      </c>
      <c r="AU28" s="60">
        <v>105</v>
      </c>
      <c r="AV28" s="60">
        <v>1.96</v>
      </c>
      <c r="AW28" s="61">
        <v>26</v>
      </c>
      <c r="AX28" s="61"/>
      <c r="AY28" s="60">
        <v>62.999999999999993</v>
      </c>
      <c r="AZ28" s="57">
        <v>26.64</v>
      </c>
      <c r="BA28" s="60">
        <v>420</v>
      </c>
      <c r="BB28" s="60"/>
      <c r="BC28" s="60">
        <v>420</v>
      </c>
    </row>
    <row r="29" spans="1:55" s="62" customFormat="1" ht="16.5" customHeight="1">
      <c r="A29" s="63" t="s">
        <v>4929</v>
      </c>
      <c r="B29" s="65">
        <v>23</v>
      </c>
      <c r="C29" s="52" t="s">
        <v>2495</v>
      </c>
      <c r="D29" s="320" t="s">
        <v>179</v>
      </c>
      <c r="E29" s="64" t="s">
        <v>2496</v>
      </c>
      <c r="F29" s="52" t="s">
        <v>2497</v>
      </c>
      <c r="G29" s="53"/>
      <c r="H29" s="52" t="s">
        <v>2761</v>
      </c>
      <c r="I29" s="52" t="s">
        <v>3951</v>
      </c>
      <c r="J29" s="52" t="s">
        <v>4957</v>
      </c>
      <c r="K29" s="147">
        <f t="shared" si="0"/>
        <v>33</v>
      </c>
      <c r="L29" s="143" t="s">
        <v>1964</v>
      </c>
      <c r="M29" s="1"/>
      <c r="N29" s="1"/>
      <c r="O29" s="1"/>
      <c r="P29" s="219"/>
      <c r="Q29" s="54">
        <v>238</v>
      </c>
      <c r="R29" s="53"/>
      <c r="S29" s="52" t="s">
        <v>58</v>
      </c>
      <c r="T29" s="52" t="s">
        <v>4931</v>
      </c>
      <c r="U29" s="295" t="s">
        <v>4958</v>
      </c>
      <c r="V29" s="64"/>
      <c r="W29" s="64"/>
      <c r="X29" s="64"/>
      <c r="Y29" s="64"/>
      <c r="Z29" s="64"/>
      <c r="AA29" s="307"/>
      <c r="AB29" s="307"/>
      <c r="AC29" s="307"/>
      <c r="AD29" s="307"/>
      <c r="AE29" s="307"/>
      <c r="AF29" s="52" t="s">
        <v>2756</v>
      </c>
      <c r="AG29" s="52" t="s">
        <v>3950</v>
      </c>
      <c r="AH29" s="52" t="s">
        <v>3992</v>
      </c>
      <c r="AI29" s="52" t="s">
        <v>2235</v>
      </c>
      <c r="AJ29" s="52"/>
      <c r="AK29" s="143"/>
      <c r="AL29" s="143"/>
      <c r="AM29" s="58"/>
      <c r="AN29" s="52" t="s">
        <v>2021</v>
      </c>
      <c r="AO29" s="52" t="s">
        <v>3955</v>
      </c>
      <c r="AP29" s="52" t="s">
        <v>3992</v>
      </c>
      <c r="AQ29" s="52"/>
      <c r="AR29" s="59">
        <v>10</v>
      </c>
      <c r="AS29" s="54" t="s">
        <v>1544</v>
      </c>
      <c r="AT29" s="60">
        <v>164.49999999999997</v>
      </c>
      <c r="AU29" s="60">
        <v>87.5</v>
      </c>
      <c r="AV29" s="60">
        <v>5.16</v>
      </c>
      <c r="AW29" s="61">
        <v>56</v>
      </c>
      <c r="AX29" s="61"/>
      <c r="AY29" s="60">
        <v>52.5</v>
      </c>
      <c r="AZ29" s="57">
        <v>-15.659999999999968</v>
      </c>
      <c r="BA29" s="60">
        <v>365.65999999999997</v>
      </c>
      <c r="BB29" s="60"/>
      <c r="BC29" s="60">
        <v>350</v>
      </c>
    </row>
    <row r="30" spans="1:55" s="62" customFormat="1" ht="16.5" customHeight="1">
      <c r="A30" s="63" t="s">
        <v>4929</v>
      </c>
      <c r="B30" s="65">
        <v>24</v>
      </c>
      <c r="C30" s="52" t="s">
        <v>2506</v>
      </c>
      <c r="D30" s="320" t="s">
        <v>55</v>
      </c>
      <c r="E30" s="64" t="s">
        <v>1900</v>
      </c>
      <c r="F30" s="52" t="s">
        <v>2507</v>
      </c>
      <c r="G30" s="53"/>
      <c r="H30" s="52" t="s">
        <v>3954</v>
      </c>
      <c r="I30" s="52" t="s">
        <v>3948</v>
      </c>
      <c r="J30" s="52" t="s">
        <v>4959</v>
      </c>
      <c r="K30" s="147">
        <f t="shared" si="0"/>
        <v>50</v>
      </c>
      <c r="L30" s="143" t="s">
        <v>1964</v>
      </c>
      <c r="M30" s="1"/>
      <c r="N30" s="1"/>
      <c r="O30" s="1"/>
      <c r="P30" s="219"/>
      <c r="Q30" s="54">
        <v>242</v>
      </c>
      <c r="R30" s="53"/>
      <c r="S30" s="52" t="s">
        <v>58</v>
      </c>
      <c r="T30" s="52" t="s">
        <v>4931</v>
      </c>
      <c r="U30" s="295" t="s">
        <v>3868</v>
      </c>
      <c r="V30" s="64"/>
      <c r="W30" s="64"/>
      <c r="X30" s="64"/>
      <c r="Y30" s="64"/>
      <c r="Z30" s="64"/>
      <c r="AA30" s="307"/>
      <c r="AB30" s="307"/>
      <c r="AC30" s="307"/>
      <c r="AD30" s="307"/>
      <c r="AE30" s="307"/>
      <c r="AF30" s="52" t="s">
        <v>2761</v>
      </c>
      <c r="AG30" s="52" t="s">
        <v>3950</v>
      </c>
      <c r="AH30" s="52" t="s">
        <v>3992</v>
      </c>
      <c r="AI30" s="52" t="s">
        <v>2508</v>
      </c>
      <c r="AJ30" s="52"/>
      <c r="AK30" s="143"/>
      <c r="AL30" s="143"/>
      <c r="AM30" s="58"/>
      <c r="AN30" s="52" t="s">
        <v>2025</v>
      </c>
      <c r="AO30" s="52" t="s">
        <v>3955</v>
      </c>
      <c r="AP30" s="52" t="s">
        <v>3992</v>
      </c>
      <c r="AQ30" s="52"/>
      <c r="AR30" s="59">
        <v>30</v>
      </c>
      <c r="AS30" s="54" t="s">
        <v>1609</v>
      </c>
      <c r="AT30" s="60">
        <v>493.5</v>
      </c>
      <c r="AU30" s="60">
        <v>262.5</v>
      </c>
      <c r="AV30" s="60">
        <v>4.6100000000000003</v>
      </c>
      <c r="AW30" s="61">
        <v>41</v>
      </c>
      <c r="AX30" s="61"/>
      <c r="AY30" s="60">
        <v>157.5</v>
      </c>
      <c r="AZ30" s="57">
        <v>90.89</v>
      </c>
      <c r="BA30" s="60">
        <v>1050</v>
      </c>
      <c r="BB30" s="60"/>
      <c r="BC30" s="60">
        <v>1050</v>
      </c>
    </row>
    <row r="31" spans="1:55" s="62" customFormat="1" ht="16.5" customHeight="1">
      <c r="A31" s="63" t="s">
        <v>4929</v>
      </c>
      <c r="B31" s="65">
        <v>25</v>
      </c>
      <c r="C31" s="52" t="s">
        <v>2518</v>
      </c>
      <c r="D31" s="320" t="s">
        <v>55</v>
      </c>
      <c r="E31" s="64" t="s">
        <v>2519</v>
      </c>
      <c r="F31" s="52" t="s">
        <v>2520</v>
      </c>
      <c r="G31" s="53"/>
      <c r="H31" s="52" t="s">
        <v>2761</v>
      </c>
      <c r="I31" s="52" t="s">
        <v>3946</v>
      </c>
      <c r="J31" s="52" t="s">
        <v>4946</v>
      </c>
      <c r="K31" s="147">
        <f t="shared" si="0"/>
        <v>22</v>
      </c>
      <c r="L31" s="143" t="s">
        <v>1964</v>
      </c>
      <c r="M31" s="1"/>
      <c r="N31" s="1"/>
      <c r="O31" s="1"/>
      <c r="P31" s="219"/>
      <c r="Q31" s="54">
        <v>246</v>
      </c>
      <c r="R31" s="53"/>
      <c r="S31" s="52" t="s">
        <v>69</v>
      </c>
      <c r="T31" s="52" t="s">
        <v>4931</v>
      </c>
      <c r="U31" s="295" t="s">
        <v>4960</v>
      </c>
      <c r="V31" s="64"/>
      <c r="W31" s="64"/>
      <c r="X31" s="64"/>
      <c r="Y31" s="64"/>
      <c r="Z31" s="64"/>
      <c r="AA31" s="307"/>
      <c r="AB31" s="307"/>
      <c r="AC31" s="307"/>
      <c r="AD31" s="307"/>
      <c r="AE31" s="307"/>
      <c r="AF31" s="52" t="s">
        <v>2761</v>
      </c>
      <c r="AG31" s="52" t="s">
        <v>3950</v>
      </c>
      <c r="AH31" s="52" t="s">
        <v>3992</v>
      </c>
      <c r="AI31" s="52" t="s">
        <v>2522</v>
      </c>
      <c r="AJ31" s="52"/>
      <c r="AK31" s="143"/>
      <c r="AL31" s="143"/>
      <c r="AM31" s="58"/>
      <c r="AN31" s="52" t="s">
        <v>2761</v>
      </c>
      <c r="AO31" s="52" t="s">
        <v>3955</v>
      </c>
      <c r="AP31" s="52" t="s">
        <v>3992</v>
      </c>
      <c r="AQ31" s="52"/>
      <c r="AR31" s="59">
        <v>14</v>
      </c>
      <c r="AS31" s="54" t="s">
        <v>1544</v>
      </c>
      <c r="AT31" s="60">
        <v>230.3</v>
      </c>
      <c r="AU31" s="60">
        <v>122.5</v>
      </c>
      <c r="AV31" s="60">
        <v>31.24</v>
      </c>
      <c r="AW31" s="61">
        <v>45</v>
      </c>
      <c r="AX31" s="61"/>
      <c r="AY31" s="60">
        <v>73.5</v>
      </c>
      <c r="AZ31" s="57">
        <v>-12.54000000000002</v>
      </c>
      <c r="BA31" s="60">
        <v>502.54</v>
      </c>
      <c r="BB31" s="60"/>
      <c r="BC31" s="60">
        <v>490</v>
      </c>
    </row>
    <row r="32" spans="1:55" s="62" customFormat="1" ht="16.5" customHeight="1">
      <c r="A32" s="63" t="s">
        <v>4929</v>
      </c>
      <c r="B32" s="65">
        <v>26</v>
      </c>
      <c r="C32" s="52" t="s">
        <v>2528</v>
      </c>
      <c r="D32" s="320" t="s">
        <v>733</v>
      </c>
      <c r="E32" s="64" t="s">
        <v>2529</v>
      </c>
      <c r="F32" s="52" t="s">
        <v>2530</v>
      </c>
      <c r="G32" s="53"/>
      <c r="H32" s="52" t="s">
        <v>3948</v>
      </c>
      <c r="I32" s="52" t="s">
        <v>3950</v>
      </c>
      <c r="J32" s="52" t="s">
        <v>4961</v>
      </c>
      <c r="K32" s="147">
        <f t="shared" si="0"/>
        <v>24</v>
      </c>
      <c r="L32" s="143" t="s">
        <v>1964</v>
      </c>
      <c r="M32" s="1"/>
      <c r="N32" s="1"/>
      <c r="O32" s="1"/>
      <c r="P32" s="219"/>
      <c r="Q32" s="54">
        <v>252</v>
      </c>
      <c r="R32" s="53"/>
      <c r="S32" s="52" t="s">
        <v>69</v>
      </c>
      <c r="T32" s="52" t="s">
        <v>4931</v>
      </c>
      <c r="U32" s="295" t="s">
        <v>85</v>
      </c>
      <c r="V32" s="64"/>
      <c r="W32" s="64"/>
      <c r="X32" s="64"/>
      <c r="Y32" s="64"/>
      <c r="Z32" s="64"/>
      <c r="AA32" s="307"/>
      <c r="AB32" s="307"/>
      <c r="AC32" s="307"/>
      <c r="AD32" s="307"/>
      <c r="AE32" s="307"/>
      <c r="AF32" s="52" t="s">
        <v>2767</v>
      </c>
      <c r="AG32" s="52" t="s">
        <v>3950</v>
      </c>
      <c r="AH32" s="52" t="s">
        <v>3992</v>
      </c>
      <c r="AI32" s="52" t="s">
        <v>1994</v>
      </c>
      <c r="AJ32" s="52"/>
      <c r="AK32" s="143"/>
      <c r="AL32" s="143"/>
      <c r="AM32" s="58"/>
      <c r="AN32" s="52" t="s">
        <v>2772</v>
      </c>
      <c r="AO32" s="52" t="s">
        <v>3955</v>
      </c>
      <c r="AP32" s="52" t="s">
        <v>3992</v>
      </c>
      <c r="AQ32" s="52"/>
      <c r="AR32" s="59">
        <v>16</v>
      </c>
      <c r="AS32" s="54" t="s">
        <v>1544</v>
      </c>
      <c r="AT32" s="60">
        <v>263.2</v>
      </c>
      <c r="AU32" s="60">
        <v>140</v>
      </c>
      <c r="AV32" s="60">
        <v>4.55</v>
      </c>
      <c r="AW32" s="61">
        <v>46</v>
      </c>
      <c r="AX32" s="61"/>
      <c r="AY32" s="60">
        <v>84</v>
      </c>
      <c r="AZ32" s="57">
        <v>22.25</v>
      </c>
      <c r="BA32" s="60">
        <v>560</v>
      </c>
      <c r="BB32" s="60"/>
      <c r="BC32" s="60">
        <v>560</v>
      </c>
    </row>
    <row r="33" spans="1:55" s="62" customFormat="1" ht="16.5" customHeight="1">
      <c r="A33" s="63" t="s">
        <v>4929</v>
      </c>
      <c r="B33" s="65">
        <v>27</v>
      </c>
      <c r="C33" s="52" t="s">
        <v>2555</v>
      </c>
      <c r="D33" s="320" t="s">
        <v>2556</v>
      </c>
      <c r="E33" s="64" t="s">
        <v>2557</v>
      </c>
      <c r="F33" s="52" t="s">
        <v>2558</v>
      </c>
      <c r="G33" s="53"/>
      <c r="H33" s="52" t="s">
        <v>3458</v>
      </c>
      <c r="I33" s="52" t="s">
        <v>3949</v>
      </c>
      <c r="J33" s="52" t="s">
        <v>4930</v>
      </c>
      <c r="K33" s="147">
        <f t="shared" si="0"/>
        <v>66</v>
      </c>
      <c r="L33" s="143" t="s">
        <v>100</v>
      </c>
      <c r="M33" s="1"/>
      <c r="N33" s="1"/>
      <c r="O33" s="1"/>
      <c r="P33" s="219"/>
      <c r="Q33" s="54">
        <v>261</v>
      </c>
      <c r="R33" s="53"/>
      <c r="S33" s="52" t="s">
        <v>94</v>
      </c>
      <c r="T33" s="52" t="s">
        <v>4931</v>
      </c>
      <c r="U33" s="295" t="s">
        <v>4962</v>
      </c>
      <c r="V33" s="64"/>
      <c r="W33" s="64"/>
      <c r="X33" s="64"/>
      <c r="Y33" s="64"/>
      <c r="Z33" s="64"/>
      <c r="AA33" s="307"/>
      <c r="AB33" s="307"/>
      <c r="AC33" s="307"/>
      <c r="AD33" s="307"/>
      <c r="AE33" s="307"/>
      <c r="AF33" s="52" t="s">
        <v>3804</v>
      </c>
      <c r="AG33" s="52" t="s">
        <v>3950</v>
      </c>
      <c r="AH33" s="52" t="s">
        <v>3992</v>
      </c>
      <c r="AI33" s="52" t="s">
        <v>2207</v>
      </c>
      <c r="AJ33" s="52"/>
      <c r="AK33" s="143"/>
      <c r="AL33" s="143"/>
      <c r="AM33" s="58"/>
      <c r="AN33" s="52" t="s">
        <v>2787</v>
      </c>
      <c r="AO33" s="52" t="s">
        <v>3955</v>
      </c>
      <c r="AP33" s="52" t="s">
        <v>3992</v>
      </c>
      <c r="AQ33" s="52"/>
      <c r="AR33" s="59">
        <v>23</v>
      </c>
      <c r="AS33" s="54" t="s">
        <v>1544</v>
      </c>
      <c r="AT33" s="60">
        <v>378.34999999999997</v>
      </c>
      <c r="AU33" s="60">
        <v>201.25</v>
      </c>
      <c r="AV33" s="60">
        <v>8.41</v>
      </c>
      <c r="AW33" s="61">
        <v>51</v>
      </c>
      <c r="AX33" s="61"/>
      <c r="AY33" s="60">
        <v>120.74999999999999</v>
      </c>
      <c r="AZ33" s="57">
        <v>45.24</v>
      </c>
      <c r="BA33" s="60">
        <v>805</v>
      </c>
      <c r="BB33" s="60"/>
      <c r="BC33" s="60">
        <v>805</v>
      </c>
    </row>
    <row r="34" spans="1:55" s="62" customFormat="1" ht="16.5" customHeight="1">
      <c r="A34" s="63" t="s">
        <v>4929</v>
      </c>
      <c r="B34" s="65">
        <v>28</v>
      </c>
      <c r="C34" s="52" t="s">
        <v>2610</v>
      </c>
      <c r="D34" s="320" t="s">
        <v>2611</v>
      </c>
      <c r="E34" s="64" t="s">
        <v>2612</v>
      </c>
      <c r="F34" s="52" t="s">
        <v>2613</v>
      </c>
      <c r="G34" s="53"/>
      <c r="H34" s="52" t="s">
        <v>3950</v>
      </c>
      <c r="I34" s="52" t="s">
        <v>3946</v>
      </c>
      <c r="J34" s="52" t="s">
        <v>4963</v>
      </c>
      <c r="K34" s="147">
        <f t="shared" si="0"/>
        <v>41</v>
      </c>
      <c r="L34" s="143" t="s">
        <v>1964</v>
      </c>
      <c r="M34" s="1"/>
      <c r="N34" s="1"/>
      <c r="O34" s="1"/>
      <c r="P34" s="219"/>
      <c r="Q34" s="54">
        <v>283</v>
      </c>
      <c r="R34" s="53"/>
      <c r="S34" s="52" t="s">
        <v>51</v>
      </c>
      <c r="T34" s="52" t="s">
        <v>4931</v>
      </c>
      <c r="U34" s="295" t="s">
        <v>4964</v>
      </c>
      <c r="V34" s="64"/>
      <c r="W34" s="64"/>
      <c r="X34" s="64"/>
      <c r="Y34" s="64"/>
      <c r="Z34" s="64"/>
      <c r="AA34" s="307"/>
      <c r="AB34" s="307"/>
      <c r="AC34" s="307"/>
      <c r="AD34" s="307"/>
      <c r="AE34" s="307"/>
      <c r="AF34" s="52" t="s">
        <v>3458</v>
      </c>
      <c r="AG34" s="52" t="s">
        <v>3950</v>
      </c>
      <c r="AH34" s="52" t="s">
        <v>3992</v>
      </c>
      <c r="AI34" s="52" t="s">
        <v>2615</v>
      </c>
      <c r="AJ34" s="52"/>
      <c r="AK34" s="143"/>
      <c r="AL34" s="143"/>
      <c r="AM34" s="58"/>
      <c r="AN34" s="52" t="s">
        <v>2025</v>
      </c>
      <c r="AO34" s="52" t="s">
        <v>3955</v>
      </c>
      <c r="AP34" s="52" t="s">
        <v>3992</v>
      </c>
      <c r="AQ34" s="52"/>
      <c r="AR34" s="59">
        <v>30</v>
      </c>
      <c r="AS34" s="54" t="s">
        <v>1609</v>
      </c>
      <c r="AT34" s="60">
        <v>493.5</v>
      </c>
      <c r="AU34" s="60">
        <v>262.5</v>
      </c>
      <c r="AV34" s="60">
        <v>23.53</v>
      </c>
      <c r="AW34" s="61">
        <v>87</v>
      </c>
      <c r="AX34" s="61"/>
      <c r="AY34" s="60">
        <v>157.5</v>
      </c>
      <c r="AZ34" s="57">
        <v>25.97</v>
      </c>
      <c r="BA34" s="60">
        <v>1050</v>
      </c>
      <c r="BB34" s="60"/>
      <c r="BC34" s="60">
        <v>1050</v>
      </c>
    </row>
    <row r="35" spans="1:55" s="62" customFormat="1" ht="16.5" customHeight="1">
      <c r="A35" s="63" t="s">
        <v>4929</v>
      </c>
      <c r="B35" s="65">
        <v>29</v>
      </c>
      <c r="C35" s="52" t="s">
        <v>2638</v>
      </c>
      <c r="D35" s="320" t="s">
        <v>1076</v>
      </c>
      <c r="E35" s="64" t="s">
        <v>2639</v>
      </c>
      <c r="F35" s="52" t="s">
        <v>2640</v>
      </c>
      <c r="G35" s="53"/>
      <c r="H35" s="52" t="s">
        <v>2787</v>
      </c>
      <c r="I35" s="52" t="s">
        <v>3950</v>
      </c>
      <c r="J35" s="52" t="s">
        <v>4965</v>
      </c>
      <c r="K35" s="147">
        <f t="shared" si="0"/>
        <v>39</v>
      </c>
      <c r="L35" s="143" t="s">
        <v>1964</v>
      </c>
      <c r="M35" s="1"/>
      <c r="N35" s="1"/>
      <c r="O35" s="1"/>
      <c r="P35" s="219"/>
      <c r="Q35" s="54">
        <v>291</v>
      </c>
      <c r="R35" s="53"/>
      <c r="S35" s="52" t="s">
        <v>69</v>
      </c>
      <c r="T35" s="52" t="s">
        <v>4931</v>
      </c>
      <c r="U35" s="295" t="s">
        <v>4036</v>
      </c>
      <c r="V35" s="55"/>
      <c r="W35" s="55"/>
      <c r="X35" s="64"/>
      <c r="Y35" s="55"/>
      <c r="Z35" s="55"/>
      <c r="AA35" s="307"/>
      <c r="AB35" s="307"/>
      <c r="AC35" s="307"/>
      <c r="AD35" s="307"/>
      <c r="AE35" s="307"/>
      <c r="AF35" s="52" t="s">
        <v>2787</v>
      </c>
      <c r="AG35" s="52" t="s">
        <v>3950</v>
      </c>
      <c r="AH35" s="52" t="s">
        <v>3992</v>
      </c>
      <c r="AI35" s="52" t="s">
        <v>2120</v>
      </c>
      <c r="AJ35" s="52"/>
      <c r="AK35" s="143"/>
      <c r="AL35" s="143"/>
      <c r="AM35" s="58"/>
      <c r="AN35" s="52" t="s">
        <v>2025</v>
      </c>
      <c r="AO35" s="52" t="s">
        <v>3955</v>
      </c>
      <c r="AP35" s="52" t="s">
        <v>3992</v>
      </c>
      <c r="AQ35" s="52"/>
      <c r="AR35" s="59">
        <v>30</v>
      </c>
      <c r="AS35" s="54" t="s">
        <v>1609</v>
      </c>
      <c r="AT35" s="60">
        <v>493.5</v>
      </c>
      <c r="AU35" s="60">
        <v>262.5</v>
      </c>
      <c r="AV35" s="60">
        <v>27.46</v>
      </c>
      <c r="AW35" s="61">
        <v>41</v>
      </c>
      <c r="AX35" s="61"/>
      <c r="AY35" s="60">
        <v>157.5</v>
      </c>
      <c r="AZ35" s="57">
        <v>68.040000000000006</v>
      </c>
      <c r="BA35" s="60">
        <v>1050</v>
      </c>
      <c r="BB35" s="60"/>
      <c r="BC35" s="60">
        <v>1050</v>
      </c>
    </row>
    <row r="36" spans="1:55" s="62" customFormat="1" ht="16.5" customHeight="1">
      <c r="A36" s="63" t="s">
        <v>4929</v>
      </c>
      <c r="B36" s="65">
        <v>30</v>
      </c>
      <c r="C36" s="52" t="s">
        <v>2667</v>
      </c>
      <c r="D36" s="320" t="s">
        <v>2668</v>
      </c>
      <c r="E36" s="64" t="s">
        <v>2669</v>
      </c>
      <c r="F36" s="52" t="s">
        <v>2670</v>
      </c>
      <c r="G36" s="53"/>
      <c r="H36" s="52" t="s">
        <v>3949</v>
      </c>
      <c r="I36" s="52" t="s">
        <v>3950</v>
      </c>
      <c r="J36" s="52" t="s">
        <v>4951</v>
      </c>
      <c r="K36" s="147">
        <f t="shared" si="0"/>
        <v>63</v>
      </c>
      <c r="L36" s="143" t="s">
        <v>100</v>
      </c>
      <c r="M36" s="1"/>
      <c r="N36" s="1"/>
      <c r="O36" s="1"/>
      <c r="P36" s="219"/>
      <c r="Q36" s="54">
        <v>300</v>
      </c>
      <c r="R36" s="53"/>
      <c r="S36" s="52" t="s">
        <v>58</v>
      </c>
      <c r="T36" s="52" t="s">
        <v>4931</v>
      </c>
      <c r="U36" s="295" t="s">
        <v>1979</v>
      </c>
      <c r="V36" s="55"/>
      <c r="W36" s="55"/>
      <c r="X36" s="64"/>
      <c r="Y36" s="55"/>
      <c r="Z36" s="55"/>
      <c r="AA36" s="307"/>
      <c r="AB36" s="307"/>
      <c r="AC36" s="307"/>
      <c r="AD36" s="307"/>
      <c r="AE36" s="307"/>
      <c r="AF36" s="52" t="s">
        <v>3799</v>
      </c>
      <c r="AG36" s="52" t="s">
        <v>3950</v>
      </c>
      <c r="AH36" s="52" t="s">
        <v>3992</v>
      </c>
      <c r="AI36" s="52" t="s">
        <v>1990</v>
      </c>
      <c r="AJ36" s="52"/>
      <c r="AK36" s="143"/>
      <c r="AL36" s="143"/>
      <c r="AM36" s="58"/>
      <c r="AN36" s="52" t="s">
        <v>2752</v>
      </c>
      <c r="AO36" s="52" t="s">
        <v>3955</v>
      </c>
      <c r="AP36" s="52" t="s">
        <v>3992</v>
      </c>
      <c r="AQ36" s="52"/>
      <c r="AR36" s="59">
        <v>11</v>
      </c>
      <c r="AS36" s="54" t="s">
        <v>1544</v>
      </c>
      <c r="AT36" s="60">
        <v>180.95</v>
      </c>
      <c r="AU36" s="60">
        <v>96.25</v>
      </c>
      <c r="AV36" s="60">
        <v>8.3699999999999992</v>
      </c>
      <c r="AW36" s="61">
        <v>7</v>
      </c>
      <c r="AX36" s="61"/>
      <c r="AY36" s="60">
        <v>57.75</v>
      </c>
      <c r="AZ36" s="57">
        <v>34.68</v>
      </c>
      <c r="BA36" s="60">
        <v>385</v>
      </c>
      <c r="BB36" s="60"/>
      <c r="BC36" s="60">
        <v>385</v>
      </c>
    </row>
    <row r="37" spans="1:55" s="62" customFormat="1" ht="16.5" customHeight="1">
      <c r="A37" s="63" t="s">
        <v>4929</v>
      </c>
      <c r="B37" s="65">
        <v>31</v>
      </c>
      <c r="C37" s="52" t="s">
        <v>2672</v>
      </c>
      <c r="D37" s="320" t="s">
        <v>2673</v>
      </c>
      <c r="E37" s="64" t="s">
        <v>948</v>
      </c>
      <c r="F37" s="52" t="s">
        <v>2674</v>
      </c>
      <c r="G37" s="53"/>
      <c r="H37" s="52" t="s">
        <v>2021</v>
      </c>
      <c r="I37" s="52" t="s">
        <v>3950</v>
      </c>
      <c r="J37" s="52" t="s">
        <v>4966</v>
      </c>
      <c r="K37" s="147">
        <f t="shared" si="0"/>
        <v>86</v>
      </c>
      <c r="L37" s="143" t="s">
        <v>100</v>
      </c>
      <c r="M37" s="1"/>
      <c r="N37" s="1"/>
      <c r="O37" s="1"/>
      <c r="P37" s="219"/>
      <c r="Q37" s="54">
        <v>302</v>
      </c>
      <c r="R37" s="53"/>
      <c r="S37" s="52" t="s">
        <v>69</v>
      </c>
      <c r="T37" s="52" t="s">
        <v>4931</v>
      </c>
      <c r="U37" s="295" t="s">
        <v>140</v>
      </c>
      <c r="V37" s="55"/>
      <c r="W37" s="55"/>
      <c r="X37" s="64"/>
      <c r="Y37" s="55"/>
      <c r="Z37" s="55"/>
      <c r="AA37" s="307"/>
      <c r="AB37" s="307"/>
      <c r="AC37" s="307"/>
      <c r="AD37" s="307"/>
      <c r="AE37" s="307"/>
      <c r="AF37" s="52" t="s">
        <v>3799</v>
      </c>
      <c r="AG37" s="52" t="s">
        <v>3950</v>
      </c>
      <c r="AH37" s="52" t="s">
        <v>3992</v>
      </c>
      <c r="AI37" s="52" t="s">
        <v>2676</v>
      </c>
      <c r="AJ37" s="52"/>
      <c r="AK37" s="143"/>
      <c r="AL37" s="143"/>
      <c r="AM37" s="58"/>
      <c r="AN37" s="52" t="s">
        <v>2025</v>
      </c>
      <c r="AO37" s="52" t="s">
        <v>3955</v>
      </c>
      <c r="AP37" s="52" t="s">
        <v>3992</v>
      </c>
      <c r="AQ37" s="52"/>
      <c r="AR37" s="59">
        <v>30</v>
      </c>
      <c r="AS37" s="54" t="s">
        <v>1609</v>
      </c>
      <c r="AT37" s="60">
        <v>493.5</v>
      </c>
      <c r="AU37" s="60">
        <v>262.5</v>
      </c>
      <c r="AV37" s="60">
        <v>0.88</v>
      </c>
      <c r="AW37" s="61">
        <v>53</v>
      </c>
      <c r="AX37" s="61"/>
      <c r="AY37" s="60">
        <v>157.5</v>
      </c>
      <c r="AZ37" s="57">
        <v>82.62</v>
      </c>
      <c r="BA37" s="60">
        <v>1050</v>
      </c>
      <c r="BB37" s="60"/>
      <c r="BC37" s="60">
        <v>1050</v>
      </c>
    </row>
    <row r="38" spans="1:55" s="62" customFormat="1" ht="16.5" customHeight="1">
      <c r="A38" s="63" t="s">
        <v>4929</v>
      </c>
      <c r="B38" s="65">
        <v>32</v>
      </c>
      <c r="C38" s="52" t="s">
        <v>2684</v>
      </c>
      <c r="D38" s="320" t="s">
        <v>2685</v>
      </c>
      <c r="E38" s="64" t="s">
        <v>2686</v>
      </c>
      <c r="F38" s="52" t="s">
        <v>2687</v>
      </c>
      <c r="G38" s="53"/>
      <c r="H38" s="52" t="s">
        <v>2777</v>
      </c>
      <c r="I38" s="52" t="s">
        <v>3953</v>
      </c>
      <c r="J38" s="52" t="s">
        <v>4967</v>
      </c>
      <c r="K38" s="147">
        <f t="shared" si="0"/>
        <v>7</v>
      </c>
      <c r="L38" s="143" t="s">
        <v>100</v>
      </c>
      <c r="M38" s="1"/>
      <c r="N38" s="1"/>
      <c r="O38" s="1"/>
      <c r="P38" s="219"/>
      <c r="Q38" s="54">
        <v>312</v>
      </c>
      <c r="R38" s="53"/>
      <c r="S38" s="52" t="s">
        <v>528</v>
      </c>
      <c r="T38" s="52" t="s">
        <v>4931</v>
      </c>
      <c r="U38" s="295" t="s">
        <v>4968</v>
      </c>
      <c r="V38" s="55"/>
      <c r="W38" s="55"/>
      <c r="X38" s="64"/>
      <c r="Y38" s="55"/>
      <c r="Z38" s="55"/>
      <c r="AA38" s="307"/>
      <c r="AB38" s="307"/>
      <c r="AC38" s="307"/>
      <c r="AD38" s="307"/>
      <c r="AE38" s="307"/>
      <c r="AF38" s="52" t="s">
        <v>3793</v>
      </c>
      <c r="AG38" s="52" t="s">
        <v>3950</v>
      </c>
      <c r="AH38" s="52" t="s">
        <v>3992</v>
      </c>
      <c r="AI38" s="52" t="s">
        <v>2689</v>
      </c>
      <c r="AJ38" s="52"/>
      <c r="AK38" s="143"/>
      <c r="AL38" s="143"/>
      <c r="AM38" s="58"/>
      <c r="AN38" s="52" t="s">
        <v>2025</v>
      </c>
      <c r="AO38" s="52" t="s">
        <v>3955</v>
      </c>
      <c r="AP38" s="52" t="s">
        <v>3992</v>
      </c>
      <c r="AQ38" s="52"/>
      <c r="AR38" s="59">
        <v>29</v>
      </c>
      <c r="AS38" s="54" t="s">
        <v>1544</v>
      </c>
      <c r="AT38" s="60">
        <v>477.04999999999995</v>
      </c>
      <c r="AU38" s="60">
        <v>253.75</v>
      </c>
      <c r="AV38" s="60">
        <v>0</v>
      </c>
      <c r="AW38" s="61">
        <v>43</v>
      </c>
      <c r="AX38" s="61"/>
      <c r="AY38" s="60">
        <v>152.25</v>
      </c>
      <c r="AZ38" s="57">
        <v>88.95</v>
      </c>
      <c r="BA38" s="60">
        <v>1015</v>
      </c>
      <c r="BB38" s="60"/>
      <c r="BC38" s="60">
        <v>1015</v>
      </c>
    </row>
    <row r="39" spans="1:55" s="62" customFormat="1" ht="16.5" customHeight="1">
      <c r="A39" s="63" t="s">
        <v>4929</v>
      </c>
      <c r="B39" s="65">
        <v>33</v>
      </c>
      <c r="C39" s="52" t="s">
        <v>4095</v>
      </c>
      <c r="D39" s="320" t="s">
        <v>55</v>
      </c>
      <c r="E39" s="64" t="s">
        <v>4096</v>
      </c>
      <c r="F39" s="52" t="s">
        <v>4097</v>
      </c>
      <c r="G39" s="53"/>
      <c r="H39" s="52" t="s">
        <v>2792</v>
      </c>
      <c r="I39" s="52" t="s">
        <v>3947</v>
      </c>
      <c r="J39" s="52" t="s">
        <v>4967</v>
      </c>
      <c r="K39" s="147">
        <f t="shared" si="0"/>
        <v>7</v>
      </c>
      <c r="L39" s="143" t="s">
        <v>1964</v>
      </c>
      <c r="M39" s="1"/>
      <c r="N39" s="1"/>
      <c r="O39" s="1"/>
      <c r="P39" s="219"/>
      <c r="Q39" s="54">
        <v>320</v>
      </c>
      <c r="R39" s="53"/>
      <c r="S39" s="52" t="s">
        <v>117</v>
      </c>
      <c r="T39" s="52" t="s">
        <v>4931</v>
      </c>
      <c r="U39" s="295"/>
      <c r="V39" s="55"/>
      <c r="W39" s="55"/>
      <c r="X39" s="64"/>
      <c r="Y39" s="55"/>
      <c r="Z39" s="55"/>
      <c r="AA39" s="307"/>
      <c r="AB39" s="307"/>
      <c r="AC39" s="307"/>
      <c r="AD39" s="307"/>
      <c r="AE39" s="307"/>
      <c r="AF39" s="52" t="s">
        <v>3949</v>
      </c>
      <c r="AG39" s="52" t="s">
        <v>3946</v>
      </c>
      <c r="AH39" s="52" t="s">
        <v>3992</v>
      </c>
      <c r="AI39" s="52" t="s">
        <v>2137</v>
      </c>
      <c r="AJ39" s="52"/>
      <c r="AK39" s="143"/>
      <c r="AL39" s="143"/>
      <c r="AM39" s="58"/>
      <c r="AN39" s="52" t="s">
        <v>2025</v>
      </c>
      <c r="AO39" s="52" t="s">
        <v>3955</v>
      </c>
      <c r="AP39" s="52" t="s">
        <v>3992</v>
      </c>
      <c r="AQ39" s="52"/>
      <c r="AR39" s="59">
        <v>30</v>
      </c>
      <c r="AS39" s="54" t="s">
        <v>1609</v>
      </c>
      <c r="AT39" s="60">
        <v>493.5</v>
      </c>
      <c r="AU39" s="60">
        <v>262.5</v>
      </c>
      <c r="AV39" s="60">
        <v>3.24</v>
      </c>
      <c r="AW39" s="61">
        <v>0</v>
      </c>
      <c r="AX39" s="61"/>
      <c r="AY39" s="60">
        <v>157.5</v>
      </c>
      <c r="AZ39" s="57">
        <v>133.26</v>
      </c>
      <c r="BA39" s="60">
        <v>1050</v>
      </c>
      <c r="BB39" s="60"/>
      <c r="BC39" s="60">
        <v>1050</v>
      </c>
    </row>
    <row r="40" spans="1:55" s="62" customFormat="1" ht="16.5" customHeight="1">
      <c r="A40" s="63" t="s">
        <v>4929</v>
      </c>
      <c r="B40" s="65">
        <v>34</v>
      </c>
      <c r="C40" s="52" t="s">
        <v>4099</v>
      </c>
      <c r="D40" s="320" t="s">
        <v>1248</v>
      </c>
      <c r="E40" s="64" t="s">
        <v>4100</v>
      </c>
      <c r="F40" s="52" t="s">
        <v>4101</v>
      </c>
      <c r="G40" s="53"/>
      <c r="H40" s="52" t="s">
        <v>2781</v>
      </c>
      <c r="I40" s="52" t="s">
        <v>3947</v>
      </c>
      <c r="J40" s="52" t="s">
        <v>4957</v>
      </c>
      <c r="K40" s="147">
        <f t="shared" si="0"/>
        <v>33</v>
      </c>
      <c r="L40" s="143" t="s">
        <v>1964</v>
      </c>
      <c r="M40" s="1"/>
      <c r="N40" s="1"/>
      <c r="O40" s="1"/>
      <c r="P40" s="219"/>
      <c r="Q40" s="54">
        <v>321</v>
      </c>
      <c r="R40" s="53"/>
      <c r="S40" s="52" t="s">
        <v>1186</v>
      </c>
      <c r="T40" s="52" t="s">
        <v>4931</v>
      </c>
      <c r="U40" s="295" t="s">
        <v>4969</v>
      </c>
      <c r="V40" s="55"/>
      <c r="W40" s="55"/>
      <c r="X40" s="64"/>
      <c r="Y40" s="55"/>
      <c r="Z40" s="55"/>
      <c r="AA40" s="307"/>
      <c r="AB40" s="307"/>
      <c r="AC40" s="307"/>
      <c r="AD40" s="307"/>
      <c r="AE40" s="307"/>
      <c r="AF40" s="52" t="s">
        <v>3949</v>
      </c>
      <c r="AG40" s="52" t="s">
        <v>3946</v>
      </c>
      <c r="AH40" s="52" t="s">
        <v>3992</v>
      </c>
      <c r="AI40" s="52" t="s">
        <v>2440</v>
      </c>
      <c r="AJ40" s="52"/>
      <c r="AK40" s="143"/>
      <c r="AL40" s="143"/>
      <c r="AM40" s="58"/>
      <c r="AN40" s="52" t="s">
        <v>2025</v>
      </c>
      <c r="AO40" s="52" t="s">
        <v>3955</v>
      </c>
      <c r="AP40" s="52" t="s">
        <v>3992</v>
      </c>
      <c r="AQ40" s="52"/>
      <c r="AR40" s="59">
        <v>30</v>
      </c>
      <c r="AS40" s="54" t="s">
        <v>1609</v>
      </c>
      <c r="AT40" s="60">
        <v>493.5</v>
      </c>
      <c r="AU40" s="60">
        <v>262.5</v>
      </c>
      <c r="AV40" s="60">
        <v>73.010000000000005</v>
      </c>
      <c r="AW40" s="61">
        <v>36</v>
      </c>
      <c r="AX40" s="61"/>
      <c r="AY40" s="60">
        <v>157.5</v>
      </c>
      <c r="AZ40" s="57">
        <v>27.49</v>
      </c>
      <c r="BA40" s="60">
        <v>1050</v>
      </c>
      <c r="BB40" s="60"/>
      <c r="BC40" s="60">
        <v>1050</v>
      </c>
    </row>
    <row r="41" spans="1:55" s="62" customFormat="1" ht="16.5" customHeight="1">
      <c r="A41" s="63" t="s">
        <v>4929</v>
      </c>
      <c r="B41" s="65">
        <v>35</v>
      </c>
      <c r="C41" s="52" t="s">
        <v>4119</v>
      </c>
      <c r="D41" s="320" t="s">
        <v>4120</v>
      </c>
      <c r="E41" s="64" t="s">
        <v>4121</v>
      </c>
      <c r="F41" s="52" t="s">
        <v>4122</v>
      </c>
      <c r="G41" s="53"/>
      <c r="H41" s="52" t="s">
        <v>2767</v>
      </c>
      <c r="I41" s="52" t="s">
        <v>3947</v>
      </c>
      <c r="J41" s="52" t="s">
        <v>4970</v>
      </c>
      <c r="K41" s="147">
        <f t="shared" si="0"/>
        <v>76</v>
      </c>
      <c r="L41" s="143" t="s">
        <v>100</v>
      </c>
      <c r="M41" s="1"/>
      <c r="N41" s="1"/>
      <c r="O41" s="1"/>
      <c r="P41" s="219"/>
      <c r="Q41" s="54">
        <v>327</v>
      </c>
      <c r="R41" s="53"/>
      <c r="S41" s="52" t="s">
        <v>94</v>
      </c>
      <c r="T41" s="52" t="s">
        <v>4931</v>
      </c>
      <c r="U41" s="295" t="s">
        <v>4971</v>
      </c>
      <c r="V41" s="55"/>
      <c r="W41" s="55"/>
      <c r="X41" s="64"/>
      <c r="Y41" s="55"/>
      <c r="Z41" s="55"/>
      <c r="AA41" s="307"/>
      <c r="AB41" s="307"/>
      <c r="AC41" s="307"/>
      <c r="AD41" s="307"/>
      <c r="AE41" s="307"/>
      <c r="AF41" s="52" t="s">
        <v>3950</v>
      </c>
      <c r="AG41" s="52" t="s">
        <v>3946</v>
      </c>
      <c r="AH41" s="52" t="s">
        <v>3992</v>
      </c>
      <c r="AI41" s="52" t="s">
        <v>2003</v>
      </c>
      <c r="AJ41" s="52"/>
      <c r="AK41" s="143"/>
      <c r="AL41" s="143"/>
      <c r="AM41" s="58"/>
      <c r="AN41" s="52" t="s">
        <v>2025</v>
      </c>
      <c r="AO41" s="52" t="s">
        <v>3955</v>
      </c>
      <c r="AP41" s="52" t="s">
        <v>3992</v>
      </c>
      <c r="AQ41" s="52"/>
      <c r="AR41" s="59">
        <v>30</v>
      </c>
      <c r="AS41" s="54" t="s">
        <v>1609</v>
      </c>
      <c r="AT41" s="60">
        <v>493.5</v>
      </c>
      <c r="AU41" s="60">
        <v>262.5</v>
      </c>
      <c r="AV41" s="60">
        <v>0</v>
      </c>
      <c r="AW41" s="61">
        <v>63</v>
      </c>
      <c r="AX41" s="61"/>
      <c r="AY41" s="60">
        <v>157.5</v>
      </c>
      <c r="AZ41" s="57">
        <v>73.5</v>
      </c>
      <c r="BA41" s="60">
        <v>1050</v>
      </c>
      <c r="BB41" s="60"/>
      <c r="BC41" s="60">
        <v>1050</v>
      </c>
    </row>
    <row r="42" spans="1:55" s="62" customFormat="1" ht="16.5" customHeight="1">
      <c r="A42" s="63" t="s">
        <v>4929</v>
      </c>
      <c r="B42" s="65">
        <v>36</v>
      </c>
      <c r="C42" s="52" t="s">
        <v>4147</v>
      </c>
      <c r="D42" s="320" t="s">
        <v>929</v>
      </c>
      <c r="E42" s="64" t="s">
        <v>4148</v>
      </c>
      <c r="F42" s="52" t="s">
        <v>4149</v>
      </c>
      <c r="G42" s="53"/>
      <c r="H42" s="52" t="s">
        <v>2772</v>
      </c>
      <c r="I42" s="52" t="s">
        <v>3949</v>
      </c>
      <c r="J42" s="52" t="s">
        <v>4972</v>
      </c>
      <c r="K42" s="147">
        <f t="shared" si="0"/>
        <v>77</v>
      </c>
      <c r="L42" s="143" t="s">
        <v>1964</v>
      </c>
      <c r="M42" s="1"/>
      <c r="N42" s="1"/>
      <c r="O42" s="1"/>
      <c r="P42" s="219"/>
      <c r="Q42" s="54">
        <v>338</v>
      </c>
      <c r="R42" s="53"/>
      <c r="S42" s="52" t="s">
        <v>169</v>
      </c>
      <c r="T42" s="52" t="s">
        <v>4931</v>
      </c>
      <c r="U42" s="295" t="s">
        <v>4973</v>
      </c>
      <c r="V42" s="55"/>
      <c r="W42" s="55"/>
      <c r="X42" s="64"/>
      <c r="Y42" s="55"/>
      <c r="Z42" s="55"/>
      <c r="AA42" s="307"/>
      <c r="AB42" s="307"/>
      <c r="AC42" s="307"/>
      <c r="AD42" s="307"/>
      <c r="AE42" s="307"/>
      <c r="AF42" s="52" t="s">
        <v>3948</v>
      </c>
      <c r="AG42" s="52" t="s">
        <v>3946</v>
      </c>
      <c r="AH42" s="52" t="s">
        <v>3992</v>
      </c>
      <c r="AI42" s="52" t="s">
        <v>4974</v>
      </c>
      <c r="AJ42" s="52"/>
      <c r="AK42" s="143"/>
      <c r="AL42" s="143"/>
      <c r="AM42" s="58"/>
      <c r="AN42" s="52" t="s">
        <v>2025</v>
      </c>
      <c r="AO42" s="52" t="s">
        <v>3955</v>
      </c>
      <c r="AP42" s="52" t="s">
        <v>3992</v>
      </c>
      <c r="AQ42" s="52"/>
      <c r="AR42" s="59">
        <v>30</v>
      </c>
      <c r="AS42" s="54" t="s">
        <v>1609</v>
      </c>
      <c r="AT42" s="60">
        <v>493.5</v>
      </c>
      <c r="AU42" s="60">
        <v>262.5</v>
      </c>
      <c r="AV42" s="60">
        <v>82.01</v>
      </c>
      <c r="AW42" s="61">
        <v>71</v>
      </c>
      <c r="AX42" s="61"/>
      <c r="AY42" s="60">
        <v>157.5</v>
      </c>
      <c r="AZ42" s="57">
        <v>-16.509999999999991</v>
      </c>
      <c r="BA42" s="60">
        <v>1066.51</v>
      </c>
      <c r="BB42" s="60"/>
      <c r="BC42" s="60">
        <v>1050</v>
      </c>
    </row>
    <row r="43" spans="1:55" s="62" customFormat="1" ht="16.5" customHeight="1">
      <c r="A43" s="63" t="s">
        <v>4929</v>
      </c>
      <c r="B43" s="65">
        <v>37</v>
      </c>
      <c r="C43" s="52" t="s">
        <v>4166</v>
      </c>
      <c r="D43" s="320" t="s">
        <v>2214</v>
      </c>
      <c r="E43" s="64" t="s">
        <v>4167</v>
      </c>
      <c r="F43" s="52" t="s">
        <v>4168</v>
      </c>
      <c r="G43" s="53"/>
      <c r="H43" s="52" t="s">
        <v>3952</v>
      </c>
      <c r="I43" s="52" t="s">
        <v>3954</v>
      </c>
      <c r="J43" s="52" t="s">
        <v>4975</v>
      </c>
      <c r="K43" s="147">
        <f t="shared" si="0"/>
        <v>87</v>
      </c>
      <c r="L43" s="143" t="s">
        <v>100</v>
      </c>
      <c r="M43" s="1"/>
      <c r="N43" s="1"/>
      <c r="O43" s="1"/>
      <c r="P43" s="219"/>
      <c r="Q43" s="54">
        <v>344</v>
      </c>
      <c r="R43" s="53"/>
      <c r="S43" s="52" t="s">
        <v>58</v>
      </c>
      <c r="T43" s="52" t="s">
        <v>4931</v>
      </c>
      <c r="U43" s="295" t="s">
        <v>4976</v>
      </c>
      <c r="V43" s="55"/>
      <c r="W43" s="55"/>
      <c r="X43" s="64"/>
      <c r="Y43" s="55"/>
      <c r="Z43" s="55"/>
      <c r="AA43" s="307"/>
      <c r="AB43" s="307"/>
      <c r="AC43" s="307"/>
      <c r="AD43" s="307"/>
      <c r="AE43" s="307"/>
      <c r="AF43" s="52" t="s">
        <v>3948</v>
      </c>
      <c r="AG43" s="52" t="s">
        <v>3946</v>
      </c>
      <c r="AH43" s="52" t="s">
        <v>3992</v>
      </c>
      <c r="AI43" s="52" t="s">
        <v>2300</v>
      </c>
      <c r="AJ43" s="52"/>
      <c r="AK43" s="143"/>
      <c r="AL43" s="143"/>
      <c r="AM43" s="58"/>
      <c r="AN43" s="52" t="s">
        <v>2025</v>
      </c>
      <c r="AO43" s="52" t="s">
        <v>3955</v>
      </c>
      <c r="AP43" s="52" t="s">
        <v>3992</v>
      </c>
      <c r="AQ43" s="52"/>
      <c r="AR43" s="59">
        <v>15</v>
      </c>
      <c r="AS43" s="54" t="s">
        <v>1609</v>
      </c>
      <c r="AT43" s="60">
        <v>246.75</v>
      </c>
      <c r="AU43" s="60">
        <v>131.25</v>
      </c>
      <c r="AV43" s="60">
        <v>1.83</v>
      </c>
      <c r="AW43" s="61">
        <v>73</v>
      </c>
      <c r="AX43" s="61"/>
      <c r="AY43" s="60">
        <v>78.75</v>
      </c>
      <c r="AZ43" s="57">
        <v>-6.5799999999999272</v>
      </c>
      <c r="BA43" s="60">
        <v>531.57999999999993</v>
      </c>
      <c r="BB43" s="60"/>
      <c r="BC43" s="60">
        <v>525</v>
      </c>
    </row>
    <row r="44" spans="1:55" s="62" customFormat="1" ht="16.5" customHeight="1">
      <c r="A44" s="63" t="s">
        <v>4929</v>
      </c>
      <c r="B44" s="65">
        <v>38</v>
      </c>
      <c r="C44" s="52" t="s">
        <v>4173</v>
      </c>
      <c r="D44" s="320" t="s">
        <v>687</v>
      </c>
      <c r="E44" s="64" t="s">
        <v>4174</v>
      </c>
      <c r="F44" s="52" t="s">
        <v>4175</v>
      </c>
      <c r="G44" s="53"/>
      <c r="H44" s="52" t="s">
        <v>2025</v>
      </c>
      <c r="I44" s="52" t="s">
        <v>3954</v>
      </c>
      <c r="J44" s="52" t="s">
        <v>4977</v>
      </c>
      <c r="K44" s="147">
        <f t="shared" si="0"/>
        <v>26</v>
      </c>
      <c r="L44" s="143" t="s">
        <v>1964</v>
      </c>
      <c r="M44" s="1"/>
      <c r="N44" s="1"/>
      <c r="O44" s="1"/>
      <c r="P44" s="219"/>
      <c r="Q44" s="54">
        <v>347</v>
      </c>
      <c r="R44" s="53"/>
      <c r="S44" s="52" t="s">
        <v>58</v>
      </c>
      <c r="T44" s="52" t="s">
        <v>4931</v>
      </c>
      <c r="U44" s="295"/>
      <c r="V44" s="55"/>
      <c r="W44" s="55"/>
      <c r="X44" s="64"/>
      <c r="Y44" s="55"/>
      <c r="Z44" s="55"/>
      <c r="AA44" s="307"/>
      <c r="AB44" s="307"/>
      <c r="AC44" s="307"/>
      <c r="AD44" s="307"/>
      <c r="AE44" s="307"/>
      <c r="AF44" s="52" t="s">
        <v>3953</v>
      </c>
      <c r="AG44" s="52" t="s">
        <v>3946</v>
      </c>
      <c r="AH44" s="52" t="s">
        <v>3992</v>
      </c>
      <c r="AI44" s="52" t="s">
        <v>2379</v>
      </c>
      <c r="AJ44" s="52"/>
      <c r="AK44" s="143"/>
      <c r="AL44" s="143"/>
      <c r="AM44" s="58"/>
      <c r="AN44" s="52" t="s">
        <v>3955</v>
      </c>
      <c r="AO44" s="52" t="s">
        <v>3955</v>
      </c>
      <c r="AP44" s="52" t="s">
        <v>3992</v>
      </c>
      <c r="AQ44" s="52"/>
      <c r="AR44" s="59">
        <v>3</v>
      </c>
      <c r="AS44" s="54" t="s">
        <v>1544</v>
      </c>
      <c r="AT44" s="60">
        <v>49.349999999999994</v>
      </c>
      <c r="AU44" s="60">
        <v>26.25</v>
      </c>
      <c r="AV44" s="60">
        <v>0</v>
      </c>
      <c r="AW44" s="61">
        <v>0</v>
      </c>
      <c r="AX44" s="61"/>
      <c r="AY44" s="60">
        <v>15.749999999999998</v>
      </c>
      <c r="AZ44" s="57">
        <v>13.65</v>
      </c>
      <c r="BA44" s="60">
        <v>105</v>
      </c>
      <c r="BB44" s="60"/>
      <c r="BC44" s="60">
        <v>105</v>
      </c>
    </row>
    <row r="45" spans="1:55" s="62" customFormat="1" ht="16.5" customHeight="1">
      <c r="A45" s="63" t="s">
        <v>4929</v>
      </c>
      <c r="B45" s="65">
        <v>39</v>
      </c>
      <c r="C45" s="52" t="s">
        <v>4177</v>
      </c>
      <c r="D45" s="320" t="s">
        <v>348</v>
      </c>
      <c r="E45" s="64" t="s">
        <v>1704</v>
      </c>
      <c r="F45" s="52" t="s">
        <v>4178</v>
      </c>
      <c r="G45" s="53"/>
      <c r="H45" s="52" t="s">
        <v>2803</v>
      </c>
      <c r="I45" s="52" t="s">
        <v>3949</v>
      </c>
      <c r="J45" s="52" t="s">
        <v>4943</v>
      </c>
      <c r="K45" s="147">
        <f t="shared" si="0"/>
        <v>28</v>
      </c>
      <c r="L45" s="143" t="s">
        <v>100</v>
      </c>
      <c r="M45" s="1"/>
      <c r="N45" s="1"/>
      <c r="O45" s="1"/>
      <c r="P45" s="219"/>
      <c r="Q45" s="54">
        <v>348</v>
      </c>
      <c r="R45" s="53"/>
      <c r="S45" s="52" t="s">
        <v>58</v>
      </c>
      <c r="T45" s="52" t="s">
        <v>4931</v>
      </c>
      <c r="U45" s="295" t="s">
        <v>3473</v>
      </c>
      <c r="V45" s="55"/>
      <c r="W45" s="55"/>
      <c r="X45" s="64"/>
      <c r="Y45" s="55"/>
      <c r="Z45" s="55"/>
      <c r="AA45" s="307"/>
      <c r="AB45" s="307"/>
      <c r="AC45" s="307"/>
      <c r="AD45" s="307"/>
      <c r="AE45" s="307"/>
      <c r="AF45" s="52" t="s">
        <v>3953</v>
      </c>
      <c r="AG45" s="52" t="s">
        <v>3946</v>
      </c>
      <c r="AH45" s="52" t="s">
        <v>3992</v>
      </c>
      <c r="AI45" s="52" t="s">
        <v>2235</v>
      </c>
      <c r="AJ45" s="52"/>
      <c r="AK45" s="143"/>
      <c r="AL45" s="143"/>
      <c r="AM45" s="58"/>
      <c r="AN45" s="52" t="s">
        <v>2025</v>
      </c>
      <c r="AO45" s="52" t="s">
        <v>3955</v>
      </c>
      <c r="AP45" s="52" t="s">
        <v>3992</v>
      </c>
      <c r="AQ45" s="52"/>
      <c r="AR45" s="59">
        <v>30</v>
      </c>
      <c r="AS45" s="54" t="s">
        <v>1609</v>
      </c>
      <c r="AT45" s="60">
        <v>493.5</v>
      </c>
      <c r="AU45" s="60">
        <v>262.5</v>
      </c>
      <c r="AV45" s="60">
        <v>5.44</v>
      </c>
      <c r="AW45" s="61">
        <v>20</v>
      </c>
      <c r="AX45" s="61"/>
      <c r="AY45" s="60">
        <v>157.5</v>
      </c>
      <c r="AZ45" s="57">
        <v>111.06</v>
      </c>
      <c r="BA45" s="60">
        <v>1050</v>
      </c>
      <c r="BB45" s="60"/>
      <c r="BC45" s="60">
        <v>1050</v>
      </c>
    </row>
    <row r="46" spans="1:55" s="62" customFormat="1" ht="16.5" customHeight="1">
      <c r="A46" s="63" t="s">
        <v>4929</v>
      </c>
      <c r="B46" s="65">
        <v>40</v>
      </c>
      <c r="C46" s="52" t="s">
        <v>4202</v>
      </c>
      <c r="D46" s="320" t="s">
        <v>55</v>
      </c>
      <c r="E46" s="64" t="s">
        <v>4203</v>
      </c>
      <c r="F46" s="52" t="s">
        <v>4204</v>
      </c>
      <c r="G46" s="53"/>
      <c r="H46" s="52" t="s">
        <v>3950</v>
      </c>
      <c r="I46" s="52" t="s">
        <v>3954</v>
      </c>
      <c r="J46" s="52" t="s">
        <v>4978</v>
      </c>
      <c r="K46" s="147">
        <f t="shared" si="0"/>
        <v>17</v>
      </c>
      <c r="L46" s="143" t="s">
        <v>1964</v>
      </c>
      <c r="M46" s="1"/>
      <c r="N46" s="1"/>
      <c r="O46" s="1"/>
      <c r="P46" s="219"/>
      <c r="Q46" s="54">
        <v>356</v>
      </c>
      <c r="R46" s="53"/>
      <c r="S46" s="52" t="s">
        <v>69</v>
      </c>
      <c r="T46" s="52" t="s">
        <v>4931</v>
      </c>
      <c r="U46" s="295"/>
      <c r="V46" s="55"/>
      <c r="W46" s="55"/>
      <c r="X46" s="64"/>
      <c r="Y46" s="55"/>
      <c r="Z46" s="55"/>
      <c r="AA46" s="307"/>
      <c r="AB46" s="307"/>
      <c r="AC46" s="307"/>
      <c r="AD46" s="307"/>
      <c r="AE46" s="307"/>
      <c r="AF46" s="52" t="s">
        <v>3954</v>
      </c>
      <c r="AG46" s="52" t="s">
        <v>3946</v>
      </c>
      <c r="AH46" s="52" t="s">
        <v>3992</v>
      </c>
      <c r="AI46" s="52" t="s">
        <v>2026</v>
      </c>
      <c r="AJ46" s="52"/>
      <c r="AK46" s="143"/>
      <c r="AL46" s="143"/>
      <c r="AM46" s="58"/>
      <c r="AN46" s="52" t="s">
        <v>2025</v>
      </c>
      <c r="AO46" s="52" t="s">
        <v>3955</v>
      </c>
      <c r="AP46" s="52" t="s">
        <v>3992</v>
      </c>
      <c r="AQ46" s="52"/>
      <c r="AR46" s="59">
        <v>30</v>
      </c>
      <c r="AS46" s="54" t="s">
        <v>1609</v>
      </c>
      <c r="AT46" s="60">
        <v>493.5</v>
      </c>
      <c r="AU46" s="60">
        <v>262.5</v>
      </c>
      <c r="AV46" s="60">
        <v>17.96</v>
      </c>
      <c r="AW46" s="61">
        <v>0</v>
      </c>
      <c r="AX46" s="61"/>
      <c r="AY46" s="60">
        <v>157.5</v>
      </c>
      <c r="AZ46" s="57">
        <v>118.54</v>
      </c>
      <c r="BA46" s="60">
        <v>1050</v>
      </c>
      <c r="BB46" s="60"/>
      <c r="BC46" s="60">
        <v>1050</v>
      </c>
    </row>
    <row r="47" spans="1:55" s="62" customFormat="1" ht="16.5" customHeight="1">
      <c r="A47" s="63" t="s">
        <v>4929</v>
      </c>
      <c r="B47" s="65">
        <v>41</v>
      </c>
      <c r="C47" s="52" t="s">
        <v>4207</v>
      </c>
      <c r="D47" s="320" t="s">
        <v>4208</v>
      </c>
      <c r="E47" s="64" t="s">
        <v>4209</v>
      </c>
      <c r="F47" s="52" t="s">
        <v>4210</v>
      </c>
      <c r="G47" s="53"/>
      <c r="H47" s="52" t="s">
        <v>3951</v>
      </c>
      <c r="I47" s="52" t="s">
        <v>2021</v>
      </c>
      <c r="J47" s="52" t="s">
        <v>4941</v>
      </c>
      <c r="K47" s="147">
        <f t="shared" si="0"/>
        <v>40</v>
      </c>
      <c r="L47" s="143" t="s">
        <v>100</v>
      </c>
      <c r="M47" s="1"/>
      <c r="N47" s="1"/>
      <c r="O47" s="1"/>
      <c r="P47" s="219"/>
      <c r="Q47" s="54">
        <v>359</v>
      </c>
      <c r="R47" s="53"/>
      <c r="S47" s="52" t="s">
        <v>404</v>
      </c>
      <c r="T47" s="52" t="s">
        <v>4931</v>
      </c>
      <c r="U47" s="295"/>
      <c r="V47" s="55"/>
      <c r="W47" s="55"/>
      <c r="X47" s="64"/>
      <c r="Y47" s="55"/>
      <c r="Z47" s="55"/>
      <c r="AA47" s="307"/>
      <c r="AB47" s="307"/>
      <c r="AC47" s="307"/>
      <c r="AD47" s="307"/>
      <c r="AE47" s="307"/>
      <c r="AF47" s="52" t="s">
        <v>2752</v>
      </c>
      <c r="AG47" s="52" t="s">
        <v>3946</v>
      </c>
      <c r="AH47" s="52" t="s">
        <v>3992</v>
      </c>
      <c r="AI47" s="52" t="s">
        <v>2109</v>
      </c>
      <c r="AJ47" s="52"/>
      <c r="AK47" s="143"/>
      <c r="AL47" s="143"/>
      <c r="AM47" s="58"/>
      <c r="AN47" s="52" t="s">
        <v>3950</v>
      </c>
      <c r="AO47" s="52" t="s">
        <v>3955</v>
      </c>
      <c r="AP47" s="52" t="s">
        <v>3992</v>
      </c>
      <c r="AQ47" s="52"/>
      <c r="AR47" s="59">
        <v>1</v>
      </c>
      <c r="AS47" s="54" t="s">
        <v>1544</v>
      </c>
      <c r="AT47" s="60">
        <v>16.45</v>
      </c>
      <c r="AU47" s="60">
        <v>8.75</v>
      </c>
      <c r="AV47" s="60">
        <v>0</v>
      </c>
      <c r="AW47" s="61">
        <v>0</v>
      </c>
      <c r="AX47" s="61"/>
      <c r="AY47" s="60">
        <v>5.25</v>
      </c>
      <c r="AZ47" s="57">
        <v>4.55</v>
      </c>
      <c r="BA47" s="60">
        <v>35</v>
      </c>
      <c r="BB47" s="60"/>
      <c r="BC47" s="60">
        <v>35</v>
      </c>
    </row>
    <row r="48" spans="1:55" s="62" customFormat="1" ht="16.5" customHeight="1">
      <c r="A48" s="63" t="s">
        <v>4929</v>
      </c>
      <c r="B48" s="65">
        <v>42</v>
      </c>
      <c r="C48" s="52" t="s">
        <v>4217</v>
      </c>
      <c r="D48" s="320" t="s">
        <v>1582</v>
      </c>
      <c r="E48" s="64" t="s">
        <v>4218</v>
      </c>
      <c r="F48" s="52" t="s">
        <v>4219</v>
      </c>
      <c r="G48" s="53"/>
      <c r="H48" s="52" t="s">
        <v>3808</v>
      </c>
      <c r="I48" s="52" t="s">
        <v>2752</v>
      </c>
      <c r="J48" s="52" t="s">
        <v>4943</v>
      </c>
      <c r="K48" s="147">
        <f t="shared" si="0"/>
        <v>28</v>
      </c>
      <c r="L48" s="143" t="s">
        <v>1964</v>
      </c>
      <c r="M48" s="1"/>
      <c r="N48" s="1"/>
      <c r="O48" s="1"/>
      <c r="P48" s="219"/>
      <c r="Q48" s="54">
        <v>361</v>
      </c>
      <c r="R48" s="53"/>
      <c r="S48" s="52" t="s">
        <v>69</v>
      </c>
      <c r="T48" s="52" t="s">
        <v>4931</v>
      </c>
      <c r="U48" s="295"/>
      <c r="V48" s="55"/>
      <c r="W48" s="55"/>
      <c r="X48" s="64"/>
      <c r="Y48" s="55"/>
      <c r="Z48" s="55"/>
      <c r="AA48" s="307"/>
      <c r="AB48" s="307"/>
      <c r="AC48" s="307"/>
      <c r="AD48" s="307"/>
      <c r="AE48" s="307"/>
      <c r="AF48" s="52" t="s">
        <v>2752</v>
      </c>
      <c r="AG48" s="52" t="s">
        <v>3946</v>
      </c>
      <c r="AH48" s="52" t="s">
        <v>3992</v>
      </c>
      <c r="AI48" s="52" t="s">
        <v>2527</v>
      </c>
      <c r="AJ48" s="52"/>
      <c r="AK48" s="143"/>
      <c r="AL48" s="143"/>
      <c r="AM48" s="58"/>
      <c r="AN48" s="52" t="s">
        <v>3799</v>
      </c>
      <c r="AO48" s="52" t="s">
        <v>3955</v>
      </c>
      <c r="AP48" s="52" t="s">
        <v>3992</v>
      </c>
      <c r="AQ48" s="52"/>
      <c r="AR48" s="59">
        <v>26</v>
      </c>
      <c r="AS48" s="54" t="s">
        <v>1544</v>
      </c>
      <c r="AT48" s="60">
        <v>427.69999999999993</v>
      </c>
      <c r="AU48" s="60">
        <v>227.5</v>
      </c>
      <c r="AV48" s="60">
        <v>20.46</v>
      </c>
      <c r="AW48" s="61">
        <v>0</v>
      </c>
      <c r="AX48" s="61"/>
      <c r="AY48" s="60">
        <v>136.5</v>
      </c>
      <c r="AZ48" s="57">
        <v>97.84</v>
      </c>
      <c r="BA48" s="60">
        <v>910</v>
      </c>
      <c r="BB48" s="60"/>
      <c r="BC48" s="60">
        <v>910</v>
      </c>
    </row>
    <row r="49" spans="1:55" s="62" customFormat="1" ht="16.5" customHeight="1">
      <c r="A49" s="63" t="s">
        <v>4929</v>
      </c>
      <c r="B49" s="65">
        <v>43</v>
      </c>
      <c r="C49" s="52" t="s">
        <v>4246</v>
      </c>
      <c r="D49" s="320" t="s">
        <v>4247</v>
      </c>
      <c r="E49" s="64" t="s">
        <v>2980</v>
      </c>
      <c r="F49" s="52" t="s">
        <v>4248</v>
      </c>
      <c r="G49" s="53"/>
      <c r="H49" s="52" t="s">
        <v>2792</v>
      </c>
      <c r="I49" s="52" t="s">
        <v>3948</v>
      </c>
      <c r="J49" s="52" t="s">
        <v>4979</v>
      </c>
      <c r="K49" s="147">
        <f t="shared" si="0"/>
        <v>56</v>
      </c>
      <c r="L49" s="143" t="s">
        <v>1964</v>
      </c>
      <c r="M49" s="1"/>
      <c r="N49" s="1"/>
      <c r="O49" s="1"/>
      <c r="P49" s="219"/>
      <c r="Q49" s="54">
        <v>372</v>
      </c>
      <c r="R49" s="53"/>
      <c r="S49" s="52" t="s">
        <v>58</v>
      </c>
      <c r="T49" s="52" t="s">
        <v>4931</v>
      </c>
      <c r="U49" s="295" t="s">
        <v>1975</v>
      </c>
      <c r="V49" s="55"/>
      <c r="W49" s="55"/>
      <c r="X49" s="64"/>
      <c r="Y49" s="55"/>
      <c r="Z49" s="55"/>
      <c r="AA49" s="307"/>
      <c r="AB49" s="307"/>
      <c r="AC49" s="307"/>
      <c r="AD49" s="307"/>
      <c r="AE49" s="307"/>
      <c r="AF49" s="52" t="s">
        <v>3812</v>
      </c>
      <c r="AG49" s="52" t="s">
        <v>3946</v>
      </c>
      <c r="AH49" s="52" t="s">
        <v>3992</v>
      </c>
      <c r="AI49" s="52" t="s">
        <v>2109</v>
      </c>
      <c r="AJ49" s="52"/>
      <c r="AK49" s="143"/>
      <c r="AL49" s="143"/>
      <c r="AM49" s="58"/>
      <c r="AN49" s="52" t="s">
        <v>3799</v>
      </c>
      <c r="AO49" s="52" t="s">
        <v>3955</v>
      </c>
      <c r="AP49" s="52" t="s">
        <v>3992</v>
      </c>
      <c r="AQ49" s="52"/>
      <c r="AR49" s="59">
        <v>26</v>
      </c>
      <c r="AS49" s="54" t="s">
        <v>1544</v>
      </c>
      <c r="AT49" s="60">
        <v>427.69999999999993</v>
      </c>
      <c r="AU49" s="60">
        <v>227.5</v>
      </c>
      <c r="AV49" s="60">
        <v>4.84</v>
      </c>
      <c r="AW49" s="61">
        <v>41</v>
      </c>
      <c r="AX49" s="61"/>
      <c r="AY49" s="60">
        <v>136.5</v>
      </c>
      <c r="AZ49" s="57">
        <v>72.459999999999994</v>
      </c>
      <c r="BA49" s="60">
        <v>910</v>
      </c>
      <c r="BB49" s="60"/>
      <c r="BC49" s="60">
        <v>910</v>
      </c>
    </row>
    <row r="50" spans="1:55" s="62" customFormat="1" ht="16.5" customHeight="1">
      <c r="A50" s="63" t="s">
        <v>4929</v>
      </c>
      <c r="B50" s="65">
        <v>44</v>
      </c>
      <c r="C50" s="52" t="s">
        <v>4260</v>
      </c>
      <c r="D50" s="320" t="s">
        <v>123</v>
      </c>
      <c r="E50" s="64" t="s">
        <v>4261</v>
      </c>
      <c r="F50" s="52" t="s">
        <v>4262</v>
      </c>
      <c r="G50" s="53"/>
      <c r="H50" s="52" t="s">
        <v>2777</v>
      </c>
      <c r="I50" s="52" t="s">
        <v>3954</v>
      </c>
      <c r="J50" s="52" t="s">
        <v>4959</v>
      </c>
      <c r="K50" s="147">
        <f t="shared" si="0"/>
        <v>50</v>
      </c>
      <c r="L50" s="143" t="s">
        <v>1964</v>
      </c>
      <c r="M50" s="1"/>
      <c r="N50" s="1"/>
      <c r="O50" s="1"/>
      <c r="P50" s="219"/>
      <c r="Q50" s="54">
        <v>378</v>
      </c>
      <c r="R50" s="53"/>
      <c r="S50" s="52" t="s">
        <v>58</v>
      </c>
      <c r="T50" s="52" t="s">
        <v>4931</v>
      </c>
      <c r="U50" s="295"/>
      <c r="V50" s="55"/>
      <c r="W50" s="55"/>
      <c r="X50" s="64"/>
      <c r="Y50" s="55"/>
      <c r="Z50" s="55"/>
      <c r="AA50" s="307"/>
      <c r="AB50" s="307"/>
      <c r="AC50" s="307"/>
      <c r="AD50" s="307"/>
      <c r="AE50" s="307"/>
      <c r="AF50" s="52" t="s">
        <v>3812</v>
      </c>
      <c r="AG50" s="52" t="s">
        <v>3946</v>
      </c>
      <c r="AH50" s="52" t="s">
        <v>3992</v>
      </c>
      <c r="AI50" s="52" t="s">
        <v>1983</v>
      </c>
      <c r="AJ50" s="52"/>
      <c r="AK50" s="143"/>
      <c r="AL50" s="143"/>
      <c r="AM50" s="58"/>
      <c r="AN50" s="52" t="s">
        <v>2025</v>
      </c>
      <c r="AO50" s="52" t="s">
        <v>3955</v>
      </c>
      <c r="AP50" s="52" t="s">
        <v>3992</v>
      </c>
      <c r="AQ50" s="52"/>
      <c r="AR50" s="59">
        <v>30</v>
      </c>
      <c r="AS50" s="54" t="s">
        <v>1609</v>
      </c>
      <c r="AT50" s="60">
        <v>493.5</v>
      </c>
      <c r="AU50" s="60">
        <v>262.5</v>
      </c>
      <c r="AV50" s="60">
        <v>6.05</v>
      </c>
      <c r="AW50" s="61">
        <v>0</v>
      </c>
      <c r="AX50" s="61"/>
      <c r="AY50" s="60">
        <v>157.5</v>
      </c>
      <c r="AZ50" s="57">
        <v>130.44999999999999</v>
      </c>
      <c r="BA50" s="60">
        <v>1050</v>
      </c>
      <c r="BB50" s="60"/>
      <c r="BC50" s="60">
        <v>1050</v>
      </c>
    </row>
    <row r="51" spans="1:55" s="62" customFormat="1" ht="16.5" customHeight="1">
      <c r="A51" s="63" t="s">
        <v>4929</v>
      </c>
      <c r="B51" s="65">
        <v>45</v>
      </c>
      <c r="C51" s="52" t="s">
        <v>4268</v>
      </c>
      <c r="D51" s="320" t="s">
        <v>356</v>
      </c>
      <c r="E51" s="64" t="s">
        <v>4269</v>
      </c>
      <c r="F51" s="52" t="s">
        <v>4270</v>
      </c>
      <c r="G51" s="53"/>
      <c r="H51" s="52" t="s">
        <v>3946</v>
      </c>
      <c r="I51" s="52" t="s">
        <v>3951</v>
      </c>
      <c r="J51" s="52" t="s">
        <v>4980</v>
      </c>
      <c r="K51" s="147">
        <f t="shared" si="0"/>
        <v>44</v>
      </c>
      <c r="L51" s="143" t="s">
        <v>1964</v>
      </c>
      <c r="M51" s="1"/>
      <c r="N51" s="1"/>
      <c r="O51" s="1"/>
      <c r="P51" s="219"/>
      <c r="Q51" s="54">
        <v>381</v>
      </c>
      <c r="R51" s="53"/>
      <c r="S51" s="52" t="s">
        <v>69</v>
      </c>
      <c r="T51" s="52" t="s">
        <v>4931</v>
      </c>
      <c r="U51" s="295" t="s">
        <v>722</v>
      </c>
      <c r="V51" s="55"/>
      <c r="W51" s="55"/>
      <c r="X51" s="64"/>
      <c r="Y51" s="55"/>
      <c r="Z51" s="55"/>
      <c r="AA51" s="307"/>
      <c r="AB51" s="307"/>
      <c r="AC51" s="307"/>
      <c r="AD51" s="307"/>
      <c r="AE51" s="307"/>
      <c r="AF51" s="52" t="s">
        <v>2756</v>
      </c>
      <c r="AG51" s="52" t="s">
        <v>3946</v>
      </c>
      <c r="AH51" s="52" t="s">
        <v>3992</v>
      </c>
      <c r="AI51" s="52" t="s">
        <v>2104</v>
      </c>
      <c r="AJ51" s="52"/>
      <c r="AK51" s="143"/>
      <c r="AL51" s="143"/>
      <c r="AM51" s="58"/>
      <c r="AN51" s="52" t="s">
        <v>2025</v>
      </c>
      <c r="AO51" s="52" t="s">
        <v>3955</v>
      </c>
      <c r="AP51" s="52" t="s">
        <v>3992</v>
      </c>
      <c r="AQ51" s="52"/>
      <c r="AR51" s="59">
        <v>30</v>
      </c>
      <c r="AS51" s="54" t="s">
        <v>1609</v>
      </c>
      <c r="AT51" s="60">
        <v>493.5</v>
      </c>
      <c r="AU51" s="60">
        <v>262.5</v>
      </c>
      <c r="AV51" s="60">
        <v>9.75</v>
      </c>
      <c r="AW51" s="61">
        <v>28</v>
      </c>
      <c r="AX51" s="61"/>
      <c r="AY51" s="60">
        <v>157.5</v>
      </c>
      <c r="AZ51" s="57">
        <v>98.75</v>
      </c>
      <c r="BA51" s="60">
        <v>1050</v>
      </c>
      <c r="BB51" s="60"/>
      <c r="BC51" s="60">
        <v>1050</v>
      </c>
    </row>
    <row r="52" spans="1:55" s="62" customFormat="1" ht="16.5" customHeight="1">
      <c r="A52" s="63" t="s">
        <v>4929</v>
      </c>
      <c r="B52" s="65">
        <v>46</v>
      </c>
      <c r="C52" s="52" t="s">
        <v>4282</v>
      </c>
      <c r="D52" s="320" t="s">
        <v>1951</v>
      </c>
      <c r="E52" s="64" t="s">
        <v>2069</v>
      </c>
      <c r="F52" s="52" t="s">
        <v>4283</v>
      </c>
      <c r="G52" s="53"/>
      <c r="H52" s="52" t="s">
        <v>3812</v>
      </c>
      <c r="I52" s="52" t="s">
        <v>3953</v>
      </c>
      <c r="J52" s="52" t="s">
        <v>4981</v>
      </c>
      <c r="K52" s="147">
        <f t="shared" si="0"/>
        <v>12</v>
      </c>
      <c r="L52" s="143" t="s">
        <v>100</v>
      </c>
      <c r="M52" s="1"/>
      <c r="N52" s="1"/>
      <c r="O52" s="1"/>
      <c r="P52" s="219"/>
      <c r="Q52" s="54">
        <v>388</v>
      </c>
      <c r="R52" s="53"/>
      <c r="S52" s="52" t="s">
        <v>69</v>
      </c>
      <c r="T52" s="52" t="s">
        <v>4931</v>
      </c>
      <c r="U52" s="295" t="s">
        <v>456</v>
      </c>
      <c r="V52" s="55"/>
      <c r="W52" s="55"/>
      <c r="X52" s="64"/>
      <c r="Y52" s="55"/>
      <c r="Z52" s="55"/>
      <c r="AA52" s="307"/>
      <c r="AB52" s="307"/>
      <c r="AC52" s="307"/>
      <c r="AD52" s="307"/>
      <c r="AE52" s="307"/>
      <c r="AF52" s="52" t="s">
        <v>2767</v>
      </c>
      <c r="AG52" s="52" t="s">
        <v>3946</v>
      </c>
      <c r="AH52" s="52" t="s">
        <v>3992</v>
      </c>
      <c r="AI52" s="52" t="s">
        <v>1997</v>
      </c>
      <c r="AJ52" s="52"/>
      <c r="AK52" s="143"/>
      <c r="AL52" s="143"/>
      <c r="AM52" s="58"/>
      <c r="AN52" s="52" t="s">
        <v>2025</v>
      </c>
      <c r="AO52" s="52" t="s">
        <v>3955</v>
      </c>
      <c r="AP52" s="52" t="s">
        <v>3992</v>
      </c>
      <c r="AQ52" s="52"/>
      <c r="AR52" s="59">
        <v>30</v>
      </c>
      <c r="AS52" s="54" t="s">
        <v>1609</v>
      </c>
      <c r="AT52" s="60">
        <v>493.5</v>
      </c>
      <c r="AU52" s="60">
        <v>262.5</v>
      </c>
      <c r="AV52" s="60">
        <v>2.3199999999999998</v>
      </c>
      <c r="AW52" s="61">
        <v>15</v>
      </c>
      <c r="AX52" s="61"/>
      <c r="AY52" s="60">
        <v>157.5</v>
      </c>
      <c r="AZ52" s="57">
        <v>119.18</v>
      </c>
      <c r="BA52" s="60">
        <v>1050</v>
      </c>
      <c r="BB52" s="60"/>
      <c r="BC52" s="60">
        <v>1050</v>
      </c>
    </row>
    <row r="53" spans="1:55" s="62" customFormat="1" ht="16.5" customHeight="1">
      <c r="A53" s="63" t="s">
        <v>4929</v>
      </c>
      <c r="B53" s="65">
        <v>47</v>
      </c>
      <c r="C53" s="52" t="s">
        <v>4289</v>
      </c>
      <c r="D53" s="320" t="s">
        <v>1248</v>
      </c>
      <c r="E53" s="64" t="s">
        <v>2985</v>
      </c>
      <c r="F53" s="52" t="s">
        <v>4290</v>
      </c>
      <c r="G53" s="53"/>
      <c r="H53" s="52" t="s">
        <v>2767</v>
      </c>
      <c r="I53" s="52" t="s">
        <v>3954</v>
      </c>
      <c r="J53" s="52" t="s">
        <v>4982</v>
      </c>
      <c r="K53" s="147">
        <f t="shared" si="0"/>
        <v>21</v>
      </c>
      <c r="L53" s="143" t="s">
        <v>1964</v>
      </c>
      <c r="M53" s="1"/>
      <c r="N53" s="1"/>
      <c r="O53" s="1"/>
      <c r="P53" s="219"/>
      <c r="Q53" s="54">
        <v>390</v>
      </c>
      <c r="R53" s="53"/>
      <c r="S53" s="52" t="s">
        <v>58</v>
      </c>
      <c r="T53" s="52" t="s">
        <v>4931</v>
      </c>
      <c r="U53" s="295" t="s">
        <v>4983</v>
      </c>
      <c r="V53" s="55"/>
      <c r="W53" s="55"/>
      <c r="X53" s="64"/>
      <c r="Y53" s="55"/>
      <c r="Z53" s="55"/>
      <c r="AA53" s="307"/>
      <c r="AB53" s="307"/>
      <c r="AC53" s="307"/>
      <c r="AD53" s="307"/>
      <c r="AE53" s="307"/>
      <c r="AF53" s="52" t="s">
        <v>2767</v>
      </c>
      <c r="AG53" s="52" t="s">
        <v>3946</v>
      </c>
      <c r="AH53" s="52" t="s">
        <v>3992</v>
      </c>
      <c r="AI53" s="52" t="s">
        <v>2305</v>
      </c>
      <c r="AJ53" s="52"/>
      <c r="AK53" s="143"/>
      <c r="AL53" s="143"/>
      <c r="AM53" s="58"/>
      <c r="AN53" s="52" t="s">
        <v>2025</v>
      </c>
      <c r="AO53" s="52" t="s">
        <v>3955</v>
      </c>
      <c r="AP53" s="52" t="s">
        <v>3992</v>
      </c>
      <c r="AQ53" s="52"/>
      <c r="AR53" s="59">
        <v>30</v>
      </c>
      <c r="AS53" s="54" t="s">
        <v>1609</v>
      </c>
      <c r="AT53" s="60">
        <v>493.5</v>
      </c>
      <c r="AU53" s="60">
        <v>262.5</v>
      </c>
      <c r="AV53" s="60">
        <v>14.71</v>
      </c>
      <c r="AW53" s="61">
        <v>10</v>
      </c>
      <c r="AX53" s="61"/>
      <c r="AY53" s="60">
        <v>157.5</v>
      </c>
      <c r="AZ53" s="57">
        <v>111.79</v>
      </c>
      <c r="BA53" s="60">
        <v>1050</v>
      </c>
      <c r="BB53" s="60"/>
      <c r="BC53" s="60">
        <v>1050</v>
      </c>
    </row>
    <row r="54" spans="1:55" s="62" customFormat="1" ht="16.5" customHeight="1">
      <c r="A54" s="63" t="s">
        <v>4929</v>
      </c>
      <c r="B54" s="65">
        <v>48</v>
      </c>
      <c r="C54" s="52" t="s">
        <v>4316</v>
      </c>
      <c r="D54" s="320" t="s">
        <v>521</v>
      </c>
      <c r="E54" s="64" t="s">
        <v>4317</v>
      </c>
      <c r="F54" s="52" t="s">
        <v>4318</v>
      </c>
      <c r="G54" s="53"/>
      <c r="H54" s="52" t="s">
        <v>3947</v>
      </c>
      <c r="I54" s="52" t="s">
        <v>3946</v>
      </c>
      <c r="J54" s="52" t="s">
        <v>4952</v>
      </c>
      <c r="K54" s="147">
        <f t="shared" si="0"/>
        <v>42</v>
      </c>
      <c r="L54" s="143" t="s">
        <v>100</v>
      </c>
      <c r="M54" s="1"/>
      <c r="N54" s="1"/>
      <c r="O54" s="1"/>
      <c r="P54" s="219"/>
      <c r="Q54" s="54">
        <v>399</v>
      </c>
      <c r="R54" s="53"/>
      <c r="S54" s="52" t="s">
        <v>159</v>
      </c>
      <c r="T54" s="52" t="s">
        <v>4931</v>
      </c>
      <c r="U54" s="295"/>
      <c r="V54" s="55"/>
      <c r="W54" s="55"/>
      <c r="X54" s="64"/>
      <c r="Y54" s="55"/>
      <c r="Z54" s="55"/>
      <c r="AA54" s="307"/>
      <c r="AB54" s="307"/>
      <c r="AC54" s="307"/>
      <c r="AD54" s="307"/>
      <c r="AE54" s="307"/>
      <c r="AF54" s="52" t="s">
        <v>2777</v>
      </c>
      <c r="AG54" s="52" t="s">
        <v>3946</v>
      </c>
      <c r="AH54" s="52" t="s">
        <v>3992</v>
      </c>
      <c r="AI54" s="52" t="s">
        <v>2435</v>
      </c>
      <c r="AJ54" s="52"/>
      <c r="AK54" s="143"/>
      <c r="AL54" s="143"/>
      <c r="AM54" s="58"/>
      <c r="AN54" s="52" t="s">
        <v>3946</v>
      </c>
      <c r="AO54" s="52" t="s">
        <v>3955</v>
      </c>
      <c r="AP54" s="52" t="s">
        <v>3992</v>
      </c>
      <c r="AQ54" s="52"/>
      <c r="AR54" s="59">
        <v>2</v>
      </c>
      <c r="AS54" s="54" t="s">
        <v>1609</v>
      </c>
      <c r="AT54" s="60">
        <v>32.9</v>
      </c>
      <c r="AU54" s="60">
        <v>17.5</v>
      </c>
      <c r="AV54" s="60">
        <v>4</v>
      </c>
      <c r="AW54" s="61">
        <v>0</v>
      </c>
      <c r="AX54" s="61"/>
      <c r="AY54" s="60">
        <v>10.5</v>
      </c>
      <c r="AZ54" s="57">
        <v>5.0999999999999996</v>
      </c>
      <c r="BA54" s="60">
        <v>70</v>
      </c>
      <c r="BB54" s="60"/>
      <c r="BC54" s="60">
        <v>70</v>
      </c>
    </row>
    <row r="55" spans="1:55" s="62" customFormat="1" ht="16.5" customHeight="1">
      <c r="A55" s="63" t="s">
        <v>4929</v>
      </c>
      <c r="B55" s="65">
        <v>49</v>
      </c>
      <c r="C55" s="52" t="s">
        <v>4320</v>
      </c>
      <c r="D55" s="320" t="s">
        <v>61</v>
      </c>
      <c r="E55" s="64" t="s">
        <v>4321</v>
      </c>
      <c r="F55" s="52" t="s">
        <v>4322</v>
      </c>
      <c r="G55" s="53"/>
      <c r="H55" s="52" t="s">
        <v>2792</v>
      </c>
      <c r="I55" s="52" t="s">
        <v>2021</v>
      </c>
      <c r="J55" s="52" t="s">
        <v>4984</v>
      </c>
      <c r="K55" s="147">
        <f t="shared" si="0"/>
        <v>58</v>
      </c>
      <c r="L55" s="143" t="s">
        <v>1964</v>
      </c>
      <c r="M55" s="1"/>
      <c r="N55" s="1"/>
      <c r="O55" s="1"/>
      <c r="P55" s="219"/>
      <c r="Q55" s="54">
        <v>400</v>
      </c>
      <c r="R55" s="53"/>
      <c r="S55" s="52" t="s">
        <v>69</v>
      </c>
      <c r="T55" s="52" t="s">
        <v>4931</v>
      </c>
      <c r="U55" s="295" t="s">
        <v>207</v>
      </c>
      <c r="V55" s="55"/>
      <c r="W55" s="55"/>
      <c r="X55" s="64"/>
      <c r="Y55" s="55"/>
      <c r="Z55" s="55"/>
      <c r="AA55" s="307"/>
      <c r="AB55" s="307"/>
      <c r="AC55" s="307"/>
      <c r="AD55" s="307"/>
      <c r="AE55" s="307"/>
      <c r="AF55" s="52" t="s">
        <v>2777</v>
      </c>
      <c r="AG55" s="52" t="s">
        <v>3946</v>
      </c>
      <c r="AH55" s="52" t="s">
        <v>3992</v>
      </c>
      <c r="AI55" s="52" t="s">
        <v>2522</v>
      </c>
      <c r="AJ55" s="52"/>
      <c r="AK55" s="143"/>
      <c r="AL55" s="143"/>
      <c r="AM55" s="58"/>
      <c r="AN55" s="52" t="s">
        <v>2025</v>
      </c>
      <c r="AO55" s="52" t="s">
        <v>3955</v>
      </c>
      <c r="AP55" s="52" t="s">
        <v>3992</v>
      </c>
      <c r="AQ55" s="52"/>
      <c r="AR55" s="59">
        <v>29</v>
      </c>
      <c r="AS55" s="54" t="s">
        <v>1544</v>
      </c>
      <c r="AT55" s="60">
        <v>477.04999999999995</v>
      </c>
      <c r="AU55" s="60">
        <v>253.75</v>
      </c>
      <c r="AV55" s="60">
        <v>2.2200000000000002</v>
      </c>
      <c r="AW55" s="61">
        <v>9</v>
      </c>
      <c r="AX55" s="61"/>
      <c r="AY55" s="60">
        <v>152.25</v>
      </c>
      <c r="AZ55" s="57">
        <v>120.73</v>
      </c>
      <c r="BA55" s="60">
        <v>1015</v>
      </c>
      <c r="BB55" s="60"/>
      <c r="BC55" s="60">
        <v>1015</v>
      </c>
    </row>
    <row r="56" spans="1:55" s="62" customFormat="1" ht="16.5" customHeight="1">
      <c r="A56" s="63" t="s">
        <v>4929</v>
      </c>
      <c r="B56" s="65">
        <v>50</v>
      </c>
      <c r="C56" s="52" t="s">
        <v>4324</v>
      </c>
      <c r="D56" s="320" t="s">
        <v>55</v>
      </c>
      <c r="E56" s="64" t="s">
        <v>4325</v>
      </c>
      <c r="F56" s="52" t="s">
        <v>4326</v>
      </c>
      <c r="G56" s="53"/>
      <c r="H56" s="52" t="s">
        <v>3952</v>
      </c>
      <c r="I56" s="52" t="s">
        <v>3949</v>
      </c>
      <c r="J56" s="52" t="s">
        <v>4985</v>
      </c>
      <c r="K56" s="147">
        <f t="shared" si="0"/>
        <v>53</v>
      </c>
      <c r="L56" s="143" t="s">
        <v>1964</v>
      </c>
      <c r="M56" s="1"/>
      <c r="N56" s="1"/>
      <c r="O56" s="1"/>
      <c r="P56" s="219"/>
      <c r="Q56" s="54">
        <v>401</v>
      </c>
      <c r="R56" s="53"/>
      <c r="S56" s="52" t="s">
        <v>69</v>
      </c>
      <c r="T56" s="52" t="s">
        <v>4931</v>
      </c>
      <c r="U56" s="295" t="s">
        <v>4986</v>
      </c>
      <c r="V56" s="55"/>
      <c r="W56" s="55"/>
      <c r="X56" s="64"/>
      <c r="Y56" s="55"/>
      <c r="Z56" s="55"/>
      <c r="AA56" s="307"/>
      <c r="AB56" s="307"/>
      <c r="AC56" s="307"/>
      <c r="AD56" s="307"/>
      <c r="AE56" s="307"/>
      <c r="AF56" s="52" t="s">
        <v>3804</v>
      </c>
      <c r="AG56" s="52" t="s">
        <v>3946</v>
      </c>
      <c r="AH56" s="52" t="s">
        <v>3992</v>
      </c>
      <c r="AI56" s="52" t="s">
        <v>1987</v>
      </c>
      <c r="AJ56" s="52"/>
      <c r="AK56" s="143"/>
      <c r="AL56" s="143"/>
      <c r="AM56" s="58"/>
      <c r="AN56" s="52" t="s">
        <v>2025</v>
      </c>
      <c r="AO56" s="52" t="s">
        <v>3955</v>
      </c>
      <c r="AP56" s="52" t="s">
        <v>3992</v>
      </c>
      <c r="AQ56" s="52"/>
      <c r="AR56" s="59">
        <v>30</v>
      </c>
      <c r="AS56" s="54" t="s">
        <v>1609</v>
      </c>
      <c r="AT56" s="60">
        <v>493.5</v>
      </c>
      <c r="AU56" s="60">
        <v>262.5</v>
      </c>
      <c r="AV56" s="60">
        <v>16.809999999999999</v>
      </c>
      <c r="AW56" s="61">
        <v>37</v>
      </c>
      <c r="AX56" s="61"/>
      <c r="AY56" s="60">
        <v>157.5</v>
      </c>
      <c r="AZ56" s="57">
        <v>82.69</v>
      </c>
      <c r="BA56" s="60">
        <v>1050</v>
      </c>
      <c r="BB56" s="60"/>
      <c r="BC56" s="60">
        <v>1050</v>
      </c>
    </row>
    <row r="57" spans="1:55" s="62" customFormat="1" ht="16.5" customHeight="1">
      <c r="A57" s="63" t="s">
        <v>4929</v>
      </c>
      <c r="B57" s="65">
        <v>51</v>
      </c>
      <c r="C57" s="52" t="s">
        <v>4328</v>
      </c>
      <c r="D57" s="320" t="s">
        <v>4153</v>
      </c>
      <c r="E57" s="64" t="s">
        <v>4154</v>
      </c>
      <c r="F57" s="52" t="s">
        <v>4155</v>
      </c>
      <c r="G57" s="53"/>
      <c r="H57" s="52" t="s">
        <v>3804</v>
      </c>
      <c r="I57" s="52" t="s">
        <v>3952</v>
      </c>
      <c r="J57" s="52" t="s">
        <v>4987</v>
      </c>
      <c r="K57" s="147">
        <f t="shared" si="0"/>
        <v>72</v>
      </c>
      <c r="L57" s="143" t="s">
        <v>100</v>
      </c>
      <c r="M57" s="1"/>
      <c r="N57" s="1"/>
      <c r="O57" s="1"/>
      <c r="P57" s="219"/>
      <c r="Q57" s="54">
        <v>403</v>
      </c>
      <c r="R57" s="53"/>
      <c r="S57" s="52" t="s">
        <v>159</v>
      </c>
      <c r="T57" s="52" t="s">
        <v>4931</v>
      </c>
      <c r="U57" s="295"/>
      <c r="V57" s="55"/>
      <c r="W57" s="55"/>
      <c r="X57" s="64"/>
      <c r="Y57" s="55"/>
      <c r="Z57" s="55"/>
      <c r="AA57" s="307"/>
      <c r="AB57" s="307"/>
      <c r="AC57" s="307"/>
      <c r="AD57" s="307"/>
      <c r="AE57" s="307"/>
      <c r="AF57" s="52" t="s">
        <v>3804</v>
      </c>
      <c r="AG57" s="52" t="s">
        <v>3946</v>
      </c>
      <c r="AH57" s="52" t="s">
        <v>3992</v>
      </c>
      <c r="AI57" s="52" t="s">
        <v>2137</v>
      </c>
      <c r="AJ57" s="52"/>
      <c r="AK57" s="143"/>
      <c r="AL57" s="143"/>
      <c r="AM57" s="58"/>
      <c r="AN57" s="52" t="s">
        <v>3946</v>
      </c>
      <c r="AO57" s="52" t="s">
        <v>3955</v>
      </c>
      <c r="AP57" s="52" t="s">
        <v>3992</v>
      </c>
      <c r="AQ57" s="52"/>
      <c r="AR57" s="59">
        <v>2</v>
      </c>
      <c r="AS57" s="54" t="s">
        <v>1544</v>
      </c>
      <c r="AT57" s="60">
        <v>32.9</v>
      </c>
      <c r="AU57" s="60">
        <v>17.5</v>
      </c>
      <c r="AV57" s="60">
        <v>3.8</v>
      </c>
      <c r="AW57" s="61">
        <v>0</v>
      </c>
      <c r="AX57" s="61"/>
      <c r="AY57" s="60">
        <v>10.5</v>
      </c>
      <c r="AZ57" s="57">
        <v>5.3</v>
      </c>
      <c r="BA57" s="60">
        <v>70</v>
      </c>
      <c r="BB57" s="60"/>
      <c r="BC57" s="60">
        <v>70</v>
      </c>
    </row>
    <row r="58" spans="1:55" s="62" customFormat="1" ht="16.5" customHeight="1">
      <c r="A58" s="63" t="s">
        <v>4929</v>
      </c>
      <c r="B58" s="65">
        <v>52</v>
      </c>
      <c r="C58" s="52" t="s">
        <v>4330</v>
      </c>
      <c r="D58" s="320" t="s">
        <v>107</v>
      </c>
      <c r="E58" s="64" t="s">
        <v>4331</v>
      </c>
      <c r="F58" s="52" t="s">
        <v>4332</v>
      </c>
      <c r="G58" s="53"/>
      <c r="H58" s="52" t="s">
        <v>2803</v>
      </c>
      <c r="I58" s="52" t="s">
        <v>3949</v>
      </c>
      <c r="J58" s="52" t="s">
        <v>4946</v>
      </c>
      <c r="K58" s="147">
        <f t="shared" si="0"/>
        <v>22</v>
      </c>
      <c r="L58" s="143" t="s">
        <v>1964</v>
      </c>
      <c r="M58" s="1"/>
      <c r="N58" s="1"/>
      <c r="O58" s="1"/>
      <c r="P58" s="219"/>
      <c r="Q58" s="54">
        <v>404</v>
      </c>
      <c r="R58" s="53"/>
      <c r="S58" s="52" t="s">
        <v>69</v>
      </c>
      <c r="T58" s="52" t="s">
        <v>4931</v>
      </c>
      <c r="U58" s="295" t="s">
        <v>225</v>
      </c>
      <c r="V58" s="55"/>
      <c r="W58" s="55"/>
      <c r="X58" s="64"/>
      <c r="Y58" s="55"/>
      <c r="Z58" s="55"/>
      <c r="AA58" s="307"/>
      <c r="AB58" s="307"/>
      <c r="AC58" s="307"/>
      <c r="AD58" s="307"/>
      <c r="AE58" s="307"/>
      <c r="AF58" s="52" t="s">
        <v>3804</v>
      </c>
      <c r="AG58" s="52" t="s">
        <v>3946</v>
      </c>
      <c r="AH58" s="52" t="s">
        <v>3992</v>
      </c>
      <c r="AI58" s="52" t="s">
        <v>2016</v>
      </c>
      <c r="AJ58" s="52"/>
      <c r="AK58" s="143"/>
      <c r="AL58" s="143"/>
      <c r="AM58" s="58"/>
      <c r="AN58" s="52" t="s">
        <v>3946</v>
      </c>
      <c r="AO58" s="52" t="s">
        <v>3955</v>
      </c>
      <c r="AP58" s="52" t="s">
        <v>3992</v>
      </c>
      <c r="AQ58" s="52"/>
      <c r="AR58" s="59">
        <v>2</v>
      </c>
      <c r="AS58" s="54" t="s">
        <v>1544</v>
      </c>
      <c r="AT58" s="60">
        <v>32.9</v>
      </c>
      <c r="AU58" s="60">
        <v>17.5</v>
      </c>
      <c r="AV58" s="60">
        <v>5.98</v>
      </c>
      <c r="AW58" s="61">
        <v>34</v>
      </c>
      <c r="AX58" s="61"/>
      <c r="AY58" s="60">
        <v>10.5</v>
      </c>
      <c r="AZ58" s="57">
        <v>-30.879999999999995</v>
      </c>
      <c r="BA58" s="60">
        <v>100.88</v>
      </c>
      <c r="BB58" s="60"/>
      <c r="BC58" s="60">
        <v>70</v>
      </c>
    </row>
    <row r="59" spans="1:55" s="62" customFormat="1" ht="16.5" customHeight="1">
      <c r="A59" s="63" t="s">
        <v>4929</v>
      </c>
      <c r="B59" s="65">
        <v>53</v>
      </c>
      <c r="C59" s="52" t="s">
        <v>4334</v>
      </c>
      <c r="D59" s="320" t="s">
        <v>123</v>
      </c>
      <c r="E59" s="64" t="s">
        <v>2080</v>
      </c>
      <c r="F59" s="52" t="s">
        <v>4335</v>
      </c>
      <c r="G59" s="53"/>
      <c r="H59" s="52" t="s">
        <v>2792</v>
      </c>
      <c r="I59" s="52" t="s">
        <v>3946</v>
      </c>
      <c r="J59" s="52" t="s">
        <v>4954</v>
      </c>
      <c r="K59" s="147">
        <f t="shared" si="0"/>
        <v>55</v>
      </c>
      <c r="L59" s="143" t="s">
        <v>1964</v>
      </c>
      <c r="M59" s="1"/>
      <c r="N59" s="1"/>
      <c r="O59" s="1"/>
      <c r="P59" s="219"/>
      <c r="Q59" s="54">
        <v>405</v>
      </c>
      <c r="R59" s="53"/>
      <c r="S59" s="52" t="s">
        <v>58</v>
      </c>
      <c r="T59" s="52" t="s">
        <v>4931</v>
      </c>
      <c r="U59" s="625" t="s">
        <v>4988</v>
      </c>
      <c r="V59" s="55"/>
      <c r="W59" s="55"/>
      <c r="X59" s="64"/>
      <c r="Y59" s="55"/>
      <c r="Z59" s="55"/>
      <c r="AA59" s="307"/>
      <c r="AB59" s="307"/>
      <c r="AC59" s="307"/>
      <c r="AD59" s="307"/>
      <c r="AE59" s="307"/>
      <c r="AF59" s="52" t="s">
        <v>3804</v>
      </c>
      <c r="AG59" s="52" t="s">
        <v>3946</v>
      </c>
      <c r="AH59" s="52" t="s">
        <v>3992</v>
      </c>
      <c r="AI59" s="52" t="s">
        <v>2277</v>
      </c>
      <c r="AJ59" s="52"/>
      <c r="AK59" s="143"/>
      <c r="AL59" s="143"/>
      <c r="AM59" s="58"/>
      <c r="AN59" s="52" t="s">
        <v>2025</v>
      </c>
      <c r="AO59" s="52" t="s">
        <v>3955</v>
      </c>
      <c r="AP59" s="52" t="s">
        <v>3992</v>
      </c>
      <c r="AQ59" s="52"/>
      <c r="AR59" s="59">
        <v>30</v>
      </c>
      <c r="AS59" s="54" t="s">
        <v>1609</v>
      </c>
      <c r="AT59" s="60">
        <v>493.5</v>
      </c>
      <c r="AU59" s="60">
        <v>262.5</v>
      </c>
      <c r="AV59" s="60">
        <v>0</v>
      </c>
      <c r="AW59" s="61">
        <v>147</v>
      </c>
      <c r="AX59" s="61"/>
      <c r="AY59" s="60">
        <v>157.5</v>
      </c>
      <c r="AZ59" s="57">
        <v>-10.5</v>
      </c>
      <c r="BA59" s="60">
        <v>1060.5</v>
      </c>
      <c r="BB59" s="60"/>
      <c r="BC59" s="60">
        <v>1050</v>
      </c>
    </row>
    <row r="60" spans="1:55" s="62" customFormat="1" ht="16.5" customHeight="1">
      <c r="A60" s="63" t="s">
        <v>4929</v>
      </c>
      <c r="B60" s="65">
        <v>54</v>
      </c>
      <c r="C60" s="52" t="s">
        <v>4349</v>
      </c>
      <c r="D60" s="320" t="s">
        <v>1881</v>
      </c>
      <c r="E60" s="64" t="s">
        <v>4350</v>
      </c>
      <c r="F60" s="52" t="s">
        <v>4351</v>
      </c>
      <c r="G60" s="53"/>
      <c r="H60" s="52" t="s">
        <v>2787</v>
      </c>
      <c r="I60" s="52" t="s">
        <v>2021</v>
      </c>
      <c r="J60" s="52" t="s">
        <v>4961</v>
      </c>
      <c r="K60" s="147">
        <f t="shared" si="0"/>
        <v>24</v>
      </c>
      <c r="L60" s="143" t="s">
        <v>1964</v>
      </c>
      <c r="M60" s="1"/>
      <c r="N60" s="1"/>
      <c r="O60" s="1"/>
      <c r="P60" s="219"/>
      <c r="Q60" s="54">
        <v>409</v>
      </c>
      <c r="R60" s="53"/>
      <c r="S60" s="52" t="s">
        <v>169</v>
      </c>
      <c r="T60" s="52" t="s">
        <v>4931</v>
      </c>
      <c r="U60" s="295" t="s">
        <v>4989</v>
      </c>
      <c r="V60" s="55"/>
      <c r="W60" s="55"/>
      <c r="X60" s="64"/>
      <c r="Y60" s="55"/>
      <c r="Z60" s="55"/>
      <c r="AA60" s="307"/>
      <c r="AB60" s="307"/>
      <c r="AC60" s="307"/>
      <c r="AD60" s="307"/>
      <c r="AE60" s="307"/>
      <c r="AF60" s="52" t="s">
        <v>3804</v>
      </c>
      <c r="AG60" s="52" t="s">
        <v>3946</v>
      </c>
      <c r="AH60" s="52" t="s">
        <v>3992</v>
      </c>
      <c r="AI60" s="52" t="s">
        <v>1967</v>
      </c>
      <c r="AJ60" s="52"/>
      <c r="AK60" s="143"/>
      <c r="AL60" s="143"/>
      <c r="AM60" s="58"/>
      <c r="AN60" s="52" t="s">
        <v>2025</v>
      </c>
      <c r="AO60" s="52" t="s">
        <v>3955</v>
      </c>
      <c r="AP60" s="52" t="s">
        <v>3992</v>
      </c>
      <c r="AQ60" s="52"/>
      <c r="AR60" s="59">
        <v>30</v>
      </c>
      <c r="AS60" s="54" t="s">
        <v>1609</v>
      </c>
      <c r="AT60" s="60">
        <v>493.5</v>
      </c>
      <c r="AU60" s="60">
        <v>262.5</v>
      </c>
      <c r="AV60" s="60">
        <v>26.32</v>
      </c>
      <c r="AW60" s="61">
        <v>24</v>
      </c>
      <c r="AX60" s="61"/>
      <c r="AY60" s="60">
        <v>157.5</v>
      </c>
      <c r="AZ60" s="57">
        <v>86.18</v>
      </c>
      <c r="BA60" s="60">
        <v>1050</v>
      </c>
      <c r="BB60" s="60"/>
      <c r="BC60" s="60">
        <v>1050</v>
      </c>
    </row>
    <row r="61" spans="1:55" s="62" customFormat="1" ht="16.5" customHeight="1">
      <c r="A61" s="63" t="s">
        <v>4929</v>
      </c>
      <c r="B61" s="65">
        <v>55</v>
      </c>
      <c r="C61" s="52" t="s">
        <v>4363</v>
      </c>
      <c r="D61" s="320" t="s">
        <v>142</v>
      </c>
      <c r="E61" s="64" t="s">
        <v>1562</v>
      </c>
      <c r="F61" s="52" t="s">
        <v>4364</v>
      </c>
      <c r="G61" s="53"/>
      <c r="H61" s="52" t="s">
        <v>3948</v>
      </c>
      <c r="I61" s="52" t="s">
        <v>3953</v>
      </c>
      <c r="J61" s="52" t="s">
        <v>4982</v>
      </c>
      <c r="K61" s="147">
        <f t="shared" si="0"/>
        <v>21</v>
      </c>
      <c r="L61" s="143" t="s">
        <v>100</v>
      </c>
      <c r="M61" s="1"/>
      <c r="N61" s="1"/>
      <c r="O61" s="1"/>
      <c r="P61" s="219"/>
      <c r="Q61" s="54">
        <v>416</v>
      </c>
      <c r="R61" s="53"/>
      <c r="S61" s="52" t="s">
        <v>94</v>
      </c>
      <c r="T61" s="52" t="s">
        <v>4931</v>
      </c>
      <c r="U61" s="295" t="s">
        <v>456</v>
      </c>
      <c r="V61" s="55"/>
      <c r="W61" s="55"/>
      <c r="X61" s="64"/>
      <c r="Y61" s="55"/>
      <c r="Z61" s="55"/>
      <c r="AA61" s="307"/>
      <c r="AB61" s="307"/>
      <c r="AC61" s="307"/>
      <c r="AD61" s="307"/>
      <c r="AE61" s="307"/>
      <c r="AF61" s="52" t="s">
        <v>2781</v>
      </c>
      <c r="AG61" s="52" t="s">
        <v>3946</v>
      </c>
      <c r="AH61" s="52" t="s">
        <v>3992</v>
      </c>
      <c r="AI61" s="52" t="s">
        <v>2207</v>
      </c>
      <c r="AJ61" s="52"/>
      <c r="AK61" s="143"/>
      <c r="AL61" s="143"/>
      <c r="AM61" s="58"/>
      <c r="AN61" s="52" t="s">
        <v>3799</v>
      </c>
      <c r="AO61" s="52" t="s">
        <v>3955</v>
      </c>
      <c r="AP61" s="52" t="s">
        <v>3992</v>
      </c>
      <c r="AQ61" s="52"/>
      <c r="AR61" s="59">
        <v>26</v>
      </c>
      <c r="AS61" s="54" t="s">
        <v>1544</v>
      </c>
      <c r="AT61" s="60">
        <v>427.69999999999993</v>
      </c>
      <c r="AU61" s="60">
        <v>227.5</v>
      </c>
      <c r="AV61" s="60">
        <v>14.96</v>
      </c>
      <c r="AW61" s="61">
        <v>15</v>
      </c>
      <c r="AX61" s="61"/>
      <c r="AY61" s="60">
        <v>136.5</v>
      </c>
      <c r="AZ61" s="57">
        <v>88.34</v>
      </c>
      <c r="BA61" s="60">
        <v>910</v>
      </c>
      <c r="BB61" s="60"/>
      <c r="BC61" s="60">
        <v>910</v>
      </c>
    </row>
    <row r="62" spans="1:55" s="62" customFormat="1" ht="16.5" customHeight="1">
      <c r="A62" s="63" t="s">
        <v>4929</v>
      </c>
      <c r="B62" s="65">
        <v>56</v>
      </c>
      <c r="C62" s="52" t="s">
        <v>4366</v>
      </c>
      <c r="D62" s="320" t="s">
        <v>1957</v>
      </c>
      <c r="E62" s="64" t="s">
        <v>4367</v>
      </c>
      <c r="F62" s="52" t="s">
        <v>4368</v>
      </c>
      <c r="G62" s="74"/>
      <c r="H62" s="52" t="s">
        <v>3954</v>
      </c>
      <c r="I62" s="52" t="s">
        <v>3954</v>
      </c>
      <c r="J62" s="52" t="s">
        <v>3990</v>
      </c>
      <c r="K62" s="147">
        <f t="shared" si="0"/>
        <v>1</v>
      </c>
      <c r="L62" s="143" t="s">
        <v>1964</v>
      </c>
      <c r="M62" s="74"/>
      <c r="N62" s="74"/>
      <c r="O62" s="74"/>
      <c r="P62" s="74"/>
      <c r="Q62" s="54">
        <v>417</v>
      </c>
      <c r="R62" s="74"/>
      <c r="S62" s="52" t="s">
        <v>645</v>
      </c>
      <c r="T62" s="52" t="s">
        <v>4931</v>
      </c>
      <c r="U62" s="295"/>
      <c r="V62" s="55"/>
      <c r="W62" s="55"/>
      <c r="X62" s="64"/>
      <c r="Y62" s="55"/>
      <c r="Z62" s="55"/>
      <c r="AA62" s="307"/>
      <c r="AB62" s="307"/>
      <c r="AC62" s="307"/>
      <c r="AD62" s="307"/>
      <c r="AE62" s="307"/>
      <c r="AF62" s="52" t="s">
        <v>2781</v>
      </c>
      <c r="AG62" s="52" t="s">
        <v>3946</v>
      </c>
      <c r="AH62" s="52" t="s">
        <v>3992</v>
      </c>
      <c r="AI62" s="52" t="s">
        <v>2379</v>
      </c>
      <c r="AJ62" s="52"/>
      <c r="AK62" s="143"/>
      <c r="AL62" s="143"/>
      <c r="AM62" s="58"/>
      <c r="AN62" s="52" t="s">
        <v>3946</v>
      </c>
      <c r="AO62" s="52" t="s">
        <v>3955</v>
      </c>
      <c r="AP62" s="52" t="s">
        <v>3992</v>
      </c>
      <c r="AQ62" s="52"/>
      <c r="AR62" s="59">
        <v>2</v>
      </c>
      <c r="AS62" s="54" t="s">
        <v>1544</v>
      </c>
      <c r="AT62" s="74">
        <v>32.9</v>
      </c>
      <c r="AU62" s="74">
        <v>17.5</v>
      </c>
      <c r="AV62" s="74">
        <v>0</v>
      </c>
      <c r="AW62" s="61">
        <v>0</v>
      </c>
      <c r="AX62" s="61"/>
      <c r="AY62" s="74">
        <v>10.5</v>
      </c>
      <c r="AZ62" s="57">
        <v>9.1</v>
      </c>
      <c r="BA62" s="74">
        <v>70</v>
      </c>
      <c r="BB62" s="74"/>
      <c r="BC62" s="74">
        <v>70</v>
      </c>
    </row>
    <row r="63" spans="1:55" s="62" customFormat="1" ht="16.5" customHeight="1">
      <c r="A63" s="63" t="s">
        <v>4929</v>
      </c>
      <c r="B63" s="65">
        <v>57</v>
      </c>
      <c r="C63" s="52" t="s">
        <v>4373</v>
      </c>
      <c r="D63" s="320" t="s">
        <v>453</v>
      </c>
      <c r="E63" s="64" t="s">
        <v>4374</v>
      </c>
      <c r="F63" s="52" t="s">
        <v>4375</v>
      </c>
      <c r="G63" s="74"/>
      <c r="H63" s="52" t="s">
        <v>3454</v>
      </c>
      <c r="I63" s="52" t="s">
        <v>3946</v>
      </c>
      <c r="J63" s="52" t="s">
        <v>4939</v>
      </c>
      <c r="K63" s="147">
        <f t="shared" si="0"/>
        <v>52</v>
      </c>
      <c r="L63" s="143" t="s">
        <v>1964</v>
      </c>
      <c r="M63" s="74"/>
      <c r="N63" s="74"/>
      <c r="O63" s="74"/>
      <c r="P63" s="74"/>
      <c r="Q63" s="54">
        <v>421</v>
      </c>
      <c r="R63" s="74"/>
      <c r="S63" s="52" t="s">
        <v>58</v>
      </c>
      <c r="T63" s="52" t="s">
        <v>4931</v>
      </c>
      <c r="U63" s="295" t="s">
        <v>1365</v>
      </c>
      <c r="V63" s="55"/>
      <c r="W63" s="55"/>
      <c r="X63" s="64"/>
      <c r="Y63" s="55"/>
      <c r="Z63" s="55"/>
      <c r="AA63" s="307"/>
      <c r="AB63" s="307"/>
      <c r="AC63" s="307"/>
      <c r="AD63" s="307"/>
      <c r="AE63" s="307"/>
      <c r="AF63" s="52" t="s">
        <v>2781</v>
      </c>
      <c r="AG63" s="52" t="s">
        <v>3946</v>
      </c>
      <c r="AH63" s="52" t="s">
        <v>3992</v>
      </c>
      <c r="AI63" s="52" t="s">
        <v>2435</v>
      </c>
      <c r="AJ63" s="52"/>
      <c r="AK63" s="143"/>
      <c r="AL63" s="143"/>
      <c r="AM63" s="58"/>
      <c r="AN63" s="52" t="s">
        <v>2025</v>
      </c>
      <c r="AO63" s="52" t="s">
        <v>3955</v>
      </c>
      <c r="AP63" s="52" t="s">
        <v>3992</v>
      </c>
      <c r="AQ63" s="52"/>
      <c r="AR63" s="59">
        <v>30</v>
      </c>
      <c r="AS63" s="54" t="s">
        <v>1609</v>
      </c>
      <c r="AT63" s="74">
        <v>493.5</v>
      </c>
      <c r="AU63" s="74">
        <v>262.5</v>
      </c>
      <c r="AV63" s="74">
        <v>11.65</v>
      </c>
      <c r="AW63" s="61">
        <v>20</v>
      </c>
      <c r="AX63" s="61"/>
      <c r="AY63" s="74">
        <v>157.5</v>
      </c>
      <c r="AZ63" s="57">
        <v>104.85</v>
      </c>
      <c r="BA63" s="74">
        <v>1050</v>
      </c>
      <c r="BB63" s="74"/>
      <c r="BC63" s="74">
        <v>1050</v>
      </c>
    </row>
    <row r="64" spans="1:55" s="62" customFormat="1" ht="16.5" customHeight="1">
      <c r="A64" s="63" t="s">
        <v>4929</v>
      </c>
      <c r="B64" s="65">
        <v>58</v>
      </c>
      <c r="C64" s="52" t="s">
        <v>4376</v>
      </c>
      <c r="D64" s="320" t="s">
        <v>66</v>
      </c>
      <c r="E64" s="64" t="s">
        <v>4377</v>
      </c>
      <c r="F64" s="52" t="s">
        <v>4378</v>
      </c>
      <c r="G64" s="74"/>
      <c r="H64" s="52" t="s">
        <v>3454</v>
      </c>
      <c r="I64" s="52" t="s">
        <v>2752</v>
      </c>
      <c r="J64" s="52" t="s">
        <v>4979</v>
      </c>
      <c r="K64" s="147">
        <f t="shared" si="0"/>
        <v>56</v>
      </c>
      <c r="L64" s="143" t="s">
        <v>1964</v>
      </c>
      <c r="M64" s="74"/>
      <c r="N64" s="74"/>
      <c r="O64" s="74"/>
      <c r="P64" s="74"/>
      <c r="Q64" s="54">
        <v>422</v>
      </c>
      <c r="R64" s="74"/>
      <c r="S64" s="52" t="s">
        <v>169</v>
      </c>
      <c r="T64" s="52" t="s">
        <v>4931</v>
      </c>
      <c r="U64" s="295" t="s">
        <v>333</v>
      </c>
      <c r="V64" s="55"/>
      <c r="W64" s="55"/>
      <c r="X64" s="64"/>
      <c r="Y64" s="55"/>
      <c r="Z64" s="55"/>
      <c r="AA64" s="307"/>
      <c r="AB64" s="307"/>
      <c r="AC64" s="307"/>
      <c r="AD64" s="307"/>
      <c r="AE64" s="307"/>
      <c r="AF64" s="52" t="s">
        <v>3458</v>
      </c>
      <c r="AG64" s="52" t="s">
        <v>3946</v>
      </c>
      <c r="AH64" s="52" t="s">
        <v>3992</v>
      </c>
      <c r="AI64" s="52" t="s">
        <v>2584</v>
      </c>
      <c r="AJ64" s="52"/>
      <c r="AK64" s="143"/>
      <c r="AL64" s="143"/>
      <c r="AM64" s="58"/>
      <c r="AN64" s="52" t="s">
        <v>3951</v>
      </c>
      <c r="AO64" s="52" t="s">
        <v>3955</v>
      </c>
      <c r="AP64" s="52" t="s">
        <v>3992</v>
      </c>
      <c r="AQ64" s="52"/>
      <c r="AR64" s="59">
        <v>9</v>
      </c>
      <c r="AS64" s="54" t="s">
        <v>1544</v>
      </c>
      <c r="AT64" s="74">
        <v>148.04999999999998</v>
      </c>
      <c r="AU64" s="74">
        <v>78.75</v>
      </c>
      <c r="AV64" s="74">
        <v>11.99</v>
      </c>
      <c r="AW64" s="61">
        <v>25</v>
      </c>
      <c r="AX64" s="61"/>
      <c r="AY64" s="74">
        <v>47.249999999999993</v>
      </c>
      <c r="AZ64" s="57">
        <v>3.96</v>
      </c>
      <c r="BA64" s="74">
        <v>315</v>
      </c>
      <c r="BB64" s="74"/>
      <c r="BC64" s="74">
        <v>315</v>
      </c>
    </row>
    <row r="65" spans="1:55" s="62" customFormat="1" ht="16.5" customHeight="1">
      <c r="A65" s="63" t="s">
        <v>4929</v>
      </c>
      <c r="B65" s="65">
        <v>59</v>
      </c>
      <c r="C65" s="52" t="s">
        <v>4384</v>
      </c>
      <c r="D65" s="320" t="s">
        <v>356</v>
      </c>
      <c r="E65" s="64" t="s">
        <v>3215</v>
      </c>
      <c r="F65" s="52" t="s">
        <v>4385</v>
      </c>
      <c r="G65" s="74"/>
      <c r="H65" s="52" t="s">
        <v>3804</v>
      </c>
      <c r="I65" s="52" t="s">
        <v>3948</v>
      </c>
      <c r="J65" s="52" t="s">
        <v>4980</v>
      </c>
      <c r="K65" s="147">
        <f t="shared" si="0"/>
        <v>44</v>
      </c>
      <c r="L65" s="143" t="s">
        <v>1964</v>
      </c>
      <c r="M65" s="74"/>
      <c r="N65" s="74"/>
      <c r="O65" s="74"/>
      <c r="P65" s="74"/>
      <c r="Q65" s="54">
        <v>424</v>
      </c>
      <c r="R65" s="74"/>
      <c r="S65" s="52" t="s">
        <v>58</v>
      </c>
      <c r="T65" s="52" t="s">
        <v>4931</v>
      </c>
      <c r="U65" s="295" t="s">
        <v>4990</v>
      </c>
      <c r="V65" s="55"/>
      <c r="W65" s="55"/>
      <c r="X65" s="64"/>
      <c r="Y65" s="55"/>
      <c r="Z65" s="55"/>
      <c r="AA65" s="307"/>
      <c r="AB65" s="307"/>
      <c r="AC65" s="307"/>
      <c r="AD65" s="307"/>
      <c r="AE65" s="307"/>
      <c r="AF65" s="52" t="s">
        <v>3458</v>
      </c>
      <c r="AG65" s="52" t="s">
        <v>3946</v>
      </c>
      <c r="AH65" s="52" t="s">
        <v>3992</v>
      </c>
      <c r="AI65" s="52" t="s">
        <v>2144</v>
      </c>
      <c r="AJ65" s="52"/>
      <c r="AK65" s="143"/>
      <c r="AL65" s="143"/>
      <c r="AM65" s="58"/>
      <c r="AN65" s="52" t="s">
        <v>3799</v>
      </c>
      <c r="AO65" s="52" t="s">
        <v>3955</v>
      </c>
      <c r="AP65" s="52" t="s">
        <v>3992</v>
      </c>
      <c r="AQ65" s="52"/>
      <c r="AR65" s="59">
        <v>26</v>
      </c>
      <c r="AS65" s="54" t="s">
        <v>1544</v>
      </c>
      <c r="AT65" s="74">
        <v>427.69999999999993</v>
      </c>
      <c r="AU65" s="74">
        <v>227.5</v>
      </c>
      <c r="AV65" s="74">
        <v>58.67</v>
      </c>
      <c r="AW65" s="61">
        <v>228</v>
      </c>
      <c r="AX65" s="61"/>
      <c r="AY65" s="74">
        <v>136.5</v>
      </c>
      <c r="AZ65" s="57">
        <v>-168.36999999999989</v>
      </c>
      <c r="BA65" s="74">
        <v>1078.3699999999999</v>
      </c>
      <c r="BB65" s="74"/>
      <c r="BC65" s="74">
        <v>910</v>
      </c>
    </row>
    <row r="66" spans="1:55" s="62" customFormat="1" ht="16.5" customHeight="1">
      <c r="A66" s="63" t="s">
        <v>4929</v>
      </c>
      <c r="B66" s="65">
        <v>60</v>
      </c>
      <c r="C66" s="52" t="s">
        <v>4390</v>
      </c>
      <c r="D66" s="320" t="s">
        <v>4391</v>
      </c>
      <c r="E66" s="64" t="s">
        <v>4392</v>
      </c>
      <c r="F66" s="52" t="s">
        <v>4393</v>
      </c>
      <c r="G66" s="74"/>
      <c r="H66" s="52" t="s">
        <v>3804</v>
      </c>
      <c r="I66" s="52" t="s">
        <v>3947</v>
      </c>
      <c r="J66" s="52" t="s">
        <v>4961</v>
      </c>
      <c r="K66" s="147">
        <f t="shared" si="0"/>
        <v>24</v>
      </c>
      <c r="L66" s="143" t="s">
        <v>1964</v>
      </c>
      <c r="M66" s="74"/>
      <c r="N66" s="74"/>
      <c r="O66" s="74"/>
      <c r="P66" s="74"/>
      <c r="Q66" s="54">
        <v>428</v>
      </c>
      <c r="R66" s="74"/>
      <c r="S66" s="52" t="s">
        <v>58</v>
      </c>
      <c r="T66" s="52" t="s">
        <v>4931</v>
      </c>
      <c r="U66" s="295" t="s">
        <v>2641</v>
      </c>
      <c r="V66" s="55"/>
      <c r="W66" s="55"/>
      <c r="X66" s="64"/>
      <c r="Y66" s="55"/>
      <c r="Z66" s="55"/>
      <c r="AA66" s="307"/>
      <c r="AB66" s="307"/>
      <c r="AC66" s="307"/>
      <c r="AD66" s="307"/>
      <c r="AE66" s="307"/>
      <c r="AF66" s="52" t="s">
        <v>3454</v>
      </c>
      <c r="AG66" s="52" t="s">
        <v>3946</v>
      </c>
      <c r="AH66" s="52" t="s">
        <v>3992</v>
      </c>
      <c r="AI66" s="52" t="s">
        <v>2527</v>
      </c>
      <c r="AJ66" s="52"/>
      <c r="AK66" s="143"/>
      <c r="AL66" s="143"/>
      <c r="AM66" s="58"/>
      <c r="AN66" s="52" t="s">
        <v>3454</v>
      </c>
      <c r="AO66" s="52" t="s">
        <v>3955</v>
      </c>
      <c r="AP66" s="52" t="s">
        <v>3992</v>
      </c>
      <c r="AQ66" s="52"/>
      <c r="AR66" s="59">
        <v>22</v>
      </c>
      <c r="AS66" s="54" t="s">
        <v>1544</v>
      </c>
      <c r="AT66" s="74">
        <v>361.9</v>
      </c>
      <c r="AU66" s="74">
        <v>192.5</v>
      </c>
      <c r="AV66" s="74">
        <v>8.65</v>
      </c>
      <c r="AW66" s="61">
        <v>24</v>
      </c>
      <c r="AX66" s="61"/>
      <c r="AY66" s="74">
        <v>115.5</v>
      </c>
      <c r="AZ66" s="57">
        <v>67.45</v>
      </c>
      <c r="BA66" s="74">
        <v>770</v>
      </c>
      <c r="BB66" s="74"/>
      <c r="BC66" s="74">
        <v>770</v>
      </c>
    </row>
    <row r="67" spans="1:55" s="62" customFormat="1" ht="16.5" customHeight="1">
      <c r="A67" s="63" t="s">
        <v>4929</v>
      </c>
      <c r="B67" s="65">
        <v>61</v>
      </c>
      <c r="C67" s="52" t="s">
        <v>4394</v>
      </c>
      <c r="D67" s="320" t="s">
        <v>179</v>
      </c>
      <c r="E67" s="64" t="s">
        <v>4395</v>
      </c>
      <c r="F67" s="52" t="s">
        <v>4396</v>
      </c>
      <c r="G67" s="74"/>
      <c r="H67" s="52" t="s">
        <v>3949</v>
      </c>
      <c r="I67" s="52" t="s">
        <v>3949</v>
      </c>
      <c r="J67" s="52" t="s">
        <v>4980</v>
      </c>
      <c r="K67" s="147">
        <f t="shared" si="0"/>
        <v>44</v>
      </c>
      <c r="L67" s="143" t="s">
        <v>1964</v>
      </c>
      <c r="M67" s="74"/>
      <c r="N67" s="74"/>
      <c r="O67" s="74"/>
      <c r="P67" s="74"/>
      <c r="Q67" s="54">
        <v>429</v>
      </c>
      <c r="R67" s="74"/>
      <c r="S67" s="52" t="s">
        <v>69</v>
      </c>
      <c r="T67" s="52" t="s">
        <v>4931</v>
      </c>
      <c r="U67" s="295" t="s">
        <v>140</v>
      </c>
      <c r="V67" s="55"/>
      <c r="W67" s="55"/>
      <c r="X67" s="64"/>
      <c r="Y67" s="55"/>
      <c r="Z67" s="55"/>
      <c r="AA67" s="307"/>
      <c r="AB67" s="307"/>
      <c r="AC67" s="307"/>
      <c r="AD67" s="307"/>
      <c r="AE67" s="307"/>
      <c r="AF67" s="52" t="s">
        <v>2787</v>
      </c>
      <c r="AG67" s="52" t="s">
        <v>3946</v>
      </c>
      <c r="AH67" s="52" t="s">
        <v>3992</v>
      </c>
      <c r="AI67" s="52" t="s">
        <v>2300</v>
      </c>
      <c r="AJ67" s="52"/>
      <c r="AK67" s="143"/>
      <c r="AL67" s="143"/>
      <c r="AM67" s="58"/>
      <c r="AN67" s="52" t="s">
        <v>3505</v>
      </c>
      <c r="AO67" s="52" t="s">
        <v>3955</v>
      </c>
      <c r="AP67" s="52" t="s">
        <v>3992</v>
      </c>
      <c r="AQ67" s="52"/>
      <c r="AR67" s="59">
        <v>24</v>
      </c>
      <c r="AS67" s="54" t="s">
        <v>1544</v>
      </c>
      <c r="AT67" s="74">
        <v>394.79999999999995</v>
      </c>
      <c r="AU67" s="74">
        <v>210</v>
      </c>
      <c r="AV67" s="74">
        <v>7.97</v>
      </c>
      <c r="AW67" s="61">
        <v>53</v>
      </c>
      <c r="AX67" s="61"/>
      <c r="AY67" s="74">
        <v>125.99999999999999</v>
      </c>
      <c r="AZ67" s="57">
        <v>48.23</v>
      </c>
      <c r="BA67" s="74">
        <v>840</v>
      </c>
      <c r="BB67" s="74"/>
      <c r="BC67" s="74">
        <v>840</v>
      </c>
    </row>
    <row r="68" spans="1:55" s="62" customFormat="1" ht="16.5" customHeight="1">
      <c r="A68" s="63" t="s">
        <v>4929</v>
      </c>
      <c r="B68" s="65">
        <v>62</v>
      </c>
      <c r="C68" s="52" t="s">
        <v>4398</v>
      </c>
      <c r="D68" s="320" t="s">
        <v>4399</v>
      </c>
      <c r="E68" s="64" t="s">
        <v>4400</v>
      </c>
      <c r="F68" s="52" t="s">
        <v>4401</v>
      </c>
      <c r="G68" s="74"/>
      <c r="H68" s="52" t="s">
        <v>3793</v>
      </c>
      <c r="I68" s="52" t="s">
        <v>3954</v>
      </c>
      <c r="J68" s="52" t="s">
        <v>4991</v>
      </c>
      <c r="K68" s="147">
        <f t="shared" si="0"/>
        <v>16</v>
      </c>
      <c r="L68" s="143" t="s">
        <v>1964</v>
      </c>
      <c r="M68" s="74"/>
      <c r="N68" s="74"/>
      <c r="O68" s="74"/>
      <c r="P68" s="74"/>
      <c r="Q68" s="54">
        <v>430</v>
      </c>
      <c r="R68" s="74"/>
      <c r="S68" s="52" t="s">
        <v>2333</v>
      </c>
      <c r="T68" s="52" t="s">
        <v>4931</v>
      </c>
      <c r="U68" s="295" t="s">
        <v>4992</v>
      </c>
      <c r="V68" s="55"/>
      <c r="W68" s="55"/>
      <c r="X68" s="64"/>
      <c r="Y68" s="55"/>
      <c r="Z68" s="55"/>
      <c r="AA68" s="307"/>
      <c r="AB68" s="307"/>
      <c r="AC68" s="307"/>
      <c r="AD68" s="307"/>
      <c r="AE68" s="307"/>
      <c r="AF68" s="52" t="s">
        <v>2792</v>
      </c>
      <c r="AG68" s="52" t="s">
        <v>3946</v>
      </c>
      <c r="AH68" s="52" t="s">
        <v>3992</v>
      </c>
      <c r="AI68" s="52" t="s">
        <v>1987</v>
      </c>
      <c r="AJ68" s="52"/>
      <c r="AK68" s="143"/>
      <c r="AL68" s="143"/>
      <c r="AM68" s="58"/>
      <c r="AN68" s="52" t="s">
        <v>2781</v>
      </c>
      <c r="AO68" s="52" t="s">
        <v>3955</v>
      </c>
      <c r="AP68" s="52" t="s">
        <v>3992</v>
      </c>
      <c r="AQ68" s="52"/>
      <c r="AR68" s="59">
        <v>20</v>
      </c>
      <c r="AS68" s="54" t="s">
        <v>1544</v>
      </c>
      <c r="AT68" s="74">
        <v>328.99999999999994</v>
      </c>
      <c r="AU68" s="74">
        <v>175</v>
      </c>
      <c r="AV68" s="74">
        <v>2.2400000000000002</v>
      </c>
      <c r="AW68" s="61">
        <v>50</v>
      </c>
      <c r="AX68" s="61"/>
      <c r="AY68" s="74">
        <v>105</v>
      </c>
      <c r="AZ68" s="57">
        <v>38.76</v>
      </c>
      <c r="BA68" s="74">
        <v>700</v>
      </c>
      <c r="BB68" s="74"/>
      <c r="BC68" s="74">
        <v>700</v>
      </c>
    </row>
    <row r="69" spans="1:55" s="62" customFormat="1" ht="16.5" customHeight="1">
      <c r="A69" s="63" t="s">
        <v>4929</v>
      </c>
      <c r="B69" s="65">
        <v>63</v>
      </c>
      <c r="C69" s="52" t="s">
        <v>4403</v>
      </c>
      <c r="D69" s="320" t="s">
        <v>55</v>
      </c>
      <c r="E69" s="64" t="s">
        <v>2908</v>
      </c>
      <c r="F69" s="52" t="s">
        <v>4404</v>
      </c>
      <c r="G69" s="74"/>
      <c r="H69" s="52" t="s">
        <v>3947</v>
      </c>
      <c r="I69" s="52" t="s">
        <v>3955</v>
      </c>
      <c r="J69" s="52" t="s">
        <v>4943</v>
      </c>
      <c r="K69" s="147">
        <f t="shared" si="0"/>
        <v>28</v>
      </c>
      <c r="L69" s="143" t="s">
        <v>1964</v>
      </c>
      <c r="M69" s="74"/>
      <c r="N69" s="74"/>
      <c r="O69" s="74"/>
      <c r="P69" s="74"/>
      <c r="Q69" s="54">
        <v>431</v>
      </c>
      <c r="R69" s="74"/>
      <c r="S69" s="52" t="s">
        <v>69</v>
      </c>
      <c r="T69" s="52" t="s">
        <v>4931</v>
      </c>
      <c r="U69" s="295" t="s">
        <v>135</v>
      </c>
      <c r="V69" s="55"/>
      <c r="W69" s="55"/>
      <c r="X69" s="64"/>
      <c r="Y69" s="55"/>
      <c r="Z69" s="55"/>
      <c r="AA69" s="307"/>
      <c r="AB69" s="307"/>
      <c r="AC69" s="307"/>
      <c r="AD69" s="307"/>
      <c r="AE69" s="307"/>
      <c r="AF69" s="52" t="s">
        <v>2792</v>
      </c>
      <c r="AG69" s="52" t="s">
        <v>3946</v>
      </c>
      <c r="AH69" s="52" t="s">
        <v>3992</v>
      </c>
      <c r="AI69" s="52" t="s">
        <v>2137</v>
      </c>
      <c r="AJ69" s="52"/>
      <c r="AK69" s="143"/>
      <c r="AL69" s="143"/>
      <c r="AM69" s="58"/>
      <c r="AN69" s="52" t="s">
        <v>3955</v>
      </c>
      <c r="AO69" s="52" t="s">
        <v>3955</v>
      </c>
      <c r="AP69" s="52" t="s">
        <v>3992</v>
      </c>
      <c r="AQ69" s="52"/>
      <c r="AR69" s="59">
        <v>3</v>
      </c>
      <c r="AS69" s="54" t="s">
        <v>1544</v>
      </c>
      <c r="AT69" s="74">
        <v>49.349999999999994</v>
      </c>
      <c r="AU69" s="74">
        <v>26.25</v>
      </c>
      <c r="AV69" s="74">
        <v>0</v>
      </c>
      <c r="AW69" s="61">
        <v>34</v>
      </c>
      <c r="AX69" s="61"/>
      <c r="AY69" s="74">
        <v>15.749999999999998</v>
      </c>
      <c r="AZ69" s="57">
        <v>-20.349999999999994</v>
      </c>
      <c r="BA69" s="74">
        <v>125.35</v>
      </c>
      <c r="BB69" s="74"/>
      <c r="BC69" s="74">
        <v>105</v>
      </c>
    </row>
    <row r="70" spans="1:55" s="62" customFormat="1" ht="16.5" customHeight="1">
      <c r="A70" s="63" t="s">
        <v>4929</v>
      </c>
      <c r="B70" s="65">
        <v>64</v>
      </c>
      <c r="C70" s="52" t="s">
        <v>4415</v>
      </c>
      <c r="D70" s="320" t="s">
        <v>137</v>
      </c>
      <c r="E70" s="64" t="s">
        <v>4416</v>
      </c>
      <c r="F70" s="52" t="s">
        <v>4417</v>
      </c>
      <c r="G70" s="74"/>
      <c r="H70" s="52" t="s">
        <v>3458</v>
      </c>
      <c r="I70" s="52" t="s">
        <v>3947</v>
      </c>
      <c r="J70" s="52" t="s">
        <v>4961</v>
      </c>
      <c r="K70" s="147">
        <f t="shared" si="0"/>
        <v>24</v>
      </c>
      <c r="L70" s="143" t="s">
        <v>1964</v>
      </c>
      <c r="M70" s="74"/>
      <c r="N70" s="74"/>
      <c r="O70" s="74"/>
      <c r="P70" s="74"/>
      <c r="Q70" s="54">
        <v>436</v>
      </c>
      <c r="R70" s="74"/>
      <c r="S70" s="52" t="s">
        <v>169</v>
      </c>
      <c r="T70" s="52" t="s">
        <v>4931</v>
      </c>
      <c r="U70" s="295" t="s">
        <v>4993</v>
      </c>
      <c r="V70" s="55"/>
      <c r="W70" s="55"/>
      <c r="X70" s="64"/>
      <c r="Y70" s="55"/>
      <c r="Z70" s="55"/>
      <c r="AA70" s="307"/>
      <c r="AB70" s="307"/>
      <c r="AC70" s="307"/>
      <c r="AD70" s="307"/>
      <c r="AE70" s="307"/>
      <c r="AF70" s="52" t="s">
        <v>2792</v>
      </c>
      <c r="AG70" s="52" t="s">
        <v>3946</v>
      </c>
      <c r="AH70" s="52" t="s">
        <v>3992</v>
      </c>
      <c r="AI70" s="52" t="s">
        <v>2004</v>
      </c>
      <c r="AJ70" s="52"/>
      <c r="AK70" s="143"/>
      <c r="AL70" s="143"/>
      <c r="AM70" s="58"/>
      <c r="AN70" s="52" t="s">
        <v>2025</v>
      </c>
      <c r="AO70" s="52" t="s">
        <v>3955</v>
      </c>
      <c r="AP70" s="52" t="s">
        <v>3992</v>
      </c>
      <c r="AQ70" s="52"/>
      <c r="AR70" s="59">
        <v>30</v>
      </c>
      <c r="AS70" s="54" t="s">
        <v>1609</v>
      </c>
      <c r="AT70" s="74">
        <v>493.5</v>
      </c>
      <c r="AU70" s="74">
        <v>262.5</v>
      </c>
      <c r="AV70" s="74">
        <v>20.82</v>
      </c>
      <c r="AW70" s="61">
        <v>52</v>
      </c>
      <c r="AX70" s="61"/>
      <c r="AY70" s="74">
        <v>157.5</v>
      </c>
      <c r="AZ70" s="57">
        <v>63.68</v>
      </c>
      <c r="BA70" s="74">
        <v>1050</v>
      </c>
      <c r="BB70" s="74"/>
      <c r="BC70" s="74">
        <v>1050</v>
      </c>
    </row>
    <row r="71" spans="1:55" s="62" customFormat="1" ht="16.5" customHeight="1">
      <c r="A71" s="63" t="s">
        <v>4929</v>
      </c>
      <c r="B71" s="65">
        <v>65</v>
      </c>
      <c r="C71" s="52" t="s">
        <v>4428</v>
      </c>
      <c r="D71" s="320" t="s">
        <v>789</v>
      </c>
      <c r="E71" s="64" t="s">
        <v>4429</v>
      </c>
      <c r="F71" s="52" t="s">
        <v>4430</v>
      </c>
      <c r="G71" s="74"/>
      <c r="H71" s="52" t="s">
        <v>3804</v>
      </c>
      <c r="I71" s="52" t="s">
        <v>3951</v>
      </c>
      <c r="J71" s="52" t="s">
        <v>4947</v>
      </c>
      <c r="K71" s="147">
        <f t="shared" si="0"/>
        <v>48</v>
      </c>
      <c r="L71" s="143" t="s">
        <v>1964</v>
      </c>
      <c r="M71" s="74"/>
      <c r="N71" s="74"/>
      <c r="O71" s="74"/>
      <c r="P71" s="74"/>
      <c r="Q71" s="54">
        <v>440</v>
      </c>
      <c r="R71" s="74"/>
      <c r="S71" s="52" t="s">
        <v>69</v>
      </c>
      <c r="T71" s="52" t="s">
        <v>4931</v>
      </c>
      <c r="U71" s="295" t="s">
        <v>4994</v>
      </c>
      <c r="V71" s="55"/>
      <c r="W71" s="55"/>
      <c r="X71" s="64"/>
      <c r="Y71" s="55"/>
      <c r="Z71" s="55"/>
      <c r="AA71" s="307"/>
      <c r="AB71" s="307"/>
      <c r="AC71" s="307"/>
      <c r="AD71" s="307"/>
      <c r="AE71" s="307"/>
      <c r="AF71" s="52" t="s">
        <v>3799</v>
      </c>
      <c r="AG71" s="52" t="s">
        <v>3946</v>
      </c>
      <c r="AH71" s="52" t="s">
        <v>3992</v>
      </c>
      <c r="AI71" s="52" t="s">
        <v>2440</v>
      </c>
      <c r="AJ71" s="52"/>
      <c r="AK71" s="143"/>
      <c r="AL71" s="143"/>
      <c r="AM71" s="58"/>
      <c r="AN71" s="52" t="s">
        <v>2025</v>
      </c>
      <c r="AO71" s="52" t="s">
        <v>3955</v>
      </c>
      <c r="AP71" s="52" t="s">
        <v>3992</v>
      </c>
      <c r="AQ71" s="52"/>
      <c r="AR71" s="59">
        <v>30</v>
      </c>
      <c r="AS71" s="54" t="s">
        <v>1609</v>
      </c>
      <c r="AT71" s="74">
        <v>493.5</v>
      </c>
      <c r="AU71" s="74">
        <v>262.5</v>
      </c>
      <c r="AV71" s="74">
        <v>1.44</v>
      </c>
      <c r="AW71" s="61">
        <v>33</v>
      </c>
      <c r="AX71" s="61"/>
      <c r="AY71" s="74">
        <v>157.5</v>
      </c>
      <c r="AZ71" s="57">
        <v>102.06</v>
      </c>
      <c r="BA71" s="74">
        <v>1050</v>
      </c>
      <c r="BB71" s="74"/>
      <c r="BC71" s="74">
        <v>1050</v>
      </c>
    </row>
    <row r="72" spans="1:55" s="62" customFormat="1" ht="16.5" customHeight="1">
      <c r="A72" s="63" t="s">
        <v>4929</v>
      </c>
      <c r="B72" s="65">
        <v>66</v>
      </c>
      <c r="C72" s="52" t="s">
        <v>4440</v>
      </c>
      <c r="D72" s="320" t="s">
        <v>3695</v>
      </c>
      <c r="E72" s="64" t="s">
        <v>3694</v>
      </c>
      <c r="F72" s="52" t="s">
        <v>3693</v>
      </c>
      <c r="G72" s="74"/>
      <c r="H72" s="52" t="s">
        <v>3951</v>
      </c>
      <c r="I72" s="52" t="s">
        <v>3947</v>
      </c>
      <c r="J72" s="52" t="s">
        <v>4995</v>
      </c>
      <c r="K72" s="147">
        <f t="shared" ref="K72:K135" si="1">2012-J72</f>
        <v>74</v>
      </c>
      <c r="L72" s="143" t="s">
        <v>100</v>
      </c>
      <c r="M72" s="74"/>
      <c r="N72" s="74"/>
      <c r="O72" s="74"/>
      <c r="P72" s="74"/>
      <c r="Q72" s="54">
        <v>444</v>
      </c>
      <c r="R72" s="74"/>
      <c r="S72" s="52" t="s">
        <v>404</v>
      </c>
      <c r="T72" s="52" t="s">
        <v>4931</v>
      </c>
      <c r="U72" s="295" t="s">
        <v>4996</v>
      </c>
      <c r="V72" s="55"/>
      <c r="W72" s="55"/>
      <c r="X72" s="64"/>
      <c r="Y72" s="55"/>
      <c r="Z72" s="55"/>
      <c r="AA72" s="307"/>
      <c r="AB72" s="307"/>
      <c r="AC72" s="307"/>
      <c r="AD72" s="307"/>
      <c r="AE72" s="307"/>
      <c r="AF72" s="52" t="s">
        <v>3799</v>
      </c>
      <c r="AG72" s="52" t="s">
        <v>3946</v>
      </c>
      <c r="AH72" s="52" t="s">
        <v>3992</v>
      </c>
      <c r="AI72" s="52" t="s">
        <v>1969</v>
      </c>
      <c r="AJ72" s="52"/>
      <c r="AK72" s="143"/>
      <c r="AL72" s="143"/>
      <c r="AM72" s="58"/>
      <c r="AN72" s="52" t="s">
        <v>3951</v>
      </c>
      <c r="AO72" s="52" t="s">
        <v>3955</v>
      </c>
      <c r="AP72" s="52" t="s">
        <v>3992</v>
      </c>
      <c r="AQ72" s="52"/>
      <c r="AR72" s="59">
        <v>9</v>
      </c>
      <c r="AS72" s="54" t="s">
        <v>1544</v>
      </c>
      <c r="AT72" s="74">
        <v>148.04999999999998</v>
      </c>
      <c r="AU72" s="74">
        <v>78.75</v>
      </c>
      <c r="AV72" s="74">
        <v>0</v>
      </c>
      <c r="AW72" s="61">
        <v>73</v>
      </c>
      <c r="AX72" s="61"/>
      <c r="AY72" s="74">
        <v>47.249999999999993</v>
      </c>
      <c r="AZ72" s="57">
        <v>-32.049999999999955</v>
      </c>
      <c r="BA72" s="74">
        <v>347.04999999999995</v>
      </c>
      <c r="BB72" s="74"/>
      <c r="BC72" s="74">
        <v>315</v>
      </c>
    </row>
    <row r="73" spans="1:55" s="62" customFormat="1" ht="16.5" customHeight="1">
      <c r="A73" s="63" t="s">
        <v>4929</v>
      </c>
      <c r="B73" s="65">
        <v>67</v>
      </c>
      <c r="C73" s="52" t="s">
        <v>4441</v>
      </c>
      <c r="D73" s="320" t="s">
        <v>4442</v>
      </c>
      <c r="E73" s="64" t="s">
        <v>4443</v>
      </c>
      <c r="F73" s="52" t="s">
        <v>4444</v>
      </c>
      <c r="G73" s="74"/>
      <c r="H73" s="52" t="s">
        <v>3950</v>
      </c>
      <c r="I73" s="52" t="s">
        <v>2021</v>
      </c>
      <c r="J73" s="52" t="s">
        <v>4947</v>
      </c>
      <c r="K73" s="147">
        <f t="shared" si="1"/>
        <v>48</v>
      </c>
      <c r="L73" s="143" t="s">
        <v>1964</v>
      </c>
      <c r="M73" s="74"/>
      <c r="N73" s="74"/>
      <c r="O73" s="74"/>
      <c r="P73" s="74"/>
      <c r="Q73" s="54">
        <v>445</v>
      </c>
      <c r="R73" s="74"/>
      <c r="S73" s="52" t="s">
        <v>159</v>
      </c>
      <c r="T73" s="52" t="s">
        <v>4931</v>
      </c>
      <c r="U73" s="295"/>
      <c r="V73" s="55"/>
      <c r="W73" s="55"/>
      <c r="X73" s="64"/>
      <c r="Y73" s="55"/>
      <c r="Z73" s="55"/>
      <c r="AA73" s="307"/>
      <c r="AB73" s="307"/>
      <c r="AC73" s="307"/>
      <c r="AD73" s="307"/>
      <c r="AE73" s="307"/>
      <c r="AF73" s="52" t="s">
        <v>3799</v>
      </c>
      <c r="AG73" s="52" t="s">
        <v>3946</v>
      </c>
      <c r="AH73" s="52" t="s">
        <v>3992</v>
      </c>
      <c r="AI73" s="52" t="s">
        <v>1983</v>
      </c>
      <c r="AJ73" s="52"/>
      <c r="AK73" s="143"/>
      <c r="AL73" s="143"/>
      <c r="AM73" s="58"/>
      <c r="AN73" s="52" t="s">
        <v>3948</v>
      </c>
      <c r="AO73" s="52" t="s">
        <v>3955</v>
      </c>
      <c r="AP73" s="52" t="s">
        <v>3992</v>
      </c>
      <c r="AQ73" s="52"/>
      <c r="AR73" s="59">
        <v>5</v>
      </c>
      <c r="AS73" s="54" t="s">
        <v>1544</v>
      </c>
      <c r="AT73" s="74">
        <v>82.249999999999986</v>
      </c>
      <c r="AU73" s="74">
        <v>43.75</v>
      </c>
      <c r="AV73" s="74">
        <v>25.92</v>
      </c>
      <c r="AW73" s="61">
        <v>0</v>
      </c>
      <c r="AX73" s="61"/>
      <c r="AY73" s="74">
        <v>26.25</v>
      </c>
      <c r="AZ73" s="57">
        <v>-3.1699999999999875</v>
      </c>
      <c r="BA73" s="74">
        <v>178.17</v>
      </c>
      <c r="BB73" s="74"/>
      <c r="BC73" s="74">
        <v>175</v>
      </c>
    </row>
    <row r="74" spans="1:55" s="62" customFormat="1" ht="16.5" customHeight="1">
      <c r="A74" s="63" t="s">
        <v>4929</v>
      </c>
      <c r="B74" s="65">
        <v>68</v>
      </c>
      <c r="C74" s="52" t="s">
        <v>4454</v>
      </c>
      <c r="D74" s="320" t="s">
        <v>4455</v>
      </c>
      <c r="E74" s="64" t="s">
        <v>3814</v>
      </c>
      <c r="F74" s="52" t="s">
        <v>4456</v>
      </c>
      <c r="G74" s="74"/>
      <c r="H74" s="52" t="s">
        <v>3505</v>
      </c>
      <c r="I74" s="52" t="s">
        <v>3950</v>
      </c>
      <c r="J74" s="52" t="s">
        <v>4943</v>
      </c>
      <c r="K74" s="147">
        <f t="shared" si="1"/>
        <v>28</v>
      </c>
      <c r="L74" s="143" t="s">
        <v>100</v>
      </c>
      <c r="M74" s="74"/>
      <c r="N74" s="74"/>
      <c r="O74" s="74"/>
      <c r="P74" s="74"/>
      <c r="Q74" s="54">
        <v>450</v>
      </c>
      <c r="R74" s="74"/>
      <c r="S74" s="52" t="s">
        <v>159</v>
      </c>
      <c r="T74" s="52" t="s">
        <v>4931</v>
      </c>
      <c r="U74" s="295"/>
      <c r="V74" s="55"/>
      <c r="W74" s="55"/>
      <c r="X74" s="64"/>
      <c r="Y74" s="55"/>
      <c r="Z74" s="55"/>
      <c r="AA74" s="307"/>
      <c r="AB74" s="307"/>
      <c r="AC74" s="307"/>
      <c r="AD74" s="307"/>
      <c r="AE74" s="307"/>
      <c r="AF74" s="52" t="s">
        <v>3793</v>
      </c>
      <c r="AG74" s="52" t="s">
        <v>3946</v>
      </c>
      <c r="AH74" s="52" t="s">
        <v>3992</v>
      </c>
      <c r="AI74" s="52" t="s">
        <v>2758</v>
      </c>
      <c r="AJ74" s="52"/>
      <c r="AK74" s="143"/>
      <c r="AL74" s="143"/>
      <c r="AM74" s="58"/>
      <c r="AN74" s="52" t="s">
        <v>3953</v>
      </c>
      <c r="AO74" s="52" t="s">
        <v>3955</v>
      </c>
      <c r="AP74" s="52" t="s">
        <v>3992</v>
      </c>
      <c r="AQ74" s="52"/>
      <c r="AR74" s="59">
        <v>6</v>
      </c>
      <c r="AS74" s="54" t="s">
        <v>1544</v>
      </c>
      <c r="AT74" s="74">
        <v>98.699999999999989</v>
      </c>
      <c r="AU74" s="74">
        <v>52.5</v>
      </c>
      <c r="AV74" s="74">
        <v>0</v>
      </c>
      <c r="AW74" s="61">
        <v>0</v>
      </c>
      <c r="AX74" s="61"/>
      <c r="AY74" s="74">
        <v>31.499999999999996</v>
      </c>
      <c r="AZ74" s="57">
        <v>27.3</v>
      </c>
      <c r="BA74" s="74">
        <v>210</v>
      </c>
      <c r="BB74" s="74"/>
      <c r="BC74" s="74">
        <v>210</v>
      </c>
    </row>
    <row r="75" spans="1:55" s="62" customFormat="1" ht="16.5" customHeight="1">
      <c r="A75" s="63" t="s">
        <v>4929</v>
      </c>
      <c r="B75" s="65">
        <v>69</v>
      </c>
      <c r="C75" s="52" t="s">
        <v>4458</v>
      </c>
      <c r="D75" s="320" t="s">
        <v>769</v>
      </c>
      <c r="E75" s="64" t="s">
        <v>4459</v>
      </c>
      <c r="F75" s="52" t="s">
        <v>4460</v>
      </c>
      <c r="G75" s="74"/>
      <c r="H75" s="52" t="s">
        <v>2772</v>
      </c>
      <c r="I75" s="52" t="s">
        <v>2752</v>
      </c>
      <c r="J75" s="52" t="s">
        <v>4942</v>
      </c>
      <c r="K75" s="147">
        <f t="shared" si="1"/>
        <v>27</v>
      </c>
      <c r="L75" s="143" t="s">
        <v>1964</v>
      </c>
      <c r="M75" s="74"/>
      <c r="N75" s="74"/>
      <c r="O75" s="74"/>
      <c r="P75" s="74"/>
      <c r="Q75" s="54">
        <v>455</v>
      </c>
      <c r="R75" s="74"/>
      <c r="S75" s="52" t="s">
        <v>368</v>
      </c>
      <c r="T75" s="52" t="s">
        <v>4931</v>
      </c>
      <c r="U75" s="295" t="s">
        <v>4997</v>
      </c>
      <c r="V75" s="55"/>
      <c r="W75" s="55"/>
      <c r="X75" s="64"/>
      <c r="Y75" s="55"/>
      <c r="Z75" s="55"/>
      <c r="AA75" s="307"/>
      <c r="AB75" s="307"/>
      <c r="AC75" s="307"/>
      <c r="AD75" s="307"/>
      <c r="AE75" s="307"/>
      <c r="AF75" s="52" t="s">
        <v>3793</v>
      </c>
      <c r="AG75" s="52" t="s">
        <v>3946</v>
      </c>
      <c r="AH75" s="52" t="s">
        <v>3992</v>
      </c>
      <c r="AI75" s="52" t="s">
        <v>2385</v>
      </c>
      <c r="AJ75" s="52"/>
      <c r="AK75" s="143"/>
      <c r="AL75" s="143"/>
      <c r="AM75" s="58"/>
      <c r="AN75" s="52" t="s">
        <v>2787</v>
      </c>
      <c r="AO75" s="52" t="s">
        <v>3955</v>
      </c>
      <c r="AP75" s="52" t="s">
        <v>3992</v>
      </c>
      <c r="AQ75" s="52"/>
      <c r="AR75" s="59">
        <v>23</v>
      </c>
      <c r="AS75" s="54" t="s">
        <v>1609</v>
      </c>
      <c r="AT75" s="74">
        <v>378.34999999999997</v>
      </c>
      <c r="AU75" s="74">
        <v>201.25</v>
      </c>
      <c r="AV75" s="74">
        <v>610.95000000000005</v>
      </c>
      <c r="AW75" s="61">
        <v>116</v>
      </c>
      <c r="AX75" s="61"/>
      <c r="AY75" s="74">
        <v>120.74999999999999</v>
      </c>
      <c r="AZ75" s="57">
        <v>-622.29999999999995</v>
      </c>
      <c r="BA75" s="74">
        <v>1427.3</v>
      </c>
      <c r="BB75" s="74"/>
      <c r="BC75" s="74">
        <v>805</v>
      </c>
    </row>
    <row r="76" spans="1:55" s="62" customFormat="1" ht="16.5" customHeight="1">
      <c r="A76" s="63" t="s">
        <v>4929</v>
      </c>
      <c r="B76" s="65">
        <v>70</v>
      </c>
      <c r="C76" s="52" t="s">
        <v>4462</v>
      </c>
      <c r="D76" s="320" t="s">
        <v>1151</v>
      </c>
      <c r="E76" s="64" t="s">
        <v>4463</v>
      </c>
      <c r="F76" s="52" t="s">
        <v>4464</v>
      </c>
      <c r="G76" s="74"/>
      <c r="H76" s="52" t="s">
        <v>3454</v>
      </c>
      <c r="I76" s="52" t="s">
        <v>3953</v>
      </c>
      <c r="J76" s="52" t="s">
        <v>4959</v>
      </c>
      <c r="K76" s="147">
        <f t="shared" si="1"/>
        <v>50</v>
      </c>
      <c r="L76" s="143" t="s">
        <v>1964</v>
      </c>
      <c r="M76" s="74"/>
      <c r="N76" s="74"/>
      <c r="O76" s="74"/>
      <c r="P76" s="74"/>
      <c r="Q76" s="54">
        <v>457</v>
      </c>
      <c r="R76" s="74"/>
      <c r="S76" s="52" t="s">
        <v>69</v>
      </c>
      <c r="T76" s="52" t="s">
        <v>4931</v>
      </c>
      <c r="U76" s="295" t="s">
        <v>1365</v>
      </c>
      <c r="V76" s="55"/>
      <c r="W76" s="55"/>
      <c r="X76" s="64"/>
      <c r="Y76" s="55"/>
      <c r="Z76" s="55"/>
      <c r="AA76" s="307"/>
      <c r="AB76" s="307"/>
      <c r="AC76" s="307"/>
      <c r="AD76" s="307"/>
      <c r="AE76" s="307"/>
      <c r="AF76" s="52" t="s">
        <v>3793</v>
      </c>
      <c r="AG76" s="52" t="s">
        <v>3946</v>
      </c>
      <c r="AH76" s="52" t="s">
        <v>3992</v>
      </c>
      <c r="AI76" s="52" t="s">
        <v>2721</v>
      </c>
      <c r="AJ76" s="52"/>
      <c r="AK76" s="143"/>
      <c r="AL76" s="143"/>
      <c r="AM76" s="58"/>
      <c r="AN76" s="52" t="s">
        <v>2025</v>
      </c>
      <c r="AO76" s="52" t="s">
        <v>3955</v>
      </c>
      <c r="AP76" s="52" t="s">
        <v>3992</v>
      </c>
      <c r="AQ76" s="52"/>
      <c r="AR76" s="59">
        <v>30</v>
      </c>
      <c r="AS76" s="54" t="s">
        <v>1609</v>
      </c>
      <c r="AT76" s="74">
        <v>493.5</v>
      </c>
      <c r="AU76" s="74">
        <v>262.5</v>
      </c>
      <c r="AV76" s="74">
        <v>4.43</v>
      </c>
      <c r="AW76" s="61">
        <v>20</v>
      </c>
      <c r="AX76" s="61"/>
      <c r="AY76" s="74">
        <v>157.5</v>
      </c>
      <c r="AZ76" s="57">
        <v>112.07</v>
      </c>
      <c r="BA76" s="74">
        <v>1050</v>
      </c>
      <c r="BB76" s="74"/>
      <c r="BC76" s="74">
        <v>1050</v>
      </c>
    </row>
    <row r="77" spans="1:55" s="62" customFormat="1" ht="16.5" customHeight="1">
      <c r="A77" s="63" t="s">
        <v>4929</v>
      </c>
      <c r="B77" s="65">
        <v>71</v>
      </c>
      <c r="C77" s="52" t="s">
        <v>4467</v>
      </c>
      <c r="D77" s="320" t="s">
        <v>397</v>
      </c>
      <c r="E77" s="64" t="s">
        <v>4468</v>
      </c>
      <c r="F77" s="52" t="s">
        <v>4469</v>
      </c>
      <c r="G77" s="74"/>
      <c r="H77" s="52" t="s">
        <v>3808</v>
      </c>
      <c r="I77" s="52" t="s">
        <v>3951</v>
      </c>
      <c r="J77" s="52" t="s">
        <v>4955</v>
      </c>
      <c r="K77" s="147">
        <f t="shared" si="1"/>
        <v>25</v>
      </c>
      <c r="L77" s="143" t="s">
        <v>1964</v>
      </c>
      <c r="M77" s="74"/>
      <c r="N77" s="74"/>
      <c r="O77" s="74"/>
      <c r="P77" s="74"/>
      <c r="Q77" s="54">
        <v>458</v>
      </c>
      <c r="R77" s="74"/>
      <c r="S77" s="52" t="s">
        <v>94</v>
      </c>
      <c r="T77" s="52" t="s">
        <v>4931</v>
      </c>
      <c r="U77" s="295" t="s">
        <v>4998</v>
      </c>
      <c r="V77" s="55"/>
      <c r="W77" s="55"/>
      <c r="X77" s="64"/>
      <c r="Y77" s="55"/>
      <c r="Z77" s="55"/>
      <c r="AA77" s="307"/>
      <c r="AB77" s="307"/>
      <c r="AC77" s="307"/>
      <c r="AD77" s="307"/>
      <c r="AE77" s="307"/>
      <c r="AF77" s="52" t="s">
        <v>3793</v>
      </c>
      <c r="AG77" s="52" t="s">
        <v>3946</v>
      </c>
      <c r="AH77" s="52" t="s">
        <v>3992</v>
      </c>
      <c r="AI77" s="52" t="s">
        <v>2235</v>
      </c>
      <c r="AJ77" s="52"/>
      <c r="AK77" s="143"/>
      <c r="AL77" s="143"/>
      <c r="AM77" s="58"/>
      <c r="AN77" s="52" t="s">
        <v>2025</v>
      </c>
      <c r="AO77" s="52" t="s">
        <v>3955</v>
      </c>
      <c r="AP77" s="52" t="s">
        <v>3992</v>
      </c>
      <c r="AQ77" s="52"/>
      <c r="AR77" s="59">
        <v>30</v>
      </c>
      <c r="AS77" s="54" t="s">
        <v>1609</v>
      </c>
      <c r="AT77" s="74">
        <v>493.5</v>
      </c>
      <c r="AU77" s="74">
        <v>262.5</v>
      </c>
      <c r="AV77" s="74">
        <v>38.69</v>
      </c>
      <c r="AW77" s="61">
        <v>29</v>
      </c>
      <c r="AX77" s="61"/>
      <c r="AY77" s="74">
        <v>157.5</v>
      </c>
      <c r="AZ77" s="57">
        <v>68.81</v>
      </c>
      <c r="BA77" s="74">
        <v>1050</v>
      </c>
      <c r="BB77" s="74"/>
      <c r="BC77" s="74">
        <v>1050</v>
      </c>
    </row>
    <row r="78" spans="1:55" s="62" customFormat="1" ht="16.5" customHeight="1">
      <c r="A78" s="63" t="s">
        <v>4929</v>
      </c>
      <c r="B78" s="65">
        <v>72</v>
      </c>
      <c r="C78" s="52" t="s">
        <v>4471</v>
      </c>
      <c r="D78" s="320" t="s">
        <v>137</v>
      </c>
      <c r="E78" s="64" t="s">
        <v>4163</v>
      </c>
      <c r="F78" s="52" t="s">
        <v>4472</v>
      </c>
      <c r="G78" s="74"/>
      <c r="H78" s="52" t="s">
        <v>3808</v>
      </c>
      <c r="I78" s="52" t="s">
        <v>3949</v>
      </c>
      <c r="J78" s="52" t="s">
        <v>4999</v>
      </c>
      <c r="K78" s="147">
        <f t="shared" si="1"/>
        <v>65</v>
      </c>
      <c r="L78" s="143" t="s">
        <v>1964</v>
      </c>
      <c r="M78" s="74"/>
      <c r="N78" s="74"/>
      <c r="O78" s="74"/>
      <c r="P78" s="74"/>
      <c r="Q78" s="54">
        <v>460</v>
      </c>
      <c r="R78" s="74"/>
      <c r="S78" s="52" t="s">
        <v>58</v>
      </c>
      <c r="T78" s="52" t="s">
        <v>4931</v>
      </c>
      <c r="U78" s="625" t="s">
        <v>5000</v>
      </c>
      <c r="V78" s="55"/>
      <c r="W78" s="55"/>
      <c r="X78" s="64"/>
      <c r="Y78" s="55"/>
      <c r="Z78" s="55"/>
      <c r="AA78" s="307"/>
      <c r="AB78" s="307"/>
      <c r="AC78" s="307"/>
      <c r="AD78" s="307"/>
      <c r="AE78" s="307"/>
      <c r="AF78" s="52" t="s">
        <v>2797</v>
      </c>
      <c r="AG78" s="52" t="s">
        <v>3946</v>
      </c>
      <c r="AH78" s="52" t="s">
        <v>3992</v>
      </c>
      <c r="AI78" s="52" t="s">
        <v>5001</v>
      </c>
      <c r="AJ78" s="52"/>
      <c r="AK78" s="143"/>
      <c r="AL78" s="143"/>
      <c r="AM78" s="58"/>
      <c r="AN78" s="52" t="s">
        <v>2025</v>
      </c>
      <c r="AO78" s="52" t="s">
        <v>3955</v>
      </c>
      <c r="AP78" s="52" t="s">
        <v>3992</v>
      </c>
      <c r="AQ78" s="52"/>
      <c r="AR78" s="59">
        <v>30</v>
      </c>
      <c r="AS78" s="54" t="s">
        <v>1609</v>
      </c>
      <c r="AT78" s="74">
        <v>493.5</v>
      </c>
      <c r="AU78" s="74">
        <v>262.5</v>
      </c>
      <c r="AV78" s="74">
        <v>62.6</v>
      </c>
      <c r="AW78" s="61">
        <v>141</v>
      </c>
      <c r="AX78" s="61"/>
      <c r="AY78" s="74">
        <v>157.5</v>
      </c>
      <c r="AZ78" s="57">
        <v>-67.099999999999909</v>
      </c>
      <c r="BA78" s="74">
        <v>1117.0999999999999</v>
      </c>
      <c r="BB78" s="74"/>
      <c r="BC78" s="74">
        <v>1050</v>
      </c>
    </row>
    <row r="79" spans="1:55" s="62" customFormat="1" ht="16.5" customHeight="1">
      <c r="A79" s="63" t="s">
        <v>4929</v>
      </c>
      <c r="B79" s="65">
        <v>73</v>
      </c>
      <c r="C79" s="52" t="s">
        <v>4475</v>
      </c>
      <c r="D79" s="320" t="s">
        <v>4476</v>
      </c>
      <c r="E79" s="64" t="s">
        <v>4477</v>
      </c>
      <c r="F79" s="52" t="s">
        <v>4478</v>
      </c>
      <c r="G79" s="74"/>
      <c r="H79" s="52" t="s">
        <v>2761</v>
      </c>
      <c r="I79" s="52" t="s">
        <v>3947</v>
      </c>
      <c r="J79" s="52" t="s">
        <v>5002</v>
      </c>
      <c r="K79" s="147">
        <f t="shared" si="1"/>
        <v>9</v>
      </c>
      <c r="L79" s="143" t="s">
        <v>1964</v>
      </c>
      <c r="M79" s="74"/>
      <c r="N79" s="74"/>
      <c r="O79" s="74"/>
      <c r="P79" s="74"/>
      <c r="Q79" s="54">
        <v>462</v>
      </c>
      <c r="R79" s="74"/>
      <c r="S79" s="52" t="s">
        <v>117</v>
      </c>
      <c r="T79" s="52" t="s">
        <v>4931</v>
      </c>
      <c r="U79" s="295"/>
      <c r="V79" s="55"/>
      <c r="W79" s="55"/>
      <c r="X79" s="64"/>
      <c r="Y79" s="55"/>
      <c r="Z79" s="55"/>
      <c r="AA79" s="307"/>
      <c r="AB79" s="307"/>
      <c r="AC79" s="307"/>
      <c r="AD79" s="307"/>
      <c r="AE79" s="307"/>
      <c r="AF79" s="52" t="s">
        <v>2797</v>
      </c>
      <c r="AG79" s="52" t="s">
        <v>3946</v>
      </c>
      <c r="AH79" s="52" t="s">
        <v>3992</v>
      </c>
      <c r="AI79" s="52" t="s">
        <v>2031</v>
      </c>
      <c r="AJ79" s="52"/>
      <c r="AK79" s="143"/>
      <c r="AL79" s="143"/>
      <c r="AM79" s="58"/>
      <c r="AN79" s="52" t="s">
        <v>2025</v>
      </c>
      <c r="AO79" s="52" t="s">
        <v>3955</v>
      </c>
      <c r="AP79" s="52" t="s">
        <v>3992</v>
      </c>
      <c r="AQ79" s="52"/>
      <c r="AR79" s="59">
        <v>30</v>
      </c>
      <c r="AS79" s="54" t="s">
        <v>1609</v>
      </c>
      <c r="AT79" s="74">
        <v>493.5</v>
      </c>
      <c r="AU79" s="74">
        <v>262.5</v>
      </c>
      <c r="AV79" s="74">
        <v>5.08</v>
      </c>
      <c r="AW79" s="61">
        <v>0</v>
      </c>
      <c r="AX79" s="61"/>
      <c r="AY79" s="74">
        <v>157.5</v>
      </c>
      <c r="AZ79" s="57">
        <v>131.41999999999999</v>
      </c>
      <c r="BA79" s="74">
        <v>1050</v>
      </c>
      <c r="BB79" s="74"/>
      <c r="BC79" s="74">
        <v>1050</v>
      </c>
    </row>
    <row r="80" spans="1:55" s="62" customFormat="1" ht="16.5" customHeight="1">
      <c r="A80" s="63" t="s">
        <v>4929</v>
      </c>
      <c r="B80" s="65">
        <v>74</v>
      </c>
      <c r="C80" s="52" t="s">
        <v>4480</v>
      </c>
      <c r="D80" s="320" t="s">
        <v>1606</v>
      </c>
      <c r="E80" s="64" t="s">
        <v>4481</v>
      </c>
      <c r="F80" s="52" t="s">
        <v>4482</v>
      </c>
      <c r="G80" s="74"/>
      <c r="H80" s="52" t="s">
        <v>3812</v>
      </c>
      <c r="I80" s="52" t="s">
        <v>2752</v>
      </c>
      <c r="J80" s="52" t="s">
        <v>4938</v>
      </c>
      <c r="K80" s="147">
        <f t="shared" si="1"/>
        <v>37</v>
      </c>
      <c r="L80" s="143" t="s">
        <v>1964</v>
      </c>
      <c r="M80" s="74"/>
      <c r="N80" s="74"/>
      <c r="O80" s="74"/>
      <c r="P80" s="74"/>
      <c r="Q80" s="54">
        <v>463</v>
      </c>
      <c r="R80" s="74"/>
      <c r="S80" s="52" t="s">
        <v>58</v>
      </c>
      <c r="T80" s="52" t="s">
        <v>4931</v>
      </c>
      <c r="U80" s="295" t="s">
        <v>5003</v>
      </c>
      <c r="V80" s="55"/>
      <c r="W80" s="55"/>
      <c r="X80" s="64"/>
      <c r="Y80" s="55"/>
      <c r="Z80" s="55"/>
      <c r="AA80" s="307"/>
      <c r="AB80" s="307"/>
      <c r="AC80" s="307"/>
      <c r="AD80" s="307"/>
      <c r="AE80" s="307"/>
      <c r="AF80" s="52" t="s">
        <v>2797</v>
      </c>
      <c r="AG80" s="52" t="s">
        <v>3946</v>
      </c>
      <c r="AH80" s="52" t="s">
        <v>3992</v>
      </c>
      <c r="AI80" s="52" t="s">
        <v>2062</v>
      </c>
      <c r="AJ80" s="52"/>
      <c r="AK80" s="143"/>
      <c r="AL80" s="143"/>
      <c r="AM80" s="58"/>
      <c r="AN80" s="52" t="s">
        <v>2025</v>
      </c>
      <c r="AO80" s="52" t="s">
        <v>3955</v>
      </c>
      <c r="AP80" s="52" t="s">
        <v>3992</v>
      </c>
      <c r="AQ80" s="52"/>
      <c r="AR80" s="59">
        <v>30</v>
      </c>
      <c r="AS80" s="54" t="s">
        <v>1609</v>
      </c>
      <c r="AT80" s="74">
        <v>493.5</v>
      </c>
      <c r="AU80" s="74">
        <v>262.5</v>
      </c>
      <c r="AV80" s="74">
        <v>1.35</v>
      </c>
      <c r="AW80" s="61">
        <v>173</v>
      </c>
      <c r="AX80" s="61"/>
      <c r="AY80" s="74">
        <v>157.5</v>
      </c>
      <c r="AZ80" s="57">
        <v>-37.849999999999909</v>
      </c>
      <c r="BA80" s="74">
        <v>1087.8499999999999</v>
      </c>
      <c r="BB80" s="74"/>
      <c r="BC80" s="74">
        <v>1050</v>
      </c>
    </row>
    <row r="81" spans="1:55" s="62" customFormat="1" ht="16.5" customHeight="1">
      <c r="A81" s="63" t="s">
        <v>4929</v>
      </c>
      <c r="B81" s="65">
        <v>75</v>
      </c>
      <c r="C81" s="52" t="s">
        <v>4483</v>
      </c>
      <c r="D81" s="320" t="s">
        <v>610</v>
      </c>
      <c r="E81" s="64" t="s">
        <v>4484</v>
      </c>
      <c r="F81" s="52" t="s">
        <v>4485</v>
      </c>
      <c r="G81" s="74"/>
      <c r="H81" s="52" t="s">
        <v>2752</v>
      </c>
      <c r="I81" s="52" t="s">
        <v>2752</v>
      </c>
      <c r="J81" s="52" t="s">
        <v>4977</v>
      </c>
      <c r="K81" s="147">
        <f t="shared" si="1"/>
        <v>26</v>
      </c>
      <c r="L81" s="143" t="s">
        <v>1964</v>
      </c>
      <c r="M81" s="74"/>
      <c r="N81" s="74"/>
      <c r="O81" s="74"/>
      <c r="P81" s="74"/>
      <c r="Q81" s="54">
        <v>465</v>
      </c>
      <c r="R81" s="74"/>
      <c r="S81" s="52" t="s">
        <v>169</v>
      </c>
      <c r="T81" s="52" t="s">
        <v>4931</v>
      </c>
      <c r="U81" s="295" t="s">
        <v>211</v>
      </c>
      <c r="V81" s="55"/>
      <c r="W81" s="55"/>
      <c r="X81" s="64"/>
      <c r="Y81" s="55"/>
      <c r="Z81" s="55"/>
      <c r="AA81" s="307"/>
      <c r="AB81" s="307"/>
      <c r="AC81" s="307"/>
      <c r="AD81" s="307"/>
      <c r="AE81" s="307"/>
      <c r="AF81" s="52" t="s">
        <v>2025</v>
      </c>
      <c r="AG81" s="52" t="s">
        <v>3946</v>
      </c>
      <c r="AH81" s="52" t="s">
        <v>3992</v>
      </c>
      <c r="AI81" s="52" t="s">
        <v>2260</v>
      </c>
      <c r="AJ81" s="52"/>
      <c r="AK81" s="143"/>
      <c r="AL81" s="143"/>
      <c r="AM81" s="58"/>
      <c r="AN81" s="52" t="s">
        <v>3950</v>
      </c>
      <c r="AO81" s="52" t="s">
        <v>3955</v>
      </c>
      <c r="AP81" s="52" t="s">
        <v>3992</v>
      </c>
      <c r="AQ81" s="52"/>
      <c r="AR81" s="59">
        <v>1</v>
      </c>
      <c r="AS81" s="54" t="s">
        <v>1544</v>
      </c>
      <c r="AT81" s="74">
        <v>16.45</v>
      </c>
      <c r="AU81" s="74">
        <v>8.75</v>
      </c>
      <c r="AV81" s="74">
        <v>0</v>
      </c>
      <c r="AW81" s="61">
        <v>7</v>
      </c>
      <c r="AX81" s="61"/>
      <c r="AY81" s="74">
        <v>5.25</v>
      </c>
      <c r="AZ81" s="57">
        <v>-2.4500000000000028</v>
      </c>
      <c r="BA81" s="74">
        <v>37.450000000000003</v>
      </c>
      <c r="BB81" s="74"/>
      <c r="BC81" s="74">
        <v>35</v>
      </c>
    </row>
    <row r="82" spans="1:55" s="62" customFormat="1" ht="16.5" customHeight="1">
      <c r="A82" s="63" t="s">
        <v>4929</v>
      </c>
      <c r="B82" s="65">
        <v>76</v>
      </c>
      <c r="C82" s="52" t="s">
        <v>4487</v>
      </c>
      <c r="D82" s="320" t="s">
        <v>508</v>
      </c>
      <c r="E82" s="64" t="s">
        <v>1456</v>
      </c>
      <c r="F82" s="52" t="s">
        <v>4488</v>
      </c>
      <c r="G82" s="74"/>
      <c r="H82" s="52" t="s">
        <v>2777</v>
      </c>
      <c r="I82" s="52" t="s">
        <v>3947</v>
      </c>
      <c r="J82" s="52" t="s">
        <v>5004</v>
      </c>
      <c r="K82" s="147">
        <f t="shared" si="1"/>
        <v>6</v>
      </c>
      <c r="L82" s="143" t="s">
        <v>1964</v>
      </c>
      <c r="M82" s="74"/>
      <c r="N82" s="74"/>
      <c r="O82" s="74"/>
      <c r="P82" s="74"/>
      <c r="Q82" s="54">
        <v>466</v>
      </c>
      <c r="R82" s="74"/>
      <c r="S82" s="52" t="s">
        <v>117</v>
      </c>
      <c r="T82" s="52" t="s">
        <v>4931</v>
      </c>
      <c r="U82" s="295"/>
      <c r="V82" s="55"/>
      <c r="W82" s="55"/>
      <c r="X82" s="64"/>
      <c r="Y82" s="55"/>
      <c r="Z82" s="55"/>
      <c r="AA82" s="307"/>
      <c r="AB82" s="307"/>
      <c r="AC82" s="307"/>
      <c r="AD82" s="307"/>
      <c r="AE82" s="307"/>
      <c r="AF82" s="52" t="s">
        <v>2025</v>
      </c>
      <c r="AG82" s="52" t="s">
        <v>3946</v>
      </c>
      <c r="AH82" s="52" t="s">
        <v>3992</v>
      </c>
      <c r="AI82" s="52" t="s">
        <v>2072</v>
      </c>
      <c r="AJ82" s="52"/>
      <c r="AK82" s="143"/>
      <c r="AL82" s="143"/>
      <c r="AM82" s="58"/>
      <c r="AN82" s="52" t="s">
        <v>2025</v>
      </c>
      <c r="AO82" s="52" t="s">
        <v>3955</v>
      </c>
      <c r="AP82" s="52" t="s">
        <v>3992</v>
      </c>
      <c r="AQ82" s="52"/>
      <c r="AR82" s="59">
        <v>30</v>
      </c>
      <c r="AS82" s="54" t="s">
        <v>1609</v>
      </c>
      <c r="AT82" s="74">
        <v>493.5</v>
      </c>
      <c r="AU82" s="74">
        <v>262.5</v>
      </c>
      <c r="AV82" s="74">
        <v>7.82</v>
      </c>
      <c r="AW82" s="61">
        <v>0</v>
      </c>
      <c r="AX82" s="61"/>
      <c r="AY82" s="74">
        <v>157.5</v>
      </c>
      <c r="AZ82" s="57">
        <v>128.68</v>
      </c>
      <c r="BA82" s="74">
        <v>1050</v>
      </c>
      <c r="BB82" s="74"/>
      <c r="BC82" s="74">
        <v>1050</v>
      </c>
    </row>
    <row r="83" spans="1:55" s="62" customFormat="1" ht="16.5" customHeight="1">
      <c r="A83" s="63" t="s">
        <v>4929</v>
      </c>
      <c r="B83" s="65">
        <v>77</v>
      </c>
      <c r="C83" s="52" t="s">
        <v>4490</v>
      </c>
      <c r="D83" s="320" t="s">
        <v>412</v>
      </c>
      <c r="E83" s="64" t="s">
        <v>2529</v>
      </c>
      <c r="F83" s="52" t="s">
        <v>4491</v>
      </c>
      <c r="G83" s="74"/>
      <c r="H83" s="52" t="s">
        <v>2792</v>
      </c>
      <c r="I83" s="52" t="s">
        <v>3954</v>
      </c>
      <c r="J83" s="52" t="s">
        <v>4936</v>
      </c>
      <c r="K83" s="147">
        <f t="shared" si="1"/>
        <v>36</v>
      </c>
      <c r="L83" s="143" t="s">
        <v>1964</v>
      </c>
      <c r="M83" s="74"/>
      <c r="N83" s="74"/>
      <c r="O83" s="74"/>
      <c r="P83" s="74"/>
      <c r="Q83" s="54">
        <v>467</v>
      </c>
      <c r="R83" s="74"/>
      <c r="S83" s="52" t="s">
        <v>58</v>
      </c>
      <c r="T83" s="52" t="s">
        <v>4931</v>
      </c>
      <c r="U83" s="295" t="s">
        <v>225</v>
      </c>
      <c r="V83" s="55"/>
      <c r="W83" s="55"/>
      <c r="X83" s="64"/>
      <c r="Y83" s="55"/>
      <c r="Z83" s="55"/>
      <c r="AA83" s="307"/>
      <c r="AB83" s="307"/>
      <c r="AC83" s="307"/>
      <c r="AD83" s="307"/>
      <c r="AE83" s="307"/>
      <c r="AF83" s="52" t="s">
        <v>2025</v>
      </c>
      <c r="AG83" s="52" t="s">
        <v>3946</v>
      </c>
      <c r="AH83" s="52" t="s">
        <v>3992</v>
      </c>
      <c r="AI83" s="52" t="s">
        <v>2731</v>
      </c>
      <c r="AJ83" s="52"/>
      <c r="AK83" s="143"/>
      <c r="AL83" s="143"/>
      <c r="AM83" s="58"/>
      <c r="AN83" s="52" t="s">
        <v>3950</v>
      </c>
      <c r="AO83" s="52" t="s">
        <v>3955</v>
      </c>
      <c r="AP83" s="52" t="s">
        <v>3992</v>
      </c>
      <c r="AQ83" s="52"/>
      <c r="AR83" s="59">
        <v>1</v>
      </c>
      <c r="AS83" s="54" t="s">
        <v>1544</v>
      </c>
      <c r="AT83" s="74">
        <v>16.45</v>
      </c>
      <c r="AU83" s="74">
        <v>8.75</v>
      </c>
      <c r="AV83" s="74">
        <v>0</v>
      </c>
      <c r="AW83" s="61">
        <v>25</v>
      </c>
      <c r="AX83" s="61"/>
      <c r="AY83" s="74">
        <v>5.25</v>
      </c>
      <c r="AZ83" s="57">
        <v>-20.450000000000003</v>
      </c>
      <c r="BA83" s="74">
        <v>55.45</v>
      </c>
      <c r="BB83" s="74"/>
      <c r="BC83" s="74">
        <v>35</v>
      </c>
    </row>
    <row r="84" spans="1:55" s="62" customFormat="1" ht="16.5" customHeight="1">
      <c r="A84" s="63" t="s">
        <v>4929</v>
      </c>
      <c r="B84" s="65">
        <v>78</v>
      </c>
      <c r="C84" s="52" t="s">
        <v>4493</v>
      </c>
      <c r="D84" s="320" t="s">
        <v>4494</v>
      </c>
      <c r="E84" s="64" t="s">
        <v>1873</v>
      </c>
      <c r="F84" s="52" t="s">
        <v>4495</v>
      </c>
      <c r="G84" s="74"/>
      <c r="H84" s="52" t="s">
        <v>2797</v>
      </c>
      <c r="I84" s="52" t="s">
        <v>3947</v>
      </c>
      <c r="J84" s="52" t="s">
        <v>5005</v>
      </c>
      <c r="K84" s="147">
        <f t="shared" si="1"/>
        <v>15</v>
      </c>
      <c r="L84" s="143" t="s">
        <v>1964</v>
      </c>
      <c r="M84" s="74"/>
      <c r="N84" s="74"/>
      <c r="O84" s="74"/>
      <c r="P84" s="74"/>
      <c r="Q84" s="54">
        <v>468</v>
      </c>
      <c r="R84" s="74"/>
      <c r="S84" s="52" t="s">
        <v>69</v>
      </c>
      <c r="T84" s="52" t="s">
        <v>4931</v>
      </c>
      <c r="U84" s="295" t="s">
        <v>5006</v>
      </c>
      <c r="V84" s="55"/>
      <c r="W84" s="55"/>
      <c r="X84" s="64"/>
      <c r="Y84" s="55"/>
      <c r="Z84" s="55"/>
      <c r="AA84" s="307"/>
      <c r="AB84" s="307"/>
      <c r="AC84" s="307"/>
      <c r="AD84" s="307"/>
      <c r="AE84" s="307"/>
      <c r="AF84" s="52" t="s">
        <v>2025</v>
      </c>
      <c r="AG84" s="52" t="s">
        <v>3946</v>
      </c>
      <c r="AH84" s="52" t="s">
        <v>3992</v>
      </c>
      <c r="AI84" s="52" t="s">
        <v>2300</v>
      </c>
      <c r="AJ84" s="52"/>
      <c r="AK84" s="143"/>
      <c r="AL84" s="143"/>
      <c r="AM84" s="58"/>
      <c r="AN84" s="52" t="s">
        <v>2025</v>
      </c>
      <c r="AO84" s="52" t="s">
        <v>3955</v>
      </c>
      <c r="AP84" s="52" t="s">
        <v>3992</v>
      </c>
      <c r="AQ84" s="52"/>
      <c r="AR84" s="59">
        <v>30</v>
      </c>
      <c r="AS84" s="54" t="s">
        <v>1609</v>
      </c>
      <c r="AT84" s="74">
        <v>493.5</v>
      </c>
      <c r="AU84" s="74">
        <v>262.5</v>
      </c>
      <c r="AV84" s="74">
        <v>10.220000000000001</v>
      </c>
      <c r="AW84" s="61">
        <v>67</v>
      </c>
      <c r="AX84" s="61"/>
      <c r="AY84" s="74">
        <v>157.5</v>
      </c>
      <c r="AZ84" s="57">
        <v>59.28</v>
      </c>
      <c r="BA84" s="74">
        <v>1050</v>
      </c>
      <c r="BB84" s="74"/>
      <c r="BC84" s="74">
        <v>1050</v>
      </c>
    </row>
    <row r="85" spans="1:55" s="62" customFormat="1" ht="16.5" customHeight="1">
      <c r="A85" s="63" t="s">
        <v>4929</v>
      </c>
      <c r="B85" s="65">
        <v>79</v>
      </c>
      <c r="C85" s="52" t="s">
        <v>4496</v>
      </c>
      <c r="D85" s="320" t="s">
        <v>286</v>
      </c>
      <c r="E85" s="64" t="s">
        <v>4497</v>
      </c>
      <c r="F85" s="52" t="s">
        <v>4498</v>
      </c>
      <c r="G85" s="74"/>
      <c r="H85" s="52" t="s">
        <v>2767</v>
      </c>
      <c r="I85" s="52" t="s">
        <v>3951</v>
      </c>
      <c r="J85" s="52" t="s">
        <v>4991</v>
      </c>
      <c r="K85" s="147">
        <f t="shared" si="1"/>
        <v>16</v>
      </c>
      <c r="L85" s="143" t="s">
        <v>1964</v>
      </c>
      <c r="M85" s="74"/>
      <c r="N85" s="74"/>
      <c r="O85" s="74"/>
      <c r="P85" s="74"/>
      <c r="Q85" s="54">
        <v>469</v>
      </c>
      <c r="R85" s="74"/>
      <c r="S85" s="52" t="s">
        <v>169</v>
      </c>
      <c r="T85" s="52" t="s">
        <v>4931</v>
      </c>
      <c r="U85" s="295" t="s">
        <v>5007</v>
      </c>
      <c r="V85" s="55"/>
      <c r="W85" s="55"/>
      <c r="X85" s="64"/>
      <c r="Y85" s="55"/>
      <c r="Z85" s="55"/>
      <c r="AA85" s="307"/>
      <c r="AB85" s="307"/>
      <c r="AC85" s="307"/>
      <c r="AD85" s="307"/>
      <c r="AE85" s="307"/>
      <c r="AF85" s="52" t="s">
        <v>2025</v>
      </c>
      <c r="AG85" s="52" t="s">
        <v>3946</v>
      </c>
      <c r="AH85" s="52" t="s">
        <v>3992</v>
      </c>
      <c r="AI85" s="52" t="s">
        <v>5008</v>
      </c>
      <c r="AJ85" s="52"/>
      <c r="AK85" s="143"/>
      <c r="AL85" s="143"/>
      <c r="AM85" s="58"/>
      <c r="AN85" s="52" t="s">
        <v>3946</v>
      </c>
      <c r="AO85" s="52" t="s">
        <v>3955</v>
      </c>
      <c r="AP85" s="52" t="s">
        <v>3992</v>
      </c>
      <c r="AQ85" s="52"/>
      <c r="AR85" s="59">
        <v>2</v>
      </c>
      <c r="AS85" s="54" t="s">
        <v>1544</v>
      </c>
      <c r="AT85" s="74">
        <v>32.9</v>
      </c>
      <c r="AU85" s="74">
        <v>17.5</v>
      </c>
      <c r="AV85" s="74">
        <v>9.7100000000000009</v>
      </c>
      <c r="AW85" s="61">
        <v>39</v>
      </c>
      <c r="AX85" s="61"/>
      <c r="AY85" s="74">
        <v>10.5</v>
      </c>
      <c r="AZ85" s="57">
        <v>-39.61</v>
      </c>
      <c r="BA85" s="74">
        <v>109.61</v>
      </c>
      <c r="BB85" s="74"/>
      <c r="BC85" s="74">
        <v>70</v>
      </c>
    </row>
    <row r="86" spans="1:55" s="62" customFormat="1" ht="16.5" customHeight="1">
      <c r="A86" s="63" t="s">
        <v>4929</v>
      </c>
      <c r="B86" s="65">
        <v>80</v>
      </c>
      <c r="C86" s="52" t="s">
        <v>4500</v>
      </c>
      <c r="D86" s="320" t="s">
        <v>55</v>
      </c>
      <c r="E86" s="64" t="s">
        <v>4501</v>
      </c>
      <c r="F86" s="52" t="s">
        <v>4502</v>
      </c>
      <c r="G86" s="74"/>
      <c r="H86" s="52" t="s">
        <v>3808</v>
      </c>
      <c r="I86" s="52" t="s">
        <v>3951</v>
      </c>
      <c r="J86" s="52" t="s">
        <v>5009</v>
      </c>
      <c r="K86" s="147">
        <f t="shared" si="1"/>
        <v>29</v>
      </c>
      <c r="L86" s="143" t="s">
        <v>1964</v>
      </c>
      <c r="M86" s="74"/>
      <c r="N86" s="74"/>
      <c r="O86" s="74"/>
      <c r="P86" s="74"/>
      <c r="Q86" s="54">
        <v>470</v>
      </c>
      <c r="R86" s="74"/>
      <c r="S86" s="52" t="s">
        <v>69</v>
      </c>
      <c r="T86" s="52" t="s">
        <v>4931</v>
      </c>
      <c r="U86" s="625" t="s">
        <v>5010</v>
      </c>
      <c r="V86" s="55"/>
      <c r="W86" s="55"/>
      <c r="X86" s="64"/>
      <c r="Y86" s="55"/>
      <c r="Z86" s="55"/>
      <c r="AA86" s="307"/>
      <c r="AB86" s="307"/>
      <c r="AC86" s="307"/>
      <c r="AD86" s="307"/>
      <c r="AE86" s="307"/>
      <c r="AF86" s="52" t="s">
        <v>2803</v>
      </c>
      <c r="AG86" s="52" t="s">
        <v>3946</v>
      </c>
      <c r="AH86" s="52" t="s">
        <v>3992</v>
      </c>
      <c r="AI86" s="52" t="s">
        <v>5011</v>
      </c>
      <c r="AJ86" s="52"/>
      <c r="AK86" s="143"/>
      <c r="AL86" s="143"/>
      <c r="AM86" s="58"/>
      <c r="AN86" s="52" t="s">
        <v>2025</v>
      </c>
      <c r="AO86" s="52" t="s">
        <v>3955</v>
      </c>
      <c r="AP86" s="52" t="s">
        <v>3992</v>
      </c>
      <c r="AQ86" s="52"/>
      <c r="AR86" s="59">
        <v>30</v>
      </c>
      <c r="AS86" s="54" t="s">
        <v>1609</v>
      </c>
      <c r="AT86" s="74">
        <v>493.5</v>
      </c>
      <c r="AU86" s="74">
        <v>262.5</v>
      </c>
      <c r="AV86" s="74">
        <v>26.83</v>
      </c>
      <c r="AW86" s="61">
        <v>114</v>
      </c>
      <c r="AX86" s="61"/>
      <c r="AY86" s="74">
        <v>157.5</v>
      </c>
      <c r="AZ86" s="57">
        <v>-4.3299999999999272</v>
      </c>
      <c r="BA86" s="74">
        <v>1054.33</v>
      </c>
      <c r="BB86" s="74"/>
      <c r="BC86" s="74">
        <v>1050</v>
      </c>
    </row>
    <row r="87" spans="1:55" s="62" customFormat="1" ht="16.5" customHeight="1">
      <c r="A87" s="63" t="s">
        <v>4929</v>
      </c>
      <c r="B87" s="65">
        <v>81</v>
      </c>
      <c r="C87" s="52" t="s">
        <v>5012</v>
      </c>
      <c r="D87" s="320" t="s">
        <v>1590</v>
      </c>
      <c r="E87" s="64" t="s">
        <v>5013</v>
      </c>
      <c r="F87" s="52" t="s">
        <v>5014</v>
      </c>
      <c r="G87" s="74"/>
      <c r="H87" s="52" t="s">
        <v>3949</v>
      </c>
      <c r="I87" s="52" t="s">
        <v>3950</v>
      </c>
      <c r="J87" s="52" t="s">
        <v>4981</v>
      </c>
      <c r="K87" s="147">
        <f t="shared" si="1"/>
        <v>12</v>
      </c>
      <c r="L87" s="143" t="s">
        <v>1964</v>
      </c>
      <c r="M87" s="74"/>
      <c r="N87" s="74"/>
      <c r="O87" s="74"/>
      <c r="P87" s="74"/>
      <c r="Q87" s="54">
        <v>474</v>
      </c>
      <c r="R87" s="74"/>
      <c r="S87" s="52" t="s">
        <v>388</v>
      </c>
      <c r="T87" s="52" t="s">
        <v>4931</v>
      </c>
      <c r="U87" s="295"/>
      <c r="V87" s="55"/>
      <c r="W87" s="55"/>
      <c r="X87" s="64"/>
      <c r="Y87" s="55"/>
      <c r="Z87" s="55"/>
      <c r="AA87" s="307"/>
      <c r="AB87" s="307"/>
      <c r="AC87" s="307"/>
      <c r="AD87" s="307"/>
      <c r="AE87" s="307"/>
      <c r="AF87" s="52" t="s">
        <v>3946</v>
      </c>
      <c r="AG87" s="52" t="s">
        <v>3955</v>
      </c>
      <c r="AH87" s="52" t="s">
        <v>3992</v>
      </c>
      <c r="AI87" s="52" t="s">
        <v>1978</v>
      </c>
      <c r="AJ87" s="52" t="s">
        <v>3950</v>
      </c>
      <c r="AK87" s="52" t="s">
        <v>3955</v>
      </c>
      <c r="AL87" s="52" t="s">
        <v>3992</v>
      </c>
      <c r="AM87" s="58"/>
      <c r="AN87" s="52" t="s">
        <v>2025</v>
      </c>
      <c r="AO87" s="52" t="s">
        <v>3955</v>
      </c>
      <c r="AP87" s="52" t="s">
        <v>3992</v>
      </c>
      <c r="AQ87" s="52"/>
      <c r="AR87" s="59">
        <v>28</v>
      </c>
      <c r="AS87" s="54" t="s">
        <v>1609</v>
      </c>
      <c r="AT87" s="74">
        <v>460.6</v>
      </c>
      <c r="AU87" s="74">
        <v>245</v>
      </c>
      <c r="AV87" s="74">
        <v>0</v>
      </c>
      <c r="AW87" s="61">
        <v>0</v>
      </c>
      <c r="AX87" s="61"/>
      <c r="AY87" s="74">
        <v>147</v>
      </c>
      <c r="AZ87" s="57">
        <v>127.4</v>
      </c>
      <c r="BA87" s="74">
        <v>980</v>
      </c>
      <c r="BB87" s="74"/>
      <c r="BC87" s="74">
        <v>980</v>
      </c>
    </row>
    <row r="88" spans="1:55" s="62" customFormat="1" ht="16.5" customHeight="1">
      <c r="A88" s="63" t="s">
        <v>4929</v>
      </c>
      <c r="B88" s="65">
        <v>82</v>
      </c>
      <c r="C88" s="52" t="s">
        <v>5015</v>
      </c>
      <c r="D88" s="320" t="s">
        <v>1601</v>
      </c>
      <c r="E88" s="64" t="s">
        <v>5016</v>
      </c>
      <c r="F88" s="52" t="s">
        <v>5017</v>
      </c>
      <c r="G88" s="74"/>
      <c r="H88" s="52" t="s">
        <v>2803</v>
      </c>
      <c r="I88" s="52" t="s">
        <v>3946</v>
      </c>
      <c r="J88" s="52" t="s">
        <v>5018</v>
      </c>
      <c r="K88" s="147">
        <f t="shared" si="1"/>
        <v>62</v>
      </c>
      <c r="L88" s="143" t="s">
        <v>1964</v>
      </c>
      <c r="M88" s="74"/>
      <c r="N88" s="74"/>
      <c r="O88" s="74"/>
      <c r="P88" s="74"/>
      <c r="Q88" s="54">
        <v>476</v>
      </c>
      <c r="R88" s="74"/>
      <c r="S88" s="52" t="s">
        <v>404</v>
      </c>
      <c r="T88" s="52" t="s">
        <v>4931</v>
      </c>
      <c r="U88" s="295" t="s">
        <v>5019</v>
      </c>
      <c r="V88" s="55"/>
      <c r="W88" s="55"/>
      <c r="X88" s="64"/>
      <c r="Y88" s="55"/>
      <c r="Z88" s="55"/>
      <c r="AA88" s="307"/>
      <c r="AB88" s="307"/>
      <c r="AC88" s="307"/>
      <c r="AD88" s="307"/>
      <c r="AE88" s="307"/>
      <c r="AF88" s="52" t="s">
        <v>3948</v>
      </c>
      <c r="AG88" s="52" t="s">
        <v>3955</v>
      </c>
      <c r="AH88" s="52" t="s">
        <v>3992</v>
      </c>
      <c r="AI88" s="52" t="s">
        <v>1976</v>
      </c>
      <c r="AJ88" s="52" t="s">
        <v>3950</v>
      </c>
      <c r="AK88" s="52" t="s">
        <v>3955</v>
      </c>
      <c r="AL88" s="52" t="s">
        <v>3992</v>
      </c>
      <c r="AM88" s="58"/>
      <c r="AN88" s="52" t="s">
        <v>3812</v>
      </c>
      <c r="AO88" s="52" t="s">
        <v>3955</v>
      </c>
      <c r="AP88" s="52" t="s">
        <v>3992</v>
      </c>
      <c r="AQ88" s="52"/>
      <c r="AR88" s="59">
        <v>7</v>
      </c>
      <c r="AS88" s="54" t="s">
        <v>1544</v>
      </c>
      <c r="AT88" s="74">
        <v>115.15</v>
      </c>
      <c r="AU88" s="74">
        <v>61.25</v>
      </c>
      <c r="AV88" s="74">
        <v>0</v>
      </c>
      <c r="AW88" s="61">
        <v>80</v>
      </c>
      <c r="AX88" s="61"/>
      <c r="AY88" s="74">
        <v>36.75</v>
      </c>
      <c r="AZ88" s="57">
        <v>-48.149999999999977</v>
      </c>
      <c r="BA88" s="74">
        <v>293.14999999999998</v>
      </c>
      <c r="BB88" s="74"/>
      <c r="BC88" s="74">
        <v>245</v>
      </c>
    </row>
    <row r="89" spans="1:55" s="62" customFormat="1" ht="16.5" customHeight="1">
      <c r="A89" s="63" t="s">
        <v>4929</v>
      </c>
      <c r="B89" s="65">
        <v>83</v>
      </c>
      <c r="C89" s="52" t="s">
        <v>5020</v>
      </c>
      <c r="D89" s="320" t="s">
        <v>227</v>
      </c>
      <c r="E89" s="64" t="s">
        <v>5021</v>
      </c>
      <c r="F89" s="52" t="s">
        <v>5022</v>
      </c>
      <c r="G89" s="74"/>
      <c r="H89" s="52" t="s">
        <v>2787</v>
      </c>
      <c r="I89" s="52" t="s">
        <v>3953</v>
      </c>
      <c r="J89" s="52" t="s">
        <v>5023</v>
      </c>
      <c r="K89" s="147">
        <f t="shared" si="1"/>
        <v>20</v>
      </c>
      <c r="L89" s="143" t="s">
        <v>100</v>
      </c>
      <c r="M89" s="74"/>
      <c r="N89" s="74"/>
      <c r="O89" s="74"/>
      <c r="P89" s="74"/>
      <c r="Q89" s="54">
        <v>479</v>
      </c>
      <c r="R89" s="74"/>
      <c r="S89" s="52" t="s">
        <v>94</v>
      </c>
      <c r="T89" s="52" t="s">
        <v>4931</v>
      </c>
      <c r="U89" s="295" t="s">
        <v>5024</v>
      </c>
      <c r="V89" s="55"/>
      <c r="W89" s="55"/>
      <c r="X89" s="64"/>
      <c r="Y89" s="55"/>
      <c r="Z89" s="55"/>
      <c r="AA89" s="307"/>
      <c r="AB89" s="307"/>
      <c r="AC89" s="307"/>
      <c r="AD89" s="307"/>
      <c r="AE89" s="307"/>
      <c r="AF89" s="52" t="s">
        <v>3948</v>
      </c>
      <c r="AG89" s="52" t="s">
        <v>3955</v>
      </c>
      <c r="AH89" s="52" t="s">
        <v>3992</v>
      </c>
      <c r="AI89" s="52" t="s">
        <v>1990</v>
      </c>
      <c r="AJ89" s="52" t="s">
        <v>3950</v>
      </c>
      <c r="AK89" s="52" t="s">
        <v>3955</v>
      </c>
      <c r="AL89" s="52" t="s">
        <v>3992</v>
      </c>
      <c r="AM89" s="58"/>
      <c r="AN89" s="52" t="s">
        <v>2025</v>
      </c>
      <c r="AO89" s="52" t="s">
        <v>3955</v>
      </c>
      <c r="AP89" s="52" t="s">
        <v>3992</v>
      </c>
      <c r="AQ89" s="52"/>
      <c r="AR89" s="59">
        <v>25</v>
      </c>
      <c r="AS89" s="54" t="s">
        <v>1609</v>
      </c>
      <c r="AT89" s="74">
        <v>411.25</v>
      </c>
      <c r="AU89" s="74">
        <v>218.75</v>
      </c>
      <c r="AV89" s="74">
        <v>0</v>
      </c>
      <c r="AW89" s="61">
        <v>124</v>
      </c>
      <c r="AX89" s="61"/>
      <c r="AY89" s="74">
        <v>131.25</v>
      </c>
      <c r="AZ89" s="57">
        <v>-10.25</v>
      </c>
      <c r="BA89" s="74">
        <v>885.25</v>
      </c>
      <c r="BB89" s="74"/>
      <c r="BC89" s="74">
        <v>875</v>
      </c>
    </row>
    <row r="90" spans="1:55" s="62" customFormat="1" ht="16.5" customHeight="1">
      <c r="A90" s="63" t="s">
        <v>4929</v>
      </c>
      <c r="B90" s="65">
        <v>84</v>
      </c>
      <c r="C90" s="52" t="s">
        <v>5025</v>
      </c>
      <c r="D90" s="320" t="s">
        <v>5026</v>
      </c>
      <c r="E90" s="64" t="s">
        <v>5027</v>
      </c>
      <c r="F90" s="52" t="s">
        <v>5028</v>
      </c>
      <c r="G90" s="74"/>
      <c r="H90" s="52" t="s">
        <v>2761</v>
      </c>
      <c r="I90" s="52" t="s">
        <v>3947</v>
      </c>
      <c r="J90" s="52" t="s">
        <v>4965</v>
      </c>
      <c r="K90" s="147">
        <f t="shared" si="1"/>
        <v>39</v>
      </c>
      <c r="L90" s="143" t="s">
        <v>1964</v>
      </c>
      <c r="M90" s="74"/>
      <c r="N90" s="74"/>
      <c r="O90" s="74"/>
      <c r="P90" s="74"/>
      <c r="Q90" s="54">
        <v>480</v>
      </c>
      <c r="R90" s="74"/>
      <c r="S90" s="52" t="s">
        <v>169</v>
      </c>
      <c r="T90" s="52" t="s">
        <v>4931</v>
      </c>
      <c r="U90" s="295" t="s">
        <v>583</v>
      </c>
      <c r="V90" s="55"/>
      <c r="W90" s="55"/>
      <c r="X90" s="64"/>
      <c r="Y90" s="55"/>
      <c r="Z90" s="55"/>
      <c r="AA90" s="307"/>
      <c r="AB90" s="307"/>
      <c r="AC90" s="307"/>
      <c r="AD90" s="307"/>
      <c r="AE90" s="307"/>
      <c r="AF90" s="52" t="s">
        <v>3953</v>
      </c>
      <c r="AG90" s="52" t="s">
        <v>3955</v>
      </c>
      <c r="AH90" s="52" t="s">
        <v>3992</v>
      </c>
      <c r="AI90" s="52" t="s">
        <v>2527</v>
      </c>
      <c r="AJ90" s="52" t="s">
        <v>3946</v>
      </c>
      <c r="AK90" s="52" t="s">
        <v>3955</v>
      </c>
      <c r="AL90" s="52" t="s">
        <v>3992</v>
      </c>
      <c r="AM90" s="58"/>
      <c r="AN90" s="52" t="s">
        <v>3804</v>
      </c>
      <c r="AO90" s="52" t="s">
        <v>3955</v>
      </c>
      <c r="AP90" s="52" t="s">
        <v>3992</v>
      </c>
      <c r="AQ90" s="52"/>
      <c r="AR90" s="59">
        <v>13</v>
      </c>
      <c r="AS90" s="54" t="s">
        <v>1544</v>
      </c>
      <c r="AT90" s="74">
        <v>213.84999999999997</v>
      </c>
      <c r="AU90" s="74">
        <v>113.75</v>
      </c>
      <c r="AV90" s="74">
        <v>13.82</v>
      </c>
      <c r="AW90" s="61">
        <v>24</v>
      </c>
      <c r="AX90" s="61"/>
      <c r="AY90" s="74">
        <v>68.25</v>
      </c>
      <c r="AZ90" s="57">
        <v>21.33</v>
      </c>
      <c r="BA90" s="74">
        <v>455</v>
      </c>
      <c r="BB90" s="74"/>
      <c r="BC90" s="74">
        <v>455</v>
      </c>
    </row>
    <row r="91" spans="1:55" s="62" customFormat="1" ht="16.5" customHeight="1">
      <c r="A91" s="63" t="s">
        <v>4929</v>
      </c>
      <c r="B91" s="65">
        <v>85</v>
      </c>
      <c r="C91" s="52" t="s">
        <v>5029</v>
      </c>
      <c r="D91" s="320" t="s">
        <v>5030</v>
      </c>
      <c r="E91" s="64" t="s">
        <v>5031</v>
      </c>
      <c r="F91" s="52" t="s">
        <v>5032</v>
      </c>
      <c r="G91" s="74"/>
      <c r="H91" s="52" t="s">
        <v>3952</v>
      </c>
      <c r="I91" s="52" t="s">
        <v>3946</v>
      </c>
      <c r="J91" s="52" t="s">
        <v>5033</v>
      </c>
      <c r="K91" s="147">
        <f t="shared" si="1"/>
        <v>54</v>
      </c>
      <c r="L91" s="143" t="s">
        <v>1964</v>
      </c>
      <c r="M91" s="74"/>
      <c r="N91" s="74"/>
      <c r="O91" s="74"/>
      <c r="P91" s="74"/>
      <c r="Q91" s="54">
        <v>482</v>
      </c>
      <c r="R91" s="74"/>
      <c r="S91" s="52" t="s">
        <v>58</v>
      </c>
      <c r="T91" s="52" t="s">
        <v>4931</v>
      </c>
      <c r="U91" s="295" t="s">
        <v>5034</v>
      </c>
      <c r="V91" s="55"/>
      <c r="W91" s="55"/>
      <c r="X91" s="64"/>
      <c r="Y91" s="55"/>
      <c r="Z91" s="55"/>
      <c r="AA91" s="307"/>
      <c r="AB91" s="307"/>
      <c r="AC91" s="307"/>
      <c r="AD91" s="307"/>
      <c r="AE91" s="307"/>
      <c r="AF91" s="52" t="s">
        <v>3946</v>
      </c>
      <c r="AG91" s="52" t="s">
        <v>3955</v>
      </c>
      <c r="AH91" s="52" t="s">
        <v>3992</v>
      </c>
      <c r="AI91" s="52" t="s">
        <v>2104</v>
      </c>
      <c r="AJ91" s="52"/>
      <c r="AK91" s="143"/>
      <c r="AL91" s="143"/>
      <c r="AM91" s="58"/>
      <c r="AN91" s="52" t="s">
        <v>2025</v>
      </c>
      <c r="AO91" s="52" t="s">
        <v>3955</v>
      </c>
      <c r="AP91" s="52" t="s">
        <v>3992</v>
      </c>
      <c r="AQ91" s="52"/>
      <c r="AR91" s="59">
        <v>28</v>
      </c>
      <c r="AS91" s="54" t="s">
        <v>1609</v>
      </c>
      <c r="AT91" s="74">
        <v>460.6</v>
      </c>
      <c r="AU91" s="74">
        <v>245</v>
      </c>
      <c r="AV91" s="74">
        <v>21.56</v>
      </c>
      <c r="AW91" s="61">
        <v>53</v>
      </c>
      <c r="AX91" s="61"/>
      <c r="AY91" s="74">
        <v>147</v>
      </c>
      <c r="AZ91" s="57">
        <v>52.84</v>
      </c>
      <c r="BA91" s="74">
        <v>980</v>
      </c>
      <c r="BB91" s="74"/>
      <c r="BC91" s="74">
        <v>980</v>
      </c>
    </row>
    <row r="92" spans="1:55" s="62" customFormat="1" ht="16.5" customHeight="1">
      <c r="A92" s="63" t="s">
        <v>4929</v>
      </c>
      <c r="B92" s="65">
        <v>86</v>
      </c>
      <c r="C92" s="52" t="s">
        <v>5035</v>
      </c>
      <c r="D92" s="320" t="s">
        <v>5036</v>
      </c>
      <c r="E92" s="64" t="s">
        <v>5037</v>
      </c>
      <c r="F92" s="52" t="s">
        <v>5038</v>
      </c>
      <c r="G92" s="74"/>
      <c r="H92" s="52" t="s">
        <v>2761</v>
      </c>
      <c r="I92" s="52" t="s">
        <v>3955</v>
      </c>
      <c r="J92" s="52" t="s">
        <v>5039</v>
      </c>
      <c r="K92" s="147">
        <f t="shared" si="1"/>
        <v>57</v>
      </c>
      <c r="L92" s="143" t="s">
        <v>100</v>
      </c>
      <c r="M92" s="74"/>
      <c r="N92" s="74"/>
      <c r="O92" s="74"/>
      <c r="P92" s="74"/>
      <c r="Q92" s="54">
        <v>485</v>
      </c>
      <c r="R92" s="74"/>
      <c r="S92" s="52" t="s">
        <v>69</v>
      </c>
      <c r="T92" s="52" t="s">
        <v>4931</v>
      </c>
      <c r="U92" s="295" t="s">
        <v>5040</v>
      </c>
      <c r="V92" s="55"/>
      <c r="W92" s="55"/>
      <c r="X92" s="64"/>
      <c r="Y92" s="55"/>
      <c r="Z92" s="55"/>
      <c r="AA92" s="307"/>
      <c r="AB92" s="307"/>
      <c r="AC92" s="307"/>
      <c r="AD92" s="307"/>
      <c r="AE92" s="307"/>
      <c r="AF92" s="52" t="s">
        <v>3946</v>
      </c>
      <c r="AG92" s="52" t="s">
        <v>3955</v>
      </c>
      <c r="AH92" s="52" t="s">
        <v>3992</v>
      </c>
      <c r="AI92" s="52" t="s">
        <v>5041</v>
      </c>
      <c r="AJ92" s="52"/>
      <c r="AK92" s="143"/>
      <c r="AL92" s="143"/>
      <c r="AM92" s="58"/>
      <c r="AN92" s="52" t="s">
        <v>2025</v>
      </c>
      <c r="AO92" s="52" t="s">
        <v>3955</v>
      </c>
      <c r="AP92" s="52" t="s">
        <v>3992</v>
      </c>
      <c r="AQ92" s="52"/>
      <c r="AR92" s="59">
        <v>28</v>
      </c>
      <c r="AS92" s="54" t="s">
        <v>1609</v>
      </c>
      <c r="AT92" s="74">
        <v>460.6</v>
      </c>
      <c r="AU92" s="74">
        <v>245</v>
      </c>
      <c r="AV92" s="74">
        <v>10.89</v>
      </c>
      <c r="AW92" s="61">
        <v>46</v>
      </c>
      <c r="AX92" s="61"/>
      <c r="AY92" s="74">
        <v>147</v>
      </c>
      <c r="AZ92" s="57">
        <v>70.510000000000005</v>
      </c>
      <c r="BA92" s="74">
        <v>980</v>
      </c>
      <c r="BB92" s="74"/>
      <c r="BC92" s="74">
        <v>980</v>
      </c>
    </row>
    <row r="93" spans="1:55" s="62" customFormat="1" ht="16.5" customHeight="1">
      <c r="A93" s="63" t="s">
        <v>4929</v>
      </c>
      <c r="B93" s="65">
        <v>87</v>
      </c>
      <c r="C93" s="52" t="s">
        <v>5042</v>
      </c>
      <c r="D93" s="320" t="s">
        <v>55</v>
      </c>
      <c r="E93" s="64" t="s">
        <v>5013</v>
      </c>
      <c r="F93" s="52" t="s">
        <v>5043</v>
      </c>
      <c r="G93" s="74"/>
      <c r="H93" s="52" t="s">
        <v>3946</v>
      </c>
      <c r="I93" s="52" t="s">
        <v>3953</v>
      </c>
      <c r="J93" s="52" t="s">
        <v>4967</v>
      </c>
      <c r="K93" s="147">
        <f t="shared" si="1"/>
        <v>7</v>
      </c>
      <c r="L93" s="143" t="s">
        <v>1964</v>
      </c>
      <c r="M93" s="74"/>
      <c r="N93" s="74"/>
      <c r="O93" s="74"/>
      <c r="P93" s="74"/>
      <c r="Q93" s="54">
        <v>486</v>
      </c>
      <c r="R93" s="74"/>
      <c r="S93" s="52" t="s">
        <v>117</v>
      </c>
      <c r="T93" s="52" t="s">
        <v>4931</v>
      </c>
      <c r="U93" s="295"/>
      <c r="V93" s="55"/>
      <c r="W93" s="55"/>
      <c r="X93" s="64"/>
      <c r="Y93" s="55"/>
      <c r="Z93" s="55"/>
      <c r="AA93" s="307"/>
      <c r="AB93" s="307"/>
      <c r="AC93" s="307"/>
      <c r="AD93" s="307"/>
      <c r="AE93" s="307"/>
      <c r="AF93" s="52" t="s">
        <v>3952</v>
      </c>
      <c r="AG93" s="52" t="s">
        <v>3955</v>
      </c>
      <c r="AH93" s="52" t="s">
        <v>3992</v>
      </c>
      <c r="AI93" s="52" t="s">
        <v>2758</v>
      </c>
      <c r="AJ93" s="52" t="s">
        <v>3955</v>
      </c>
      <c r="AK93" s="52" t="s">
        <v>3955</v>
      </c>
      <c r="AL93" s="52" t="s">
        <v>3992</v>
      </c>
      <c r="AM93" s="58"/>
      <c r="AN93" s="52" t="s">
        <v>2025</v>
      </c>
      <c r="AO93" s="52" t="s">
        <v>3955</v>
      </c>
      <c r="AP93" s="52" t="s">
        <v>3992</v>
      </c>
      <c r="AQ93" s="52"/>
      <c r="AR93" s="59">
        <v>26</v>
      </c>
      <c r="AS93" s="54" t="s">
        <v>1609</v>
      </c>
      <c r="AT93" s="74">
        <v>427.69999999999993</v>
      </c>
      <c r="AU93" s="74">
        <v>227.5</v>
      </c>
      <c r="AV93" s="74">
        <v>0</v>
      </c>
      <c r="AW93" s="61">
        <v>0</v>
      </c>
      <c r="AX93" s="61"/>
      <c r="AY93" s="74">
        <v>136.5</v>
      </c>
      <c r="AZ93" s="57">
        <v>118.3</v>
      </c>
      <c r="BA93" s="74">
        <v>910</v>
      </c>
      <c r="BB93" s="74"/>
      <c r="BC93" s="74">
        <v>910</v>
      </c>
    </row>
    <row r="94" spans="1:55" s="62" customFormat="1" ht="16.5" customHeight="1">
      <c r="A94" s="63" t="s">
        <v>4929</v>
      </c>
      <c r="B94" s="65">
        <v>88</v>
      </c>
      <c r="C94" s="52" t="s">
        <v>5044</v>
      </c>
      <c r="D94" s="320" t="s">
        <v>1025</v>
      </c>
      <c r="E94" s="64" t="s">
        <v>4892</v>
      </c>
      <c r="F94" s="52" t="s">
        <v>5045</v>
      </c>
      <c r="G94" s="74"/>
      <c r="H94" s="52" t="s">
        <v>2777</v>
      </c>
      <c r="I94" s="52" t="s">
        <v>3951</v>
      </c>
      <c r="J94" s="52" t="s">
        <v>4980</v>
      </c>
      <c r="K94" s="147">
        <f t="shared" si="1"/>
        <v>44</v>
      </c>
      <c r="L94" s="143" t="s">
        <v>1964</v>
      </c>
      <c r="M94" s="74"/>
      <c r="N94" s="74"/>
      <c r="O94" s="74"/>
      <c r="P94" s="74"/>
      <c r="Q94" s="54">
        <v>488</v>
      </c>
      <c r="R94" s="74"/>
      <c r="S94" s="52" t="s">
        <v>169</v>
      </c>
      <c r="T94" s="52" t="s">
        <v>4931</v>
      </c>
      <c r="U94" s="295" t="s">
        <v>583</v>
      </c>
      <c r="V94" s="55"/>
      <c r="W94" s="55"/>
      <c r="X94" s="64"/>
      <c r="Y94" s="55"/>
      <c r="Z94" s="55"/>
      <c r="AA94" s="307"/>
      <c r="AB94" s="307"/>
      <c r="AC94" s="307"/>
      <c r="AD94" s="307"/>
      <c r="AE94" s="307"/>
      <c r="AF94" s="52" t="s">
        <v>3947</v>
      </c>
      <c r="AG94" s="52" t="s">
        <v>3955</v>
      </c>
      <c r="AH94" s="52" t="s">
        <v>3992</v>
      </c>
      <c r="AI94" s="52" t="s">
        <v>2223</v>
      </c>
      <c r="AJ94" s="52" t="s">
        <v>3955</v>
      </c>
      <c r="AK94" s="52" t="s">
        <v>3955</v>
      </c>
      <c r="AL94" s="52" t="s">
        <v>3992</v>
      </c>
      <c r="AM94" s="58"/>
      <c r="AN94" s="52" t="s">
        <v>3808</v>
      </c>
      <c r="AO94" s="52" t="s">
        <v>3955</v>
      </c>
      <c r="AP94" s="52" t="s">
        <v>3992</v>
      </c>
      <c r="AQ94" s="52"/>
      <c r="AR94" s="59">
        <v>10</v>
      </c>
      <c r="AS94" s="54" t="s">
        <v>1544</v>
      </c>
      <c r="AT94" s="74">
        <v>164.49999999999997</v>
      </c>
      <c r="AU94" s="74">
        <v>87.5</v>
      </c>
      <c r="AV94" s="74">
        <v>0</v>
      </c>
      <c r="AW94" s="61">
        <v>24</v>
      </c>
      <c r="AX94" s="61"/>
      <c r="AY94" s="74">
        <v>52.5</v>
      </c>
      <c r="AZ94" s="57">
        <v>21.5</v>
      </c>
      <c r="BA94" s="74">
        <v>350</v>
      </c>
      <c r="BB94" s="74"/>
      <c r="BC94" s="74">
        <v>350</v>
      </c>
    </row>
    <row r="95" spans="1:55" s="62" customFormat="1" ht="16.5" customHeight="1">
      <c r="A95" s="63" t="s">
        <v>4929</v>
      </c>
      <c r="B95" s="65">
        <v>89</v>
      </c>
      <c r="C95" s="52" t="s">
        <v>5046</v>
      </c>
      <c r="D95" s="320" t="s">
        <v>2186</v>
      </c>
      <c r="E95" s="64" t="s">
        <v>271</v>
      </c>
      <c r="F95" s="52" t="s">
        <v>4406</v>
      </c>
      <c r="G95" s="74"/>
      <c r="H95" s="52" t="s">
        <v>3949</v>
      </c>
      <c r="I95" s="52" t="s">
        <v>3951</v>
      </c>
      <c r="J95" s="52" t="s">
        <v>4942</v>
      </c>
      <c r="K95" s="147">
        <f t="shared" si="1"/>
        <v>27</v>
      </c>
      <c r="L95" s="143" t="s">
        <v>100</v>
      </c>
      <c r="M95" s="74"/>
      <c r="N95" s="74"/>
      <c r="O95" s="74"/>
      <c r="P95" s="74"/>
      <c r="Q95" s="54">
        <v>489</v>
      </c>
      <c r="R95" s="74"/>
      <c r="S95" s="52" t="s">
        <v>404</v>
      </c>
      <c r="T95" s="52" t="s">
        <v>4931</v>
      </c>
      <c r="U95" s="295" t="s">
        <v>5047</v>
      </c>
      <c r="V95" s="55"/>
      <c r="W95" s="55"/>
      <c r="X95" s="64"/>
      <c r="Y95" s="55"/>
      <c r="Z95" s="55"/>
      <c r="AA95" s="307"/>
      <c r="AB95" s="307"/>
      <c r="AC95" s="307"/>
      <c r="AD95" s="307"/>
      <c r="AE95" s="307"/>
      <c r="AF95" s="52" t="s">
        <v>3955</v>
      </c>
      <c r="AG95" s="52" t="s">
        <v>3955</v>
      </c>
      <c r="AH95" s="52" t="s">
        <v>3992</v>
      </c>
      <c r="AI95" s="52" t="s">
        <v>1997</v>
      </c>
      <c r="AJ95" s="52"/>
      <c r="AK95" s="143"/>
      <c r="AL95" s="143"/>
      <c r="AM95" s="58"/>
      <c r="AN95" s="52" t="s">
        <v>2777</v>
      </c>
      <c r="AO95" s="52" t="s">
        <v>3955</v>
      </c>
      <c r="AP95" s="52" t="s">
        <v>3992</v>
      </c>
      <c r="AQ95" s="52"/>
      <c r="AR95" s="59">
        <v>15</v>
      </c>
      <c r="AS95" s="54" t="s">
        <v>1544</v>
      </c>
      <c r="AT95" s="74">
        <v>246.75</v>
      </c>
      <c r="AU95" s="74">
        <v>131.25</v>
      </c>
      <c r="AV95" s="74">
        <v>0</v>
      </c>
      <c r="AW95" s="61">
        <v>35</v>
      </c>
      <c r="AX95" s="61"/>
      <c r="AY95" s="74">
        <v>78.75</v>
      </c>
      <c r="AZ95" s="57">
        <v>33.25</v>
      </c>
      <c r="BA95" s="74">
        <v>525</v>
      </c>
      <c r="BB95" s="74"/>
      <c r="BC95" s="74">
        <v>525</v>
      </c>
    </row>
    <row r="96" spans="1:55" s="62" customFormat="1" ht="16.5" customHeight="1">
      <c r="A96" s="63" t="s">
        <v>4929</v>
      </c>
      <c r="B96" s="65">
        <v>90</v>
      </c>
      <c r="C96" s="52" t="s">
        <v>5048</v>
      </c>
      <c r="D96" s="320" t="s">
        <v>5049</v>
      </c>
      <c r="E96" s="64" t="s">
        <v>5050</v>
      </c>
      <c r="F96" s="52" t="s">
        <v>5051</v>
      </c>
      <c r="G96" s="74"/>
      <c r="H96" s="52" t="s">
        <v>3952</v>
      </c>
      <c r="I96" s="52" t="s">
        <v>3953</v>
      </c>
      <c r="J96" s="52" t="s">
        <v>4972</v>
      </c>
      <c r="K96" s="147">
        <f t="shared" si="1"/>
        <v>77</v>
      </c>
      <c r="L96" s="143" t="s">
        <v>100</v>
      </c>
      <c r="M96" s="74"/>
      <c r="N96" s="74"/>
      <c r="O96" s="74"/>
      <c r="P96" s="74"/>
      <c r="Q96" s="54">
        <v>491</v>
      </c>
      <c r="R96" s="74"/>
      <c r="S96" s="52" t="s">
        <v>58</v>
      </c>
      <c r="T96" s="52" t="s">
        <v>4931</v>
      </c>
      <c r="U96" s="295" t="s">
        <v>5052</v>
      </c>
      <c r="V96" s="55"/>
      <c r="W96" s="55"/>
      <c r="X96" s="64"/>
      <c r="Y96" s="55"/>
      <c r="Z96" s="55"/>
      <c r="AA96" s="307"/>
      <c r="AB96" s="307"/>
      <c r="AC96" s="307"/>
      <c r="AD96" s="307"/>
      <c r="AE96" s="307"/>
      <c r="AF96" s="52" t="s">
        <v>3948</v>
      </c>
      <c r="AG96" s="52" t="s">
        <v>3955</v>
      </c>
      <c r="AH96" s="52" t="s">
        <v>3992</v>
      </c>
      <c r="AI96" s="52" t="s">
        <v>5053</v>
      </c>
      <c r="AJ96" s="52" t="s">
        <v>3955</v>
      </c>
      <c r="AK96" s="52" t="s">
        <v>3955</v>
      </c>
      <c r="AL96" s="52" t="s">
        <v>3992</v>
      </c>
      <c r="AM96" s="58"/>
      <c r="AN96" s="52" t="s">
        <v>2025</v>
      </c>
      <c r="AO96" s="52" t="s">
        <v>3955</v>
      </c>
      <c r="AP96" s="52" t="s">
        <v>3992</v>
      </c>
      <c r="AQ96" s="52"/>
      <c r="AR96" s="59">
        <v>25</v>
      </c>
      <c r="AS96" s="54" t="s">
        <v>1609</v>
      </c>
      <c r="AT96" s="74">
        <v>411.25</v>
      </c>
      <c r="AU96" s="74">
        <v>218.75</v>
      </c>
      <c r="AV96" s="74">
        <v>0</v>
      </c>
      <c r="AW96" s="61">
        <v>45</v>
      </c>
      <c r="AX96" s="61"/>
      <c r="AY96" s="74">
        <v>131.25</v>
      </c>
      <c r="AZ96" s="57">
        <v>68.75</v>
      </c>
      <c r="BA96" s="74">
        <v>875</v>
      </c>
      <c r="BB96" s="74"/>
      <c r="BC96" s="74">
        <v>875</v>
      </c>
    </row>
    <row r="97" spans="1:55" s="62" customFormat="1" ht="16.5" customHeight="1">
      <c r="A97" s="63" t="s">
        <v>4929</v>
      </c>
      <c r="B97" s="65">
        <v>91</v>
      </c>
      <c r="C97" s="52" t="s">
        <v>5054</v>
      </c>
      <c r="D97" s="320" t="s">
        <v>5055</v>
      </c>
      <c r="E97" s="64" t="s">
        <v>5056</v>
      </c>
      <c r="F97" s="52" t="s">
        <v>5057</v>
      </c>
      <c r="G97" s="74"/>
      <c r="H97" s="52" t="s">
        <v>2025</v>
      </c>
      <c r="I97" s="52" t="s">
        <v>3948</v>
      </c>
      <c r="J97" s="52" t="s">
        <v>4991</v>
      </c>
      <c r="K97" s="147">
        <f t="shared" si="1"/>
        <v>16</v>
      </c>
      <c r="L97" s="143" t="s">
        <v>1964</v>
      </c>
      <c r="M97" s="74"/>
      <c r="N97" s="74"/>
      <c r="O97" s="74"/>
      <c r="P97" s="74"/>
      <c r="Q97" s="54">
        <v>492</v>
      </c>
      <c r="R97" s="74"/>
      <c r="S97" s="52" t="s">
        <v>69</v>
      </c>
      <c r="T97" s="52" t="s">
        <v>4931</v>
      </c>
      <c r="U97" s="295" t="s">
        <v>4968</v>
      </c>
      <c r="V97" s="55"/>
      <c r="W97" s="55"/>
      <c r="X97" s="64"/>
      <c r="Y97" s="55"/>
      <c r="Z97" s="55"/>
      <c r="AA97" s="307"/>
      <c r="AB97" s="307"/>
      <c r="AC97" s="307"/>
      <c r="AD97" s="307"/>
      <c r="AE97" s="307"/>
      <c r="AF97" s="52" t="s">
        <v>3955</v>
      </c>
      <c r="AG97" s="52" t="s">
        <v>3955</v>
      </c>
      <c r="AH97" s="52" t="s">
        <v>3992</v>
      </c>
      <c r="AI97" s="52" t="s">
        <v>5058</v>
      </c>
      <c r="AJ97" s="52"/>
      <c r="AK97" s="143"/>
      <c r="AL97" s="143"/>
      <c r="AM97" s="58"/>
      <c r="AN97" s="52" t="s">
        <v>2025</v>
      </c>
      <c r="AO97" s="52" t="s">
        <v>3955</v>
      </c>
      <c r="AP97" s="52" t="s">
        <v>3992</v>
      </c>
      <c r="AQ97" s="52"/>
      <c r="AR97" s="59">
        <v>27</v>
      </c>
      <c r="AS97" s="54" t="s">
        <v>1609</v>
      </c>
      <c r="AT97" s="74">
        <v>444.15</v>
      </c>
      <c r="AU97" s="74">
        <v>236.25</v>
      </c>
      <c r="AV97" s="74">
        <v>4.25</v>
      </c>
      <c r="AW97" s="61">
        <v>43</v>
      </c>
      <c r="AX97" s="61"/>
      <c r="AY97" s="74">
        <v>141.75</v>
      </c>
      <c r="AZ97" s="57">
        <v>75.599999999999994</v>
      </c>
      <c r="BA97" s="74">
        <v>945</v>
      </c>
      <c r="BB97" s="74"/>
      <c r="BC97" s="74">
        <v>945</v>
      </c>
    </row>
    <row r="98" spans="1:55" s="62" customFormat="1" ht="16.5" customHeight="1">
      <c r="A98" s="63" t="s">
        <v>4929</v>
      </c>
      <c r="B98" s="65">
        <v>92</v>
      </c>
      <c r="C98" s="52" t="s">
        <v>5059</v>
      </c>
      <c r="D98" s="320" t="s">
        <v>248</v>
      </c>
      <c r="E98" s="64" t="s">
        <v>2478</v>
      </c>
      <c r="F98" s="52" t="s">
        <v>2479</v>
      </c>
      <c r="G98" s="74"/>
      <c r="H98" s="52" t="s">
        <v>2752</v>
      </c>
      <c r="I98" s="52" t="s">
        <v>3950</v>
      </c>
      <c r="J98" s="52" t="s">
        <v>5060</v>
      </c>
      <c r="K98" s="147">
        <f t="shared" si="1"/>
        <v>43</v>
      </c>
      <c r="L98" s="143" t="s">
        <v>1964</v>
      </c>
      <c r="M98" s="74"/>
      <c r="N98" s="74"/>
      <c r="O98" s="74"/>
      <c r="P98" s="74"/>
      <c r="Q98" s="54">
        <v>493</v>
      </c>
      <c r="R98" s="74"/>
      <c r="S98" s="52" t="s">
        <v>69</v>
      </c>
      <c r="T98" s="52" t="s">
        <v>4931</v>
      </c>
      <c r="U98" s="295" t="s">
        <v>5061</v>
      </c>
      <c r="V98" s="55"/>
      <c r="W98" s="55"/>
      <c r="X98" s="64"/>
      <c r="Y98" s="55"/>
      <c r="Z98" s="55"/>
      <c r="AA98" s="307"/>
      <c r="AB98" s="307"/>
      <c r="AC98" s="307"/>
      <c r="AD98" s="307"/>
      <c r="AE98" s="307"/>
      <c r="AF98" s="52" t="s">
        <v>3952</v>
      </c>
      <c r="AG98" s="52" t="s">
        <v>3955</v>
      </c>
      <c r="AH98" s="52" t="s">
        <v>3992</v>
      </c>
      <c r="AI98" s="52" t="s">
        <v>5062</v>
      </c>
      <c r="AJ98" s="52"/>
      <c r="AK98" s="143"/>
      <c r="AL98" s="143"/>
      <c r="AM98" s="58"/>
      <c r="AN98" s="52" t="s">
        <v>3808</v>
      </c>
      <c r="AO98" s="52" t="s">
        <v>3955</v>
      </c>
      <c r="AP98" s="52" t="s">
        <v>3992</v>
      </c>
      <c r="AQ98" s="52"/>
      <c r="AR98" s="59">
        <v>13</v>
      </c>
      <c r="AS98" s="54" t="s">
        <v>1609</v>
      </c>
      <c r="AT98" s="74">
        <v>213.84999999999997</v>
      </c>
      <c r="AU98" s="74">
        <v>113.75</v>
      </c>
      <c r="AV98" s="74">
        <v>83.75</v>
      </c>
      <c r="AW98" s="61">
        <v>65</v>
      </c>
      <c r="AX98" s="61"/>
      <c r="AY98" s="74">
        <v>68.25</v>
      </c>
      <c r="AZ98" s="57">
        <v>-89.599999999999909</v>
      </c>
      <c r="BA98" s="74">
        <v>544.59999999999991</v>
      </c>
      <c r="BB98" s="74"/>
      <c r="BC98" s="74">
        <v>455</v>
      </c>
    </row>
    <row r="99" spans="1:55" s="62" customFormat="1" ht="16.5" customHeight="1">
      <c r="A99" s="63" t="s">
        <v>4929</v>
      </c>
      <c r="B99" s="65">
        <v>93</v>
      </c>
      <c r="C99" s="52" t="s">
        <v>5063</v>
      </c>
      <c r="D99" s="320" t="s">
        <v>73</v>
      </c>
      <c r="E99" s="64" t="s">
        <v>2462</v>
      </c>
      <c r="F99" s="52" t="s">
        <v>5064</v>
      </c>
      <c r="G99" s="74"/>
      <c r="H99" s="52" t="s">
        <v>3808</v>
      </c>
      <c r="I99" s="52" t="s">
        <v>2021</v>
      </c>
      <c r="J99" s="52" t="s">
        <v>4938</v>
      </c>
      <c r="K99" s="147">
        <f t="shared" si="1"/>
        <v>37</v>
      </c>
      <c r="L99" s="143" t="s">
        <v>1964</v>
      </c>
      <c r="M99" s="74"/>
      <c r="N99" s="74"/>
      <c r="O99" s="74"/>
      <c r="P99" s="74"/>
      <c r="Q99" s="54">
        <v>494</v>
      </c>
      <c r="R99" s="74"/>
      <c r="S99" s="52" t="s">
        <v>169</v>
      </c>
      <c r="T99" s="52" t="s">
        <v>4931</v>
      </c>
      <c r="U99" s="295" t="s">
        <v>2641</v>
      </c>
      <c r="V99" s="55"/>
      <c r="W99" s="55"/>
      <c r="X99" s="64"/>
      <c r="Y99" s="55"/>
      <c r="Z99" s="55"/>
      <c r="AA99" s="307"/>
      <c r="AB99" s="307"/>
      <c r="AC99" s="307"/>
      <c r="AD99" s="307"/>
      <c r="AE99" s="307"/>
      <c r="AF99" s="52" t="s">
        <v>3954</v>
      </c>
      <c r="AG99" s="52" t="s">
        <v>3955</v>
      </c>
      <c r="AH99" s="52" t="s">
        <v>3992</v>
      </c>
      <c r="AI99" s="52" t="s">
        <v>2260</v>
      </c>
      <c r="AJ99" s="52" t="s">
        <v>3952</v>
      </c>
      <c r="AK99" s="52" t="s">
        <v>3955</v>
      </c>
      <c r="AL99" s="52" t="s">
        <v>3992</v>
      </c>
      <c r="AM99" s="58"/>
      <c r="AN99" s="52" t="s">
        <v>2787</v>
      </c>
      <c r="AO99" s="52" t="s">
        <v>3955</v>
      </c>
      <c r="AP99" s="52" t="s">
        <v>3992</v>
      </c>
      <c r="AQ99" s="52"/>
      <c r="AR99" s="59">
        <v>15</v>
      </c>
      <c r="AS99" s="54" t="s">
        <v>1544</v>
      </c>
      <c r="AT99" s="74">
        <v>246.75</v>
      </c>
      <c r="AU99" s="74">
        <v>131.25</v>
      </c>
      <c r="AV99" s="74">
        <v>0</v>
      </c>
      <c r="AW99" s="61">
        <v>24</v>
      </c>
      <c r="AX99" s="61"/>
      <c r="AY99" s="74">
        <v>78.75</v>
      </c>
      <c r="AZ99" s="57">
        <v>44.25</v>
      </c>
      <c r="BA99" s="74">
        <v>525</v>
      </c>
      <c r="BB99" s="74"/>
      <c r="BC99" s="74">
        <v>525</v>
      </c>
    </row>
    <row r="100" spans="1:55" s="62" customFormat="1" ht="16.5" customHeight="1">
      <c r="A100" s="63" t="s">
        <v>4929</v>
      </c>
      <c r="B100" s="65">
        <v>94</v>
      </c>
      <c r="C100" s="52" t="s">
        <v>5065</v>
      </c>
      <c r="D100" s="320" t="s">
        <v>1117</v>
      </c>
      <c r="E100" s="64" t="s">
        <v>3175</v>
      </c>
      <c r="F100" s="52" t="s">
        <v>5066</v>
      </c>
      <c r="G100" s="74"/>
      <c r="H100" s="52" t="s">
        <v>3454</v>
      </c>
      <c r="I100" s="52" t="s">
        <v>3950</v>
      </c>
      <c r="J100" s="52" t="s">
        <v>5005</v>
      </c>
      <c r="K100" s="147">
        <f t="shared" si="1"/>
        <v>15</v>
      </c>
      <c r="L100" s="143" t="s">
        <v>100</v>
      </c>
      <c r="M100" s="74"/>
      <c r="N100" s="74"/>
      <c r="O100" s="74"/>
      <c r="P100" s="74"/>
      <c r="Q100" s="54">
        <v>498</v>
      </c>
      <c r="R100" s="74"/>
      <c r="S100" s="52" t="s">
        <v>169</v>
      </c>
      <c r="T100" s="52" t="s">
        <v>4931</v>
      </c>
      <c r="U100" s="295" t="s">
        <v>2206</v>
      </c>
      <c r="V100" s="55"/>
      <c r="W100" s="55"/>
      <c r="X100" s="64"/>
      <c r="Y100" s="55"/>
      <c r="Z100" s="55"/>
      <c r="AA100" s="307"/>
      <c r="AB100" s="307"/>
      <c r="AC100" s="307"/>
      <c r="AD100" s="307"/>
      <c r="AE100" s="307"/>
      <c r="AF100" s="52" t="s">
        <v>3948</v>
      </c>
      <c r="AG100" s="52" t="s">
        <v>3955</v>
      </c>
      <c r="AH100" s="52" t="s">
        <v>3992</v>
      </c>
      <c r="AI100" s="52" t="s">
        <v>2137</v>
      </c>
      <c r="AJ100" s="52"/>
      <c r="AK100" s="143"/>
      <c r="AL100" s="143"/>
      <c r="AM100" s="58"/>
      <c r="AN100" s="52" t="s">
        <v>2025</v>
      </c>
      <c r="AO100" s="52" t="s">
        <v>3955</v>
      </c>
      <c r="AP100" s="52" t="s">
        <v>3992</v>
      </c>
      <c r="AQ100" s="52"/>
      <c r="AR100" s="59">
        <v>25</v>
      </c>
      <c r="AS100" s="54" t="s">
        <v>1609</v>
      </c>
      <c r="AT100" s="74">
        <v>411.25</v>
      </c>
      <c r="AU100" s="74">
        <v>218.75</v>
      </c>
      <c r="AV100" s="74">
        <v>2.35</v>
      </c>
      <c r="AW100" s="61">
        <v>18</v>
      </c>
      <c r="AX100" s="61"/>
      <c r="AY100" s="74">
        <v>131.25</v>
      </c>
      <c r="AZ100" s="57">
        <v>93.4</v>
      </c>
      <c r="BA100" s="74">
        <v>875</v>
      </c>
      <c r="BB100" s="74"/>
      <c r="BC100" s="74">
        <v>875</v>
      </c>
    </row>
    <row r="101" spans="1:55" s="62" customFormat="1" ht="16.5" customHeight="1">
      <c r="A101" s="63" t="s">
        <v>4929</v>
      </c>
      <c r="B101" s="65">
        <v>95</v>
      </c>
      <c r="C101" s="52" t="s">
        <v>5067</v>
      </c>
      <c r="D101" s="320" t="s">
        <v>1587</v>
      </c>
      <c r="E101" s="64" t="s">
        <v>5068</v>
      </c>
      <c r="F101" s="52" t="s">
        <v>5069</v>
      </c>
      <c r="G101" s="74"/>
      <c r="H101" s="52" t="s">
        <v>2752</v>
      </c>
      <c r="I101" s="52" t="s">
        <v>3955</v>
      </c>
      <c r="J101" s="52" t="s">
        <v>4985</v>
      </c>
      <c r="K101" s="147">
        <f t="shared" si="1"/>
        <v>53</v>
      </c>
      <c r="L101" s="143" t="s">
        <v>1964</v>
      </c>
      <c r="M101" s="74"/>
      <c r="N101" s="74"/>
      <c r="O101" s="74"/>
      <c r="P101" s="74"/>
      <c r="Q101" s="54">
        <v>500</v>
      </c>
      <c r="R101" s="74"/>
      <c r="S101" s="52" t="s">
        <v>58</v>
      </c>
      <c r="T101" s="52" t="s">
        <v>4931</v>
      </c>
      <c r="U101" s="295" t="s">
        <v>5070</v>
      </c>
      <c r="V101" s="55"/>
      <c r="W101" s="55"/>
      <c r="X101" s="64"/>
      <c r="Y101" s="55"/>
      <c r="Z101" s="55"/>
      <c r="AA101" s="307"/>
      <c r="AB101" s="307"/>
      <c r="AC101" s="307"/>
      <c r="AD101" s="307"/>
      <c r="AE101" s="307"/>
      <c r="AF101" s="52" t="s">
        <v>3948</v>
      </c>
      <c r="AG101" s="52" t="s">
        <v>3955</v>
      </c>
      <c r="AH101" s="52" t="s">
        <v>3992</v>
      </c>
      <c r="AI101" s="52" t="s">
        <v>2001</v>
      </c>
      <c r="AJ101" s="52"/>
      <c r="AK101" s="143"/>
      <c r="AL101" s="143"/>
      <c r="AM101" s="58"/>
      <c r="AN101" s="52" t="s">
        <v>2025</v>
      </c>
      <c r="AO101" s="52" t="s">
        <v>3955</v>
      </c>
      <c r="AP101" s="52" t="s">
        <v>3992</v>
      </c>
      <c r="AQ101" s="52"/>
      <c r="AR101" s="59">
        <v>25</v>
      </c>
      <c r="AS101" s="54" t="s">
        <v>1609</v>
      </c>
      <c r="AT101" s="74">
        <v>411.25</v>
      </c>
      <c r="AU101" s="74">
        <v>218.75</v>
      </c>
      <c r="AV101" s="74">
        <v>39.57</v>
      </c>
      <c r="AW101" s="61">
        <v>171</v>
      </c>
      <c r="AX101" s="61"/>
      <c r="AY101" s="74">
        <v>131.25</v>
      </c>
      <c r="AZ101" s="57">
        <v>-96.82000000000005</v>
      </c>
      <c r="BA101" s="74">
        <v>971.82</v>
      </c>
      <c r="BB101" s="74"/>
      <c r="BC101" s="74">
        <v>875</v>
      </c>
    </row>
    <row r="102" spans="1:55" s="62" customFormat="1" ht="16.5" customHeight="1">
      <c r="A102" s="63" t="s">
        <v>4929</v>
      </c>
      <c r="B102" s="65">
        <v>96</v>
      </c>
      <c r="C102" s="52" t="s">
        <v>5071</v>
      </c>
      <c r="D102" s="320" t="s">
        <v>137</v>
      </c>
      <c r="E102" s="64" t="s">
        <v>5072</v>
      </c>
      <c r="F102" s="52" t="s">
        <v>5073</v>
      </c>
      <c r="G102" s="74"/>
      <c r="H102" s="52" t="s">
        <v>2752</v>
      </c>
      <c r="I102" s="52" t="s">
        <v>3953</v>
      </c>
      <c r="J102" s="52" t="s">
        <v>4963</v>
      </c>
      <c r="K102" s="147">
        <f t="shared" si="1"/>
        <v>41</v>
      </c>
      <c r="L102" s="143" t="s">
        <v>1964</v>
      </c>
      <c r="M102" s="74"/>
      <c r="N102" s="74"/>
      <c r="O102" s="74"/>
      <c r="P102" s="74"/>
      <c r="Q102" s="54">
        <v>501</v>
      </c>
      <c r="R102" s="74"/>
      <c r="S102" s="52" t="s">
        <v>58</v>
      </c>
      <c r="T102" s="52" t="s">
        <v>4931</v>
      </c>
      <c r="U102" s="295" t="s">
        <v>5074</v>
      </c>
      <c r="V102" s="55"/>
      <c r="W102" s="55"/>
      <c r="X102" s="64"/>
      <c r="Y102" s="55"/>
      <c r="Z102" s="55"/>
      <c r="AA102" s="307"/>
      <c r="AB102" s="307"/>
      <c r="AC102" s="307"/>
      <c r="AD102" s="307"/>
      <c r="AE102" s="307"/>
      <c r="AF102" s="52" t="s">
        <v>3948</v>
      </c>
      <c r="AG102" s="52" t="s">
        <v>3955</v>
      </c>
      <c r="AH102" s="52" t="s">
        <v>3992</v>
      </c>
      <c r="AI102" s="52" t="s">
        <v>2287</v>
      </c>
      <c r="AJ102" s="52"/>
      <c r="AK102" s="143"/>
      <c r="AL102" s="143"/>
      <c r="AM102" s="58"/>
      <c r="AN102" s="52" t="s">
        <v>2787</v>
      </c>
      <c r="AO102" s="52" t="s">
        <v>3955</v>
      </c>
      <c r="AP102" s="52" t="s">
        <v>3992</v>
      </c>
      <c r="AQ102" s="52"/>
      <c r="AR102" s="59">
        <v>18</v>
      </c>
      <c r="AS102" s="54" t="s">
        <v>1544</v>
      </c>
      <c r="AT102" s="74">
        <v>296.09999999999997</v>
      </c>
      <c r="AU102" s="74">
        <v>157.5</v>
      </c>
      <c r="AV102" s="74">
        <v>0.03</v>
      </c>
      <c r="AW102" s="61">
        <v>71</v>
      </c>
      <c r="AX102" s="61"/>
      <c r="AY102" s="74">
        <v>94.499999999999986</v>
      </c>
      <c r="AZ102" s="57">
        <v>10.87</v>
      </c>
      <c r="BA102" s="74">
        <v>630</v>
      </c>
      <c r="BB102" s="74"/>
      <c r="BC102" s="74">
        <v>630</v>
      </c>
    </row>
    <row r="103" spans="1:55" s="62" customFormat="1" ht="16.5" customHeight="1">
      <c r="A103" s="63" t="s">
        <v>4929</v>
      </c>
      <c r="B103" s="65">
        <v>97</v>
      </c>
      <c r="C103" s="52" t="s">
        <v>5075</v>
      </c>
      <c r="D103" s="320" t="s">
        <v>55</v>
      </c>
      <c r="E103" s="64" t="s">
        <v>336</v>
      </c>
      <c r="F103" s="52" t="s">
        <v>5076</v>
      </c>
      <c r="G103" s="74"/>
      <c r="H103" s="52" t="s">
        <v>3812</v>
      </c>
      <c r="I103" s="52" t="s">
        <v>3953</v>
      </c>
      <c r="J103" s="52" t="s">
        <v>5077</v>
      </c>
      <c r="K103" s="147">
        <f t="shared" si="1"/>
        <v>30</v>
      </c>
      <c r="L103" s="143" t="s">
        <v>1964</v>
      </c>
      <c r="M103" s="74"/>
      <c r="N103" s="74"/>
      <c r="O103" s="74"/>
      <c r="P103" s="74"/>
      <c r="Q103" s="54">
        <v>502</v>
      </c>
      <c r="R103" s="74"/>
      <c r="S103" s="52" t="s">
        <v>3594</v>
      </c>
      <c r="T103" s="52" t="s">
        <v>4931</v>
      </c>
      <c r="U103" s="295" t="s">
        <v>5078</v>
      </c>
      <c r="V103" s="55"/>
      <c r="W103" s="55"/>
      <c r="X103" s="64"/>
      <c r="Y103" s="55"/>
      <c r="Z103" s="55"/>
      <c r="AA103" s="307"/>
      <c r="AB103" s="307"/>
      <c r="AC103" s="307"/>
      <c r="AD103" s="307"/>
      <c r="AE103" s="307"/>
      <c r="AF103" s="52" t="s">
        <v>3948</v>
      </c>
      <c r="AG103" s="52" t="s">
        <v>3955</v>
      </c>
      <c r="AH103" s="52" t="s">
        <v>3992</v>
      </c>
      <c r="AI103" s="52" t="s">
        <v>2003</v>
      </c>
      <c r="AJ103" s="52"/>
      <c r="AK103" s="143"/>
      <c r="AL103" s="143"/>
      <c r="AM103" s="58"/>
      <c r="AN103" s="52" t="s">
        <v>2752</v>
      </c>
      <c r="AO103" s="52" t="s">
        <v>3955</v>
      </c>
      <c r="AP103" s="52" t="s">
        <v>3992</v>
      </c>
      <c r="AQ103" s="52"/>
      <c r="AR103" s="59">
        <v>6</v>
      </c>
      <c r="AS103" s="54" t="s">
        <v>1544</v>
      </c>
      <c r="AT103" s="74">
        <v>98.699999999999989</v>
      </c>
      <c r="AU103" s="74">
        <v>52.5</v>
      </c>
      <c r="AV103" s="74">
        <v>0</v>
      </c>
      <c r="AW103" s="61">
        <v>48</v>
      </c>
      <c r="AX103" s="61"/>
      <c r="AY103" s="74">
        <v>31.499999999999996</v>
      </c>
      <c r="AZ103" s="57">
        <v>-20.699999999999989</v>
      </c>
      <c r="BA103" s="74">
        <v>230.7</v>
      </c>
      <c r="BB103" s="74"/>
      <c r="BC103" s="74">
        <v>210</v>
      </c>
    </row>
    <row r="104" spans="1:55" s="62" customFormat="1" ht="16.5" customHeight="1">
      <c r="A104" s="63" t="s">
        <v>4929</v>
      </c>
      <c r="B104" s="65">
        <v>98</v>
      </c>
      <c r="C104" s="52" t="s">
        <v>5079</v>
      </c>
      <c r="D104" s="320" t="s">
        <v>5080</v>
      </c>
      <c r="E104" s="64" t="s">
        <v>5081</v>
      </c>
      <c r="F104" s="52" t="s">
        <v>5082</v>
      </c>
      <c r="G104" s="74"/>
      <c r="H104" s="52" t="s">
        <v>2767</v>
      </c>
      <c r="I104" s="52" t="s">
        <v>3946</v>
      </c>
      <c r="J104" s="52" t="s">
        <v>5018</v>
      </c>
      <c r="K104" s="147">
        <f t="shared" si="1"/>
        <v>62</v>
      </c>
      <c r="L104" s="143" t="s">
        <v>1964</v>
      </c>
      <c r="M104" s="74"/>
      <c r="N104" s="74"/>
      <c r="O104" s="74"/>
      <c r="P104" s="74"/>
      <c r="Q104" s="54">
        <v>505</v>
      </c>
      <c r="R104" s="74"/>
      <c r="S104" s="52" t="s">
        <v>169</v>
      </c>
      <c r="T104" s="52" t="s">
        <v>4931</v>
      </c>
      <c r="U104" s="295" t="s">
        <v>5083</v>
      </c>
      <c r="V104" s="55"/>
      <c r="W104" s="55"/>
      <c r="X104" s="64"/>
      <c r="Y104" s="55"/>
      <c r="Z104" s="55"/>
      <c r="AA104" s="307"/>
      <c r="AB104" s="307"/>
      <c r="AC104" s="307"/>
      <c r="AD104" s="307"/>
      <c r="AE104" s="307"/>
      <c r="AF104" s="52" t="s">
        <v>3954</v>
      </c>
      <c r="AG104" s="52" t="s">
        <v>3955</v>
      </c>
      <c r="AH104" s="52" t="s">
        <v>3992</v>
      </c>
      <c r="AI104" s="52" t="s">
        <v>1969</v>
      </c>
      <c r="AJ104" s="52"/>
      <c r="AK104" s="143"/>
      <c r="AL104" s="143"/>
      <c r="AM104" s="58"/>
      <c r="AN104" s="52" t="s">
        <v>2752</v>
      </c>
      <c r="AO104" s="52" t="s">
        <v>3955</v>
      </c>
      <c r="AP104" s="52" t="s">
        <v>3992</v>
      </c>
      <c r="AQ104" s="52"/>
      <c r="AR104" s="59">
        <v>3</v>
      </c>
      <c r="AS104" s="54" t="s">
        <v>1544</v>
      </c>
      <c r="AT104" s="74">
        <v>49.349999999999994</v>
      </c>
      <c r="AU104" s="74">
        <v>26.25</v>
      </c>
      <c r="AV104" s="74">
        <v>7.95</v>
      </c>
      <c r="AW104" s="61">
        <v>78</v>
      </c>
      <c r="AX104" s="61"/>
      <c r="AY104" s="74">
        <v>15.749999999999998</v>
      </c>
      <c r="AZ104" s="57">
        <v>-72.300000000000011</v>
      </c>
      <c r="BA104" s="74">
        <v>177.3</v>
      </c>
      <c r="BB104" s="74"/>
      <c r="BC104" s="74">
        <v>105</v>
      </c>
    </row>
    <row r="105" spans="1:55" s="62" customFormat="1" ht="16.5" customHeight="1">
      <c r="A105" s="63" t="s">
        <v>4929</v>
      </c>
      <c r="B105" s="65">
        <v>99</v>
      </c>
      <c r="C105" s="52" t="s">
        <v>5084</v>
      </c>
      <c r="D105" s="320" t="s">
        <v>1179</v>
      </c>
      <c r="E105" s="64" t="s">
        <v>5085</v>
      </c>
      <c r="F105" s="52" t="s">
        <v>5086</v>
      </c>
      <c r="G105" s="74"/>
      <c r="H105" s="52" t="s">
        <v>3950</v>
      </c>
      <c r="I105" s="52" t="s">
        <v>3949</v>
      </c>
      <c r="J105" s="52" t="s">
        <v>4961</v>
      </c>
      <c r="K105" s="147">
        <f t="shared" si="1"/>
        <v>24</v>
      </c>
      <c r="L105" s="143" t="s">
        <v>100</v>
      </c>
      <c r="M105" s="74"/>
      <c r="N105" s="74"/>
      <c r="O105" s="74"/>
      <c r="P105" s="74"/>
      <c r="Q105" s="54">
        <v>508</v>
      </c>
      <c r="R105" s="74"/>
      <c r="S105" s="52" t="s">
        <v>94</v>
      </c>
      <c r="T105" s="52" t="s">
        <v>4931</v>
      </c>
      <c r="U105" s="295" t="s">
        <v>5087</v>
      </c>
      <c r="V105" s="55"/>
      <c r="W105" s="55"/>
      <c r="X105" s="64"/>
      <c r="Y105" s="55"/>
      <c r="Z105" s="55"/>
      <c r="AA105" s="307"/>
      <c r="AB105" s="307"/>
      <c r="AC105" s="307"/>
      <c r="AD105" s="307"/>
      <c r="AE105" s="307"/>
      <c r="AF105" s="52" t="s">
        <v>3954</v>
      </c>
      <c r="AG105" s="52" t="s">
        <v>3955</v>
      </c>
      <c r="AH105" s="52" t="s">
        <v>3992</v>
      </c>
      <c r="AI105" s="52" t="s">
        <v>5011</v>
      </c>
      <c r="AJ105" s="52"/>
      <c r="AK105" s="143"/>
      <c r="AL105" s="143"/>
      <c r="AM105" s="58"/>
      <c r="AN105" s="52" t="s">
        <v>3505</v>
      </c>
      <c r="AO105" s="52" t="s">
        <v>3955</v>
      </c>
      <c r="AP105" s="52" t="s">
        <v>3992</v>
      </c>
      <c r="AQ105" s="52"/>
      <c r="AR105" s="59">
        <v>16</v>
      </c>
      <c r="AS105" s="54" t="s">
        <v>1544</v>
      </c>
      <c r="AT105" s="74">
        <v>263.2</v>
      </c>
      <c r="AU105" s="74">
        <v>140</v>
      </c>
      <c r="AV105" s="74">
        <v>0</v>
      </c>
      <c r="AW105" s="61">
        <v>90</v>
      </c>
      <c r="AX105" s="61"/>
      <c r="AY105" s="74">
        <v>84</v>
      </c>
      <c r="AZ105" s="57">
        <v>-17.200000000000045</v>
      </c>
      <c r="BA105" s="74">
        <v>577.20000000000005</v>
      </c>
      <c r="BB105" s="74"/>
      <c r="BC105" s="74">
        <v>560</v>
      </c>
    </row>
    <row r="106" spans="1:55" s="62" customFormat="1" ht="16.5" customHeight="1">
      <c r="A106" s="63" t="s">
        <v>4929</v>
      </c>
      <c r="B106" s="65">
        <v>100</v>
      </c>
      <c r="C106" s="52" t="s">
        <v>5088</v>
      </c>
      <c r="D106" s="320" t="s">
        <v>588</v>
      </c>
      <c r="E106" s="64" t="s">
        <v>5089</v>
      </c>
      <c r="F106" s="52" t="s">
        <v>5090</v>
      </c>
      <c r="G106" s="74"/>
      <c r="H106" s="52">
        <v>23</v>
      </c>
      <c r="I106" s="52" t="s">
        <v>3952</v>
      </c>
      <c r="J106" s="52">
        <v>1963</v>
      </c>
      <c r="K106" s="147">
        <f t="shared" si="1"/>
        <v>49</v>
      </c>
      <c r="L106" s="143" t="s">
        <v>1964</v>
      </c>
      <c r="M106" s="74"/>
      <c r="N106" s="74"/>
      <c r="O106" s="74"/>
      <c r="P106" s="74"/>
      <c r="Q106" s="54">
        <v>510</v>
      </c>
      <c r="R106" s="74"/>
      <c r="S106" s="52" t="s">
        <v>404</v>
      </c>
      <c r="T106" s="52" t="s">
        <v>4931</v>
      </c>
      <c r="U106" s="625" t="s">
        <v>5091</v>
      </c>
      <c r="V106" s="55"/>
      <c r="W106" s="55"/>
      <c r="X106" s="64"/>
      <c r="Y106" s="55"/>
      <c r="Z106" s="55"/>
      <c r="AA106" s="307"/>
      <c r="AB106" s="307"/>
      <c r="AC106" s="307"/>
      <c r="AD106" s="307"/>
      <c r="AE106" s="307"/>
      <c r="AF106" s="52" t="s">
        <v>2752</v>
      </c>
      <c r="AG106" s="52" t="s">
        <v>3955</v>
      </c>
      <c r="AH106" s="52">
        <v>2012</v>
      </c>
      <c r="AI106" s="52" t="s">
        <v>2009</v>
      </c>
      <c r="AJ106" s="52" t="s">
        <v>3951</v>
      </c>
      <c r="AK106" s="52" t="s">
        <v>3955</v>
      </c>
      <c r="AL106" s="52">
        <v>2012</v>
      </c>
      <c r="AM106" s="58"/>
      <c r="AN106" s="52" t="s">
        <v>2025</v>
      </c>
      <c r="AO106" s="52" t="s">
        <v>3955</v>
      </c>
      <c r="AP106" s="52" t="s">
        <v>3992</v>
      </c>
      <c r="AQ106" s="52"/>
      <c r="AR106" s="59">
        <v>19</v>
      </c>
      <c r="AS106" s="54" t="s">
        <v>1609</v>
      </c>
      <c r="AT106" s="74">
        <v>312.55</v>
      </c>
      <c r="AU106" s="74">
        <v>166.25</v>
      </c>
      <c r="AV106" s="74">
        <v>0</v>
      </c>
      <c r="AW106" s="61">
        <v>95</v>
      </c>
      <c r="AX106" s="61"/>
      <c r="AY106" s="74">
        <v>99.75</v>
      </c>
      <c r="AZ106" s="57">
        <v>-8.5499999999999545</v>
      </c>
      <c r="BA106" s="74">
        <v>673.55</v>
      </c>
      <c r="BB106" s="74"/>
      <c r="BC106" s="74">
        <v>665</v>
      </c>
    </row>
    <row r="107" spans="1:55" s="62" customFormat="1" ht="16.5" customHeight="1">
      <c r="A107" s="63" t="s">
        <v>4929</v>
      </c>
      <c r="B107" s="65">
        <v>101</v>
      </c>
      <c r="C107" s="52" t="s">
        <v>5092</v>
      </c>
      <c r="D107" s="320" t="s">
        <v>55</v>
      </c>
      <c r="E107" s="64" t="s">
        <v>5093</v>
      </c>
      <c r="F107" s="52" t="s">
        <v>5094</v>
      </c>
      <c r="G107" s="74"/>
      <c r="H107" s="54">
        <v>15</v>
      </c>
      <c r="I107" s="52" t="s">
        <v>2752</v>
      </c>
      <c r="J107" s="54">
        <v>1989</v>
      </c>
      <c r="K107" s="147">
        <f t="shared" si="1"/>
        <v>23</v>
      </c>
      <c r="L107" s="143" t="s">
        <v>1964</v>
      </c>
      <c r="M107" s="74"/>
      <c r="N107" s="74"/>
      <c r="O107" s="74"/>
      <c r="P107" s="74"/>
      <c r="Q107" s="54">
        <v>519</v>
      </c>
      <c r="R107" s="74"/>
      <c r="S107" s="52" t="s">
        <v>169</v>
      </c>
      <c r="T107" s="52" t="s">
        <v>4931</v>
      </c>
      <c r="U107" s="625" t="s">
        <v>5095</v>
      </c>
      <c r="V107" s="55"/>
      <c r="W107" s="55"/>
      <c r="X107" s="64"/>
      <c r="Y107" s="55"/>
      <c r="Z107" s="55"/>
      <c r="AA107" s="307"/>
      <c r="AB107" s="307"/>
      <c r="AC107" s="307"/>
      <c r="AD107" s="307"/>
      <c r="AE107" s="307"/>
      <c r="AF107" s="52">
        <v>10</v>
      </c>
      <c r="AG107" s="52" t="s">
        <v>3955</v>
      </c>
      <c r="AH107" s="52">
        <v>2012</v>
      </c>
      <c r="AI107" s="52" t="s">
        <v>2056</v>
      </c>
      <c r="AJ107" s="52"/>
      <c r="AK107" s="143"/>
      <c r="AL107" s="143"/>
      <c r="AM107" s="58"/>
      <c r="AN107" s="52" t="s">
        <v>3804</v>
      </c>
      <c r="AO107" s="52" t="s">
        <v>3955</v>
      </c>
      <c r="AP107" s="52" t="s">
        <v>3992</v>
      </c>
      <c r="AQ107" s="52"/>
      <c r="AR107" s="59">
        <v>10</v>
      </c>
      <c r="AS107" s="54" t="s">
        <v>1544</v>
      </c>
      <c r="AT107" s="74">
        <v>164.49999999999997</v>
      </c>
      <c r="AU107" s="74">
        <v>87.5</v>
      </c>
      <c r="AV107" s="74">
        <v>6.48</v>
      </c>
      <c r="AW107" s="61">
        <v>64</v>
      </c>
      <c r="AX107" s="61"/>
      <c r="AY107" s="74">
        <v>52.5</v>
      </c>
      <c r="AZ107" s="57">
        <v>-24.979999999999961</v>
      </c>
      <c r="BA107" s="74">
        <v>374.97999999999996</v>
      </c>
      <c r="BB107" s="74"/>
      <c r="BC107" s="74">
        <v>350</v>
      </c>
    </row>
    <row r="108" spans="1:55" s="62" customFormat="1" ht="16.5" customHeight="1">
      <c r="A108" s="63" t="s">
        <v>4929</v>
      </c>
      <c r="B108" s="65">
        <v>102</v>
      </c>
      <c r="C108" s="52" t="s">
        <v>5096</v>
      </c>
      <c r="D108" s="320" t="s">
        <v>172</v>
      </c>
      <c r="E108" s="64" t="s">
        <v>5097</v>
      </c>
      <c r="F108" s="52" t="s">
        <v>5098</v>
      </c>
      <c r="G108" s="74"/>
      <c r="H108" s="54">
        <v>25</v>
      </c>
      <c r="I108" s="52" t="s">
        <v>3955</v>
      </c>
      <c r="J108" s="54">
        <v>1996</v>
      </c>
      <c r="K108" s="147">
        <f t="shared" si="1"/>
        <v>16</v>
      </c>
      <c r="L108" s="143" t="s">
        <v>100</v>
      </c>
      <c r="M108" s="74"/>
      <c r="N108" s="74"/>
      <c r="O108" s="74"/>
      <c r="P108" s="74"/>
      <c r="Q108" s="54">
        <v>520</v>
      </c>
      <c r="R108" s="74"/>
      <c r="S108" s="52" t="s">
        <v>388</v>
      </c>
      <c r="T108" s="52" t="s">
        <v>4931</v>
      </c>
      <c r="U108" s="295"/>
      <c r="V108" s="55"/>
      <c r="W108" s="55"/>
      <c r="X108" s="64"/>
      <c r="Y108" s="55"/>
      <c r="Z108" s="55"/>
      <c r="AA108" s="307"/>
      <c r="AB108" s="307"/>
      <c r="AC108" s="307"/>
      <c r="AD108" s="307"/>
      <c r="AE108" s="307"/>
      <c r="AF108" s="52" t="s">
        <v>3812</v>
      </c>
      <c r="AG108" s="52" t="s">
        <v>3955</v>
      </c>
      <c r="AH108" s="52" t="s">
        <v>3992</v>
      </c>
      <c r="AI108" s="52" t="s">
        <v>1987</v>
      </c>
      <c r="AJ108" s="52" t="s">
        <v>2021</v>
      </c>
      <c r="AK108" s="52" t="s">
        <v>3955</v>
      </c>
      <c r="AL108" s="52" t="s">
        <v>3992</v>
      </c>
      <c r="AM108" s="58"/>
      <c r="AN108" s="52" t="s">
        <v>2025</v>
      </c>
      <c r="AO108" s="52" t="s">
        <v>3955</v>
      </c>
      <c r="AP108" s="52" t="s">
        <v>3992</v>
      </c>
      <c r="AQ108" s="52"/>
      <c r="AR108" s="59">
        <v>18</v>
      </c>
      <c r="AS108" s="54" t="s">
        <v>1609</v>
      </c>
      <c r="AT108" s="74">
        <v>296.09999999999997</v>
      </c>
      <c r="AU108" s="74">
        <v>157.5</v>
      </c>
      <c r="AV108" s="74">
        <v>0</v>
      </c>
      <c r="AW108" s="61">
        <v>0</v>
      </c>
      <c r="AX108" s="61"/>
      <c r="AY108" s="74">
        <v>94.499999999999986</v>
      </c>
      <c r="AZ108" s="57">
        <v>81.900000000000006</v>
      </c>
      <c r="BA108" s="74">
        <v>630</v>
      </c>
      <c r="BB108" s="74"/>
      <c r="BC108" s="74">
        <v>630</v>
      </c>
    </row>
    <row r="109" spans="1:55" s="62" customFormat="1" ht="16.5" customHeight="1">
      <c r="A109" s="63" t="s">
        <v>4929</v>
      </c>
      <c r="B109" s="65">
        <v>103</v>
      </c>
      <c r="C109" s="52" t="s">
        <v>5099</v>
      </c>
      <c r="D109" s="320" t="s">
        <v>5100</v>
      </c>
      <c r="E109" s="64" t="s">
        <v>5101</v>
      </c>
      <c r="F109" s="52" t="s">
        <v>5102</v>
      </c>
      <c r="G109" s="74"/>
      <c r="H109" s="52" t="s">
        <v>3947</v>
      </c>
      <c r="I109" s="52" t="s">
        <v>3952</v>
      </c>
      <c r="J109" s="52">
        <v>1992</v>
      </c>
      <c r="K109" s="147">
        <f t="shared" si="1"/>
        <v>20</v>
      </c>
      <c r="L109" s="143" t="s">
        <v>1964</v>
      </c>
      <c r="M109" s="74"/>
      <c r="N109" s="74"/>
      <c r="O109" s="74"/>
      <c r="P109" s="74"/>
      <c r="Q109" s="54">
        <v>521</v>
      </c>
      <c r="R109" s="74"/>
      <c r="S109" s="52" t="s">
        <v>94</v>
      </c>
      <c r="T109" s="52" t="s">
        <v>4931</v>
      </c>
      <c r="U109" s="295"/>
      <c r="V109" s="55"/>
      <c r="W109" s="55"/>
      <c r="X109" s="64"/>
      <c r="Y109" s="55"/>
      <c r="Z109" s="55"/>
      <c r="AA109" s="307"/>
      <c r="AB109" s="307"/>
      <c r="AC109" s="307"/>
      <c r="AD109" s="307"/>
      <c r="AE109" s="307"/>
      <c r="AF109" s="52" t="s">
        <v>3812</v>
      </c>
      <c r="AG109" s="52" t="s">
        <v>3955</v>
      </c>
      <c r="AH109" s="52" t="s">
        <v>3992</v>
      </c>
      <c r="AI109" s="52" t="s">
        <v>2009</v>
      </c>
      <c r="AJ109" s="52" t="s">
        <v>2021</v>
      </c>
      <c r="AK109" s="52" t="s">
        <v>3955</v>
      </c>
      <c r="AL109" s="52" t="s">
        <v>3992</v>
      </c>
      <c r="AM109" s="58"/>
      <c r="AN109" s="52" t="s">
        <v>2792</v>
      </c>
      <c r="AO109" s="52" t="s">
        <v>3955</v>
      </c>
      <c r="AP109" s="52" t="s">
        <v>3992</v>
      </c>
      <c r="AQ109" s="52"/>
      <c r="AR109" s="59">
        <v>13</v>
      </c>
      <c r="AS109" s="54" t="s">
        <v>1544</v>
      </c>
      <c r="AT109" s="74">
        <v>213.84999999999997</v>
      </c>
      <c r="AU109" s="74">
        <v>113.75</v>
      </c>
      <c r="AV109" s="74">
        <v>0</v>
      </c>
      <c r="AW109" s="61">
        <v>0</v>
      </c>
      <c r="AX109" s="61"/>
      <c r="AY109" s="74">
        <v>68.25</v>
      </c>
      <c r="AZ109" s="57">
        <v>59.15</v>
      </c>
      <c r="BA109" s="74">
        <v>455</v>
      </c>
      <c r="BB109" s="74"/>
      <c r="BC109" s="74">
        <v>455</v>
      </c>
    </row>
    <row r="110" spans="1:55" s="62" customFormat="1" ht="16.5" customHeight="1">
      <c r="A110" s="63" t="s">
        <v>4929</v>
      </c>
      <c r="B110" s="65">
        <v>104</v>
      </c>
      <c r="C110" s="52" t="s">
        <v>5103</v>
      </c>
      <c r="D110" s="320" t="s">
        <v>304</v>
      </c>
      <c r="E110" s="64" t="s">
        <v>4203</v>
      </c>
      <c r="F110" s="52" t="s">
        <v>5104</v>
      </c>
      <c r="G110" s="74"/>
      <c r="H110" s="52" t="s">
        <v>3948</v>
      </c>
      <c r="I110" s="52" t="s">
        <v>3951</v>
      </c>
      <c r="J110" s="52" t="s">
        <v>5105</v>
      </c>
      <c r="K110" s="147">
        <f t="shared" si="1"/>
        <v>3</v>
      </c>
      <c r="L110" s="143" t="s">
        <v>1964</v>
      </c>
      <c r="M110" s="74"/>
      <c r="N110" s="74"/>
      <c r="O110" s="74"/>
      <c r="P110" s="74"/>
      <c r="Q110" s="54">
        <v>525</v>
      </c>
      <c r="R110" s="74"/>
      <c r="S110" s="52" t="s">
        <v>117</v>
      </c>
      <c r="T110" s="52" t="s">
        <v>4931</v>
      </c>
      <c r="U110" s="295"/>
      <c r="V110" s="55"/>
      <c r="W110" s="55"/>
      <c r="X110" s="64"/>
      <c r="Y110" s="55"/>
      <c r="Z110" s="55"/>
      <c r="AA110" s="307"/>
      <c r="AB110" s="307"/>
      <c r="AC110" s="307"/>
      <c r="AD110" s="307"/>
      <c r="AE110" s="307"/>
      <c r="AF110" s="52" t="s">
        <v>3812</v>
      </c>
      <c r="AG110" s="52" t="s">
        <v>3955</v>
      </c>
      <c r="AH110" s="52" t="s">
        <v>3992</v>
      </c>
      <c r="AI110" s="52" t="s">
        <v>2277</v>
      </c>
      <c r="AJ110" s="52" t="s">
        <v>2021</v>
      </c>
      <c r="AK110" s="52" t="s">
        <v>3955</v>
      </c>
      <c r="AL110" s="52" t="s">
        <v>3992</v>
      </c>
      <c r="AM110" s="58"/>
      <c r="AN110" s="52" t="s">
        <v>2025</v>
      </c>
      <c r="AO110" s="52" t="s">
        <v>3955</v>
      </c>
      <c r="AP110" s="52" t="s">
        <v>3992</v>
      </c>
      <c r="AQ110" s="52"/>
      <c r="AR110" s="59">
        <v>18</v>
      </c>
      <c r="AS110" s="54" t="s">
        <v>1609</v>
      </c>
      <c r="AT110" s="74">
        <v>296.09999999999997</v>
      </c>
      <c r="AU110" s="74">
        <v>157.5</v>
      </c>
      <c r="AV110" s="74">
        <v>0</v>
      </c>
      <c r="AW110" s="61">
        <v>0</v>
      </c>
      <c r="AX110" s="61"/>
      <c r="AY110" s="74">
        <v>94.499999999999986</v>
      </c>
      <c r="AZ110" s="57">
        <v>81.900000000000006</v>
      </c>
      <c r="BA110" s="74">
        <v>630</v>
      </c>
      <c r="BB110" s="74"/>
      <c r="BC110" s="74">
        <v>630</v>
      </c>
    </row>
    <row r="111" spans="1:55" s="62" customFormat="1" ht="16.5" customHeight="1">
      <c r="A111" s="63" t="s">
        <v>4929</v>
      </c>
      <c r="B111" s="65">
        <v>105</v>
      </c>
      <c r="C111" s="52" t="s">
        <v>5106</v>
      </c>
      <c r="D111" s="320" t="s">
        <v>61</v>
      </c>
      <c r="E111" s="64" t="s">
        <v>5107</v>
      </c>
      <c r="F111" s="52" t="s">
        <v>5108</v>
      </c>
      <c r="G111" s="74"/>
      <c r="H111" s="52" t="s">
        <v>3804</v>
      </c>
      <c r="I111" s="52" t="s">
        <v>2752</v>
      </c>
      <c r="J111" s="52" t="s">
        <v>5109</v>
      </c>
      <c r="K111" s="147">
        <f t="shared" si="1"/>
        <v>71</v>
      </c>
      <c r="L111" s="143" t="s">
        <v>1964</v>
      </c>
      <c r="M111" s="74"/>
      <c r="N111" s="74"/>
      <c r="O111" s="74"/>
      <c r="P111" s="74"/>
      <c r="Q111" s="54">
        <v>527</v>
      </c>
      <c r="R111" s="74"/>
      <c r="S111" s="54" t="s">
        <v>1487</v>
      </c>
      <c r="T111" s="52" t="s">
        <v>4931</v>
      </c>
      <c r="U111" s="295" t="s">
        <v>5110</v>
      </c>
      <c r="V111" s="55"/>
      <c r="W111" s="55"/>
      <c r="X111" s="64"/>
      <c r="Y111" s="55"/>
      <c r="Z111" s="55"/>
      <c r="AA111" s="307"/>
      <c r="AB111" s="307"/>
      <c r="AC111" s="307"/>
      <c r="AD111" s="307"/>
      <c r="AE111" s="307"/>
      <c r="AF111" s="52" t="s">
        <v>2021</v>
      </c>
      <c r="AG111" s="52" t="s">
        <v>3955</v>
      </c>
      <c r="AH111" s="52" t="s">
        <v>3992</v>
      </c>
      <c r="AI111" s="52" t="s">
        <v>2300</v>
      </c>
      <c r="AJ111" s="52"/>
      <c r="AK111" s="143"/>
      <c r="AL111" s="143"/>
      <c r="AM111" s="58"/>
      <c r="AN111" s="52" t="s">
        <v>2752</v>
      </c>
      <c r="AO111" s="52" t="s">
        <v>3955</v>
      </c>
      <c r="AP111" s="52" t="s">
        <v>3992</v>
      </c>
      <c r="AQ111" s="52"/>
      <c r="AR111" s="59">
        <v>1</v>
      </c>
      <c r="AS111" s="54" t="s">
        <v>1544</v>
      </c>
      <c r="AT111" s="74">
        <v>16.45</v>
      </c>
      <c r="AU111" s="74">
        <v>8.75</v>
      </c>
      <c r="AV111" s="74">
        <v>0</v>
      </c>
      <c r="AW111" s="61">
        <v>15</v>
      </c>
      <c r="AX111" s="61"/>
      <c r="AY111" s="74">
        <v>5.25</v>
      </c>
      <c r="AZ111" s="57">
        <v>-10.450000000000003</v>
      </c>
      <c r="BA111" s="74">
        <v>45.45</v>
      </c>
      <c r="BB111" s="74"/>
      <c r="BC111" s="74">
        <v>35</v>
      </c>
    </row>
    <row r="112" spans="1:55" s="62" customFormat="1" ht="16.5" customHeight="1">
      <c r="A112" s="63" t="s">
        <v>4929</v>
      </c>
      <c r="B112" s="65">
        <v>106</v>
      </c>
      <c r="C112" s="52" t="s">
        <v>5111</v>
      </c>
      <c r="D112" s="320" t="s">
        <v>97</v>
      </c>
      <c r="E112" s="64" t="s">
        <v>2843</v>
      </c>
      <c r="F112" s="52" t="s">
        <v>5112</v>
      </c>
      <c r="G112" s="74"/>
      <c r="H112" s="52" t="s">
        <v>3812</v>
      </c>
      <c r="I112" s="52" t="s">
        <v>3946</v>
      </c>
      <c r="J112" s="52" t="s">
        <v>4946</v>
      </c>
      <c r="K112" s="147">
        <f t="shared" si="1"/>
        <v>22</v>
      </c>
      <c r="L112" s="143" t="s">
        <v>100</v>
      </c>
      <c r="M112" s="74"/>
      <c r="N112" s="74"/>
      <c r="O112" s="74"/>
      <c r="P112" s="74"/>
      <c r="Q112" s="54">
        <v>528</v>
      </c>
      <c r="R112" s="74"/>
      <c r="S112" s="52" t="s">
        <v>69</v>
      </c>
      <c r="T112" s="52" t="s">
        <v>4931</v>
      </c>
      <c r="U112" s="295" t="s">
        <v>583</v>
      </c>
      <c r="V112" s="55"/>
      <c r="W112" s="55"/>
      <c r="X112" s="64"/>
      <c r="Y112" s="55"/>
      <c r="Z112" s="55"/>
      <c r="AA112" s="307"/>
      <c r="AB112" s="307"/>
      <c r="AC112" s="307"/>
      <c r="AD112" s="307"/>
      <c r="AE112" s="307"/>
      <c r="AF112" s="52" t="s">
        <v>2752</v>
      </c>
      <c r="AG112" s="52" t="s">
        <v>3955</v>
      </c>
      <c r="AH112" s="52" t="s">
        <v>3992</v>
      </c>
      <c r="AI112" s="52" t="s">
        <v>2223</v>
      </c>
      <c r="AJ112" s="52"/>
      <c r="AK112" s="143"/>
      <c r="AL112" s="143"/>
      <c r="AM112" s="58"/>
      <c r="AN112" s="52" t="s">
        <v>2025</v>
      </c>
      <c r="AO112" s="52" t="s">
        <v>3955</v>
      </c>
      <c r="AP112" s="52" t="s">
        <v>3992</v>
      </c>
      <c r="AQ112" s="52"/>
      <c r="AR112" s="59">
        <v>19</v>
      </c>
      <c r="AS112" s="54" t="s">
        <v>1609</v>
      </c>
      <c r="AT112" s="74">
        <v>312.55</v>
      </c>
      <c r="AU112" s="74">
        <v>166.25</v>
      </c>
      <c r="AV112" s="74">
        <v>60.32</v>
      </c>
      <c r="AW112" s="61">
        <v>24</v>
      </c>
      <c r="AX112" s="61"/>
      <c r="AY112" s="74">
        <v>99.75</v>
      </c>
      <c r="AZ112" s="57">
        <v>2.13</v>
      </c>
      <c r="BA112" s="74">
        <v>665</v>
      </c>
      <c r="BB112" s="74"/>
      <c r="BC112" s="74">
        <v>665</v>
      </c>
    </row>
    <row r="113" spans="1:55" s="62" customFormat="1" ht="16.5" customHeight="1">
      <c r="A113" s="63" t="s">
        <v>4929</v>
      </c>
      <c r="B113" s="65">
        <v>107</v>
      </c>
      <c r="C113" s="52" t="s">
        <v>5113</v>
      </c>
      <c r="D113" s="320" t="s">
        <v>5114</v>
      </c>
      <c r="E113" s="64" t="s">
        <v>5115</v>
      </c>
      <c r="F113" s="52" t="s">
        <v>5116</v>
      </c>
      <c r="G113" s="74"/>
      <c r="H113" s="52" t="s">
        <v>3458</v>
      </c>
      <c r="I113" s="52" t="s">
        <v>3946</v>
      </c>
      <c r="J113" s="52" t="s">
        <v>4982</v>
      </c>
      <c r="K113" s="147">
        <f t="shared" si="1"/>
        <v>21</v>
      </c>
      <c r="L113" s="143" t="s">
        <v>100</v>
      </c>
      <c r="M113" s="74"/>
      <c r="N113" s="74"/>
      <c r="O113" s="74"/>
      <c r="P113" s="74"/>
      <c r="Q113" s="54">
        <v>529</v>
      </c>
      <c r="R113" s="74"/>
      <c r="S113" s="52" t="s">
        <v>58</v>
      </c>
      <c r="T113" s="52" t="s">
        <v>4931</v>
      </c>
      <c r="U113" s="295" t="s">
        <v>5117</v>
      </c>
      <c r="V113" s="55"/>
      <c r="W113" s="55"/>
      <c r="X113" s="64"/>
      <c r="Y113" s="55"/>
      <c r="Z113" s="55"/>
      <c r="AA113" s="307"/>
      <c r="AB113" s="307"/>
      <c r="AC113" s="307"/>
      <c r="AD113" s="307"/>
      <c r="AE113" s="307"/>
      <c r="AF113" s="52" t="s">
        <v>2752</v>
      </c>
      <c r="AG113" s="52" t="s">
        <v>3955</v>
      </c>
      <c r="AH113" s="52" t="s">
        <v>3992</v>
      </c>
      <c r="AI113" s="52" t="s">
        <v>1990</v>
      </c>
      <c r="AJ113" s="52"/>
      <c r="AK113" s="143"/>
      <c r="AL113" s="143"/>
      <c r="AM113" s="58"/>
      <c r="AN113" s="52" t="s">
        <v>3804</v>
      </c>
      <c r="AO113" s="52" t="s">
        <v>3955</v>
      </c>
      <c r="AP113" s="52" t="s">
        <v>3992</v>
      </c>
      <c r="AQ113" s="52"/>
      <c r="AR113" s="59">
        <v>8</v>
      </c>
      <c r="AS113" s="54" t="s">
        <v>1609</v>
      </c>
      <c r="AT113" s="74">
        <v>131.6</v>
      </c>
      <c r="AU113" s="74">
        <v>70</v>
      </c>
      <c r="AV113" s="74">
        <v>139.72999999999999</v>
      </c>
      <c r="AW113" s="61">
        <v>43</v>
      </c>
      <c r="AX113" s="61"/>
      <c r="AY113" s="74">
        <v>42</v>
      </c>
      <c r="AZ113" s="57">
        <v>-146.32999999999998</v>
      </c>
      <c r="BA113" s="74">
        <v>426.33</v>
      </c>
      <c r="BB113" s="74"/>
      <c r="BC113" s="74">
        <v>280</v>
      </c>
    </row>
    <row r="114" spans="1:55" s="62" customFormat="1" ht="16.5" customHeight="1">
      <c r="A114" s="63" t="s">
        <v>4929</v>
      </c>
      <c r="B114" s="65">
        <v>108</v>
      </c>
      <c r="C114" s="52" t="s">
        <v>5118</v>
      </c>
      <c r="D114" s="320" t="s">
        <v>422</v>
      </c>
      <c r="E114" s="64" t="s">
        <v>449</v>
      </c>
      <c r="F114" s="52" t="s">
        <v>5119</v>
      </c>
      <c r="G114" s="74"/>
      <c r="H114" s="52" t="s">
        <v>2761</v>
      </c>
      <c r="I114" s="52" t="s">
        <v>3953</v>
      </c>
      <c r="J114" s="52" t="s">
        <v>4942</v>
      </c>
      <c r="K114" s="147">
        <f t="shared" si="1"/>
        <v>27</v>
      </c>
      <c r="L114" s="143" t="s">
        <v>100</v>
      </c>
      <c r="M114" s="74"/>
      <c r="N114" s="74"/>
      <c r="O114" s="74"/>
      <c r="P114" s="74"/>
      <c r="Q114" s="54">
        <v>530</v>
      </c>
      <c r="R114" s="74"/>
      <c r="S114" s="52" t="s">
        <v>58</v>
      </c>
      <c r="T114" s="52" t="s">
        <v>4931</v>
      </c>
      <c r="U114" s="295" t="s">
        <v>5120</v>
      </c>
      <c r="V114" s="55"/>
      <c r="W114" s="55"/>
      <c r="X114" s="64"/>
      <c r="Y114" s="55"/>
      <c r="Z114" s="55"/>
      <c r="AA114" s="307"/>
      <c r="AB114" s="307"/>
      <c r="AC114" s="307"/>
      <c r="AD114" s="307"/>
      <c r="AE114" s="307"/>
      <c r="AF114" s="52" t="s">
        <v>3812</v>
      </c>
      <c r="AG114" s="52" t="s">
        <v>3955</v>
      </c>
      <c r="AH114" s="52" t="s">
        <v>3992</v>
      </c>
      <c r="AI114" s="52" t="s">
        <v>5121</v>
      </c>
      <c r="AJ114" s="52"/>
      <c r="AK114" s="143"/>
      <c r="AL114" s="143"/>
      <c r="AM114" s="58"/>
      <c r="AN114" s="52" t="s">
        <v>2025</v>
      </c>
      <c r="AO114" s="52" t="s">
        <v>3955</v>
      </c>
      <c r="AP114" s="52" t="s">
        <v>3992</v>
      </c>
      <c r="AQ114" s="52"/>
      <c r="AR114" s="59">
        <v>18</v>
      </c>
      <c r="AS114" s="54" t="s">
        <v>1609</v>
      </c>
      <c r="AT114" s="74">
        <v>296.09999999999997</v>
      </c>
      <c r="AU114" s="74">
        <v>157.5</v>
      </c>
      <c r="AV114" s="74">
        <v>14.85</v>
      </c>
      <c r="AW114" s="61">
        <v>91</v>
      </c>
      <c r="AX114" s="61"/>
      <c r="AY114" s="74">
        <v>94.499999999999986</v>
      </c>
      <c r="AZ114" s="57">
        <v>-23.950000000000045</v>
      </c>
      <c r="BA114" s="74">
        <v>653.95000000000005</v>
      </c>
      <c r="BB114" s="74"/>
      <c r="BC114" s="74">
        <v>630</v>
      </c>
    </row>
    <row r="115" spans="1:55" s="62" customFormat="1" ht="16.5" customHeight="1">
      <c r="A115" s="63" t="s">
        <v>4929</v>
      </c>
      <c r="B115" s="65">
        <v>109</v>
      </c>
      <c r="C115" s="52" t="s">
        <v>5122</v>
      </c>
      <c r="D115" s="320" t="s">
        <v>5123</v>
      </c>
      <c r="E115" s="64" t="s">
        <v>630</v>
      </c>
      <c r="F115" s="52" t="s">
        <v>5124</v>
      </c>
      <c r="G115" s="74"/>
      <c r="H115" s="52" t="s">
        <v>3951</v>
      </c>
      <c r="I115" s="52" t="s">
        <v>3955</v>
      </c>
      <c r="J115" s="52" t="s">
        <v>4955</v>
      </c>
      <c r="K115" s="147">
        <f t="shared" si="1"/>
        <v>25</v>
      </c>
      <c r="L115" s="143" t="s">
        <v>1964</v>
      </c>
      <c r="M115" s="74"/>
      <c r="N115" s="74"/>
      <c r="O115" s="74"/>
      <c r="P115" s="74"/>
      <c r="Q115" s="54">
        <v>531</v>
      </c>
      <c r="R115" s="74"/>
      <c r="S115" s="52" t="s">
        <v>69</v>
      </c>
      <c r="T115" s="52" t="s">
        <v>4931</v>
      </c>
      <c r="U115" s="625" t="s">
        <v>5125</v>
      </c>
      <c r="V115" s="55"/>
      <c r="W115" s="55"/>
      <c r="X115" s="64"/>
      <c r="Y115" s="55"/>
      <c r="Z115" s="55"/>
      <c r="AA115" s="307"/>
      <c r="AB115" s="307"/>
      <c r="AC115" s="307"/>
      <c r="AD115" s="307"/>
      <c r="AE115" s="307"/>
      <c r="AF115" s="52" t="s">
        <v>2767</v>
      </c>
      <c r="AG115" s="52" t="s">
        <v>3955</v>
      </c>
      <c r="AH115" s="52" t="s">
        <v>3992</v>
      </c>
      <c r="AI115" s="52" t="s">
        <v>2314</v>
      </c>
      <c r="AJ115" s="52"/>
      <c r="AK115" s="143"/>
      <c r="AL115" s="143"/>
      <c r="AM115" s="58"/>
      <c r="AN115" s="52" t="s">
        <v>2025</v>
      </c>
      <c r="AO115" s="52" t="s">
        <v>3955</v>
      </c>
      <c r="AP115" s="52" t="s">
        <v>3992</v>
      </c>
      <c r="AQ115" s="52"/>
      <c r="AR115" s="59">
        <v>15</v>
      </c>
      <c r="AS115" s="54" t="s">
        <v>1609</v>
      </c>
      <c r="AT115" s="74">
        <v>246.75</v>
      </c>
      <c r="AU115" s="74">
        <v>131.25</v>
      </c>
      <c r="AV115" s="74">
        <v>43.13</v>
      </c>
      <c r="AW115" s="61">
        <v>71</v>
      </c>
      <c r="AX115" s="61"/>
      <c r="AY115" s="74">
        <v>78.75</v>
      </c>
      <c r="AZ115" s="57">
        <v>-45.879999999999995</v>
      </c>
      <c r="BA115" s="74">
        <v>570.88</v>
      </c>
      <c r="BB115" s="74"/>
      <c r="BC115" s="74">
        <v>525</v>
      </c>
    </row>
    <row r="116" spans="1:55" s="62" customFormat="1" ht="16.5" customHeight="1">
      <c r="A116" s="63" t="s">
        <v>4929</v>
      </c>
      <c r="B116" s="65">
        <v>110</v>
      </c>
      <c r="C116" s="52" t="s">
        <v>5126</v>
      </c>
      <c r="D116" s="320" t="s">
        <v>2663</v>
      </c>
      <c r="E116" s="64" t="s">
        <v>5127</v>
      </c>
      <c r="F116" s="52" t="s">
        <v>5128</v>
      </c>
      <c r="G116" s="74"/>
      <c r="H116" s="52" t="s">
        <v>2797</v>
      </c>
      <c r="I116" s="52" t="s">
        <v>2752</v>
      </c>
      <c r="J116" s="52" t="s">
        <v>5077</v>
      </c>
      <c r="K116" s="147">
        <f t="shared" si="1"/>
        <v>30</v>
      </c>
      <c r="L116" s="143" t="s">
        <v>100</v>
      </c>
      <c r="M116" s="74"/>
      <c r="N116" s="74"/>
      <c r="O116" s="74"/>
      <c r="P116" s="74"/>
      <c r="Q116" s="54">
        <v>537</v>
      </c>
      <c r="R116" s="74"/>
      <c r="S116" s="52" t="s">
        <v>169</v>
      </c>
      <c r="T116" s="52" t="s">
        <v>4931</v>
      </c>
      <c r="U116" s="295" t="s">
        <v>2434</v>
      </c>
      <c r="V116" s="55"/>
      <c r="W116" s="55"/>
      <c r="X116" s="64"/>
      <c r="Y116" s="55"/>
      <c r="Z116" s="55"/>
      <c r="AA116" s="307"/>
      <c r="AB116" s="307"/>
      <c r="AC116" s="307"/>
      <c r="AD116" s="307"/>
      <c r="AE116" s="307"/>
      <c r="AF116" s="52" t="s">
        <v>3804</v>
      </c>
      <c r="AG116" s="52" t="s">
        <v>3955</v>
      </c>
      <c r="AH116" s="52" t="s">
        <v>3992</v>
      </c>
      <c r="AI116" s="52" t="s">
        <v>2260</v>
      </c>
      <c r="AJ116" s="52" t="s">
        <v>2772</v>
      </c>
      <c r="AK116" s="52" t="s">
        <v>3955</v>
      </c>
      <c r="AL116" s="52" t="s">
        <v>3992</v>
      </c>
      <c r="AM116" s="58"/>
      <c r="AN116" s="52" t="s">
        <v>2025</v>
      </c>
      <c r="AO116" s="52" t="s">
        <v>3955</v>
      </c>
      <c r="AP116" s="52" t="s">
        <v>3992</v>
      </c>
      <c r="AQ116" s="52"/>
      <c r="AR116" s="59">
        <v>11</v>
      </c>
      <c r="AS116" s="54" t="s">
        <v>1609</v>
      </c>
      <c r="AT116" s="74">
        <v>180.95</v>
      </c>
      <c r="AU116" s="74">
        <v>96.25</v>
      </c>
      <c r="AV116" s="74">
        <v>0</v>
      </c>
      <c r="AW116" s="61">
        <v>52</v>
      </c>
      <c r="AX116" s="61"/>
      <c r="AY116" s="74">
        <v>57.75</v>
      </c>
      <c r="AZ116" s="57">
        <v>-1.9499999999999886</v>
      </c>
      <c r="BA116" s="74">
        <v>386.95</v>
      </c>
      <c r="BB116" s="74"/>
      <c r="BC116" s="74">
        <v>385</v>
      </c>
    </row>
    <row r="117" spans="1:55" s="62" customFormat="1" ht="16.5" customHeight="1">
      <c r="A117" s="63" t="s">
        <v>4929</v>
      </c>
      <c r="B117" s="65">
        <v>111</v>
      </c>
      <c r="C117" s="52" t="s">
        <v>5129</v>
      </c>
      <c r="D117" s="320" t="s">
        <v>5130</v>
      </c>
      <c r="E117" s="64" t="s">
        <v>5131</v>
      </c>
      <c r="F117" s="52" t="s">
        <v>5132</v>
      </c>
      <c r="G117" s="74"/>
      <c r="H117" s="52" t="s">
        <v>3804</v>
      </c>
      <c r="I117" s="52" t="s">
        <v>3954</v>
      </c>
      <c r="J117" s="52" t="s">
        <v>4985</v>
      </c>
      <c r="K117" s="147">
        <f t="shared" si="1"/>
        <v>53</v>
      </c>
      <c r="L117" s="143" t="s">
        <v>1964</v>
      </c>
      <c r="M117" s="74"/>
      <c r="N117" s="74"/>
      <c r="O117" s="74"/>
      <c r="P117" s="74"/>
      <c r="Q117" s="54">
        <v>539</v>
      </c>
      <c r="R117" s="74"/>
      <c r="S117" s="52" t="s">
        <v>69</v>
      </c>
      <c r="T117" s="52" t="s">
        <v>4931</v>
      </c>
      <c r="U117" s="295" t="s">
        <v>5133</v>
      </c>
      <c r="V117" s="55"/>
      <c r="W117" s="55"/>
      <c r="X117" s="64"/>
      <c r="Y117" s="55"/>
      <c r="Z117" s="55"/>
      <c r="AA117" s="307"/>
      <c r="AB117" s="307"/>
      <c r="AC117" s="307"/>
      <c r="AD117" s="307"/>
      <c r="AE117" s="307"/>
      <c r="AF117" s="52" t="s">
        <v>2772</v>
      </c>
      <c r="AG117" s="52" t="s">
        <v>3955</v>
      </c>
      <c r="AH117" s="52" t="s">
        <v>3992</v>
      </c>
      <c r="AI117" s="52" t="s">
        <v>1999</v>
      </c>
      <c r="AJ117" s="52"/>
      <c r="AK117" s="143"/>
      <c r="AL117" s="143"/>
      <c r="AM117" s="58"/>
      <c r="AN117" s="52" t="s">
        <v>2025</v>
      </c>
      <c r="AO117" s="52" t="s">
        <v>3955</v>
      </c>
      <c r="AP117" s="52" t="s">
        <v>3992</v>
      </c>
      <c r="AQ117" s="52"/>
      <c r="AR117" s="59">
        <v>14</v>
      </c>
      <c r="AS117" s="54" t="s">
        <v>1609</v>
      </c>
      <c r="AT117" s="74">
        <v>230.3</v>
      </c>
      <c r="AU117" s="74">
        <v>122.5</v>
      </c>
      <c r="AV117" s="74">
        <v>14.96</v>
      </c>
      <c r="AW117" s="61">
        <v>80</v>
      </c>
      <c r="AX117" s="61"/>
      <c r="AY117" s="74">
        <v>73.5</v>
      </c>
      <c r="AZ117" s="57">
        <v>-31.259999999999991</v>
      </c>
      <c r="BA117" s="74">
        <v>521.26</v>
      </c>
      <c r="BB117" s="74"/>
      <c r="BC117" s="74">
        <v>490</v>
      </c>
    </row>
    <row r="118" spans="1:55" s="62" customFormat="1" ht="16.5" customHeight="1">
      <c r="A118" s="63" t="s">
        <v>4929</v>
      </c>
      <c r="B118" s="65">
        <v>112</v>
      </c>
      <c r="C118" s="52" t="s">
        <v>5134</v>
      </c>
      <c r="D118" s="320" t="s">
        <v>1885</v>
      </c>
      <c r="E118" s="64" t="s">
        <v>5135</v>
      </c>
      <c r="F118" s="52" t="s">
        <v>5136</v>
      </c>
      <c r="G118" s="74"/>
      <c r="H118" s="52" t="s">
        <v>3955</v>
      </c>
      <c r="I118" s="52" t="s">
        <v>3947</v>
      </c>
      <c r="J118" s="52" t="s">
        <v>4952</v>
      </c>
      <c r="K118" s="147">
        <f t="shared" si="1"/>
        <v>42</v>
      </c>
      <c r="L118" s="143" t="s">
        <v>1964</v>
      </c>
      <c r="M118" s="74"/>
      <c r="N118" s="74"/>
      <c r="O118" s="74"/>
      <c r="P118" s="74"/>
      <c r="Q118" s="54">
        <v>542</v>
      </c>
      <c r="R118" s="74"/>
      <c r="S118" s="52" t="s">
        <v>58</v>
      </c>
      <c r="T118" s="52" t="s">
        <v>4931</v>
      </c>
      <c r="U118" s="295" t="s">
        <v>5137</v>
      </c>
      <c r="V118" s="55"/>
      <c r="W118" s="55"/>
      <c r="X118" s="64"/>
      <c r="Y118" s="55"/>
      <c r="Z118" s="55"/>
      <c r="AA118" s="307"/>
      <c r="AB118" s="307"/>
      <c r="AC118" s="307"/>
      <c r="AD118" s="307"/>
      <c r="AE118" s="307"/>
      <c r="AF118" s="52" t="s">
        <v>2772</v>
      </c>
      <c r="AG118" s="52" t="s">
        <v>3955</v>
      </c>
      <c r="AH118" s="52" t="s">
        <v>3992</v>
      </c>
      <c r="AI118" s="52" t="s">
        <v>5053</v>
      </c>
      <c r="AJ118" s="52"/>
      <c r="AK118" s="143"/>
      <c r="AL118" s="143"/>
      <c r="AM118" s="58"/>
      <c r="AN118" s="52" t="s">
        <v>2025</v>
      </c>
      <c r="AO118" s="52" t="s">
        <v>3955</v>
      </c>
      <c r="AP118" s="52" t="s">
        <v>3992</v>
      </c>
      <c r="AQ118" s="52"/>
      <c r="AR118" s="59">
        <v>14</v>
      </c>
      <c r="AS118" s="54" t="s">
        <v>1609</v>
      </c>
      <c r="AT118" s="74">
        <v>230.3</v>
      </c>
      <c r="AU118" s="74">
        <v>122.5</v>
      </c>
      <c r="AV118" s="74">
        <v>36.67</v>
      </c>
      <c r="AW118" s="61">
        <v>47</v>
      </c>
      <c r="AX118" s="61"/>
      <c r="AY118" s="74">
        <v>73.5</v>
      </c>
      <c r="AZ118" s="57">
        <v>-19.970000000000027</v>
      </c>
      <c r="BA118" s="74">
        <v>509.97</v>
      </c>
      <c r="BB118" s="74"/>
      <c r="BC118" s="74">
        <v>490</v>
      </c>
    </row>
    <row r="119" spans="1:55" s="62" customFormat="1" ht="16.5" customHeight="1">
      <c r="A119" s="63" t="s">
        <v>4929</v>
      </c>
      <c r="B119" s="65">
        <v>113</v>
      </c>
      <c r="C119" s="52" t="s">
        <v>5138</v>
      </c>
      <c r="D119" s="320" t="s">
        <v>5139</v>
      </c>
      <c r="E119" s="64" t="s">
        <v>5140</v>
      </c>
      <c r="F119" s="52" t="s">
        <v>5141</v>
      </c>
      <c r="G119" s="74"/>
      <c r="H119" s="52" t="s">
        <v>2021</v>
      </c>
      <c r="I119" s="52" t="s">
        <v>3947</v>
      </c>
      <c r="J119" s="52" t="s">
        <v>5002</v>
      </c>
      <c r="K119" s="147">
        <f t="shared" si="1"/>
        <v>9</v>
      </c>
      <c r="L119" s="143" t="s">
        <v>1964</v>
      </c>
      <c r="M119" s="74"/>
      <c r="N119" s="74"/>
      <c r="O119" s="74"/>
      <c r="P119" s="74"/>
      <c r="Q119" s="54">
        <v>545</v>
      </c>
      <c r="R119" s="74"/>
      <c r="S119" s="52" t="s">
        <v>117</v>
      </c>
      <c r="T119" s="52" t="s">
        <v>4931</v>
      </c>
      <c r="U119" s="295"/>
      <c r="V119" s="55"/>
      <c r="W119" s="55"/>
      <c r="X119" s="64"/>
      <c r="Y119" s="55"/>
      <c r="Z119" s="55"/>
      <c r="AA119" s="307"/>
      <c r="AB119" s="307"/>
      <c r="AC119" s="307"/>
      <c r="AD119" s="307"/>
      <c r="AE119" s="307"/>
      <c r="AF119" s="52" t="s">
        <v>3804</v>
      </c>
      <c r="AG119" s="52" t="s">
        <v>3955</v>
      </c>
      <c r="AH119" s="52" t="s">
        <v>3992</v>
      </c>
      <c r="AI119" s="52" t="s">
        <v>5142</v>
      </c>
      <c r="AJ119" s="52" t="s">
        <v>2772</v>
      </c>
      <c r="AK119" s="52" t="s">
        <v>3955</v>
      </c>
      <c r="AL119" s="52" t="s">
        <v>3992</v>
      </c>
      <c r="AM119" s="58"/>
      <c r="AN119" s="52" t="s">
        <v>2025</v>
      </c>
      <c r="AO119" s="52" t="s">
        <v>3955</v>
      </c>
      <c r="AP119" s="52" t="s">
        <v>3992</v>
      </c>
      <c r="AQ119" s="52"/>
      <c r="AR119" s="59">
        <v>11</v>
      </c>
      <c r="AS119" s="54" t="s">
        <v>1609</v>
      </c>
      <c r="AT119" s="74">
        <v>180.95</v>
      </c>
      <c r="AU119" s="74">
        <v>96.25</v>
      </c>
      <c r="AV119" s="74">
        <v>0</v>
      </c>
      <c r="AW119" s="61">
        <v>0</v>
      </c>
      <c r="AX119" s="61"/>
      <c r="AY119" s="74">
        <v>57.75</v>
      </c>
      <c r="AZ119" s="57">
        <v>50.05</v>
      </c>
      <c r="BA119" s="74">
        <v>385</v>
      </c>
      <c r="BB119" s="74"/>
      <c r="BC119" s="74">
        <v>385</v>
      </c>
    </row>
    <row r="120" spans="1:55" s="62" customFormat="1" ht="16.5" customHeight="1">
      <c r="A120" s="63" t="s">
        <v>4929</v>
      </c>
      <c r="B120" s="65">
        <v>114</v>
      </c>
      <c r="C120" s="52" t="s">
        <v>5143</v>
      </c>
      <c r="D120" s="320" t="s">
        <v>5144</v>
      </c>
      <c r="E120" s="64" t="s">
        <v>5145</v>
      </c>
      <c r="F120" s="52" t="s">
        <v>5146</v>
      </c>
      <c r="G120" s="74"/>
      <c r="H120" s="52" t="s">
        <v>2761</v>
      </c>
      <c r="I120" s="52" t="s">
        <v>3955</v>
      </c>
      <c r="J120" s="52" t="s">
        <v>4970</v>
      </c>
      <c r="K120" s="147">
        <f t="shared" si="1"/>
        <v>76</v>
      </c>
      <c r="L120" s="143" t="s">
        <v>1964</v>
      </c>
      <c r="M120" s="74"/>
      <c r="N120" s="74"/>
      <c r="O120" s="74"/>
      <c r="P120" s="74"/>
      <c r="Q120" s="54">
        <v>551</v>
      </c>
      <c r="R120" s="74"/>
      <c r="S120" s="52" t="s">
        <v>69</v>
      </c>
      <c r="T120" s="52" t="s">
        <v>4931</v>
      </c>
      <c r="U120" s="295" t="s">
        <v>2434</v>
      </c>
      <c r="V120" s="55"/>
      <c r="W120" s="55"/>
      <c r="X120" s="64"/>
      <c r="Y120" s="55"/>
      <c r="Z120" s="55"/>
      <c r="AA120" s="307"/>
      <c r="AB120" s="307"/>
      <c r="AC120" s="307"/>
      <c r="AD120" s="307"/>
      <c r="AE120" s="307"/>
      <c r="AF120" s="52" t="s">
        <v>3808</v>
      </c>
      <c r="AG120" s="52" t="s">
        <v>3955</v>
      </c>
      <c r="AH120" s="52" t="s">
        <v>3992</v>
      </c>
      <c r="AI120" s="52" t="s">
        <v>2385</v>
      </c>
      <c r="AJ120" s="52"/>
      <c r="AK120" s="143"/>
      <c r="AL120" s="143"/>
      <c r="AM120" s="58"/>
      <c r="AN120" s="52" t="s">
        <v>2025</v>
      </c>
      <c r="AO120" s="52" t="s">
        <v>3955</v>
      </c>
      <c r="AP120" s="52" t="s">
        <v>3992</v>
      </c>
      <c r="AQ120" s="52"/>
      <c r="AR120" s="59">
        <v>13</v>
      </c>
      <c r="AS120" s="54" t="s">
        <v>1609</v>
      </c>
      <c r="AT120" s="74">
        <v>213.84999999999997</v>
      </c>
      <c r="AU120" s="74">
        <v>113.75</v>
      </c>
      <c r="AV120" s="74">
        <v>64.38</v>
      </c>
      <c r="AW120" s="61">
        <v>52</v>
      </c>
      <c r="AX120" s="61"/>
      <c r="AY120" s="74">
        <v>68.25</v>
      </c>
      <c r="AZ120" s="57">
        <v>-57.230000000000018</v>
      </c>
      <c r="BA120" s="74">
        <v>512.23</v>
      </c>
      <c r="BB120" s="74"/>
      <c r="BC120" s="74">
        <v>455</v>
      </c>
    </row>
    <row r="121" spans="1:55" s="62" customFormat="1" ht="16.5" customHeight="1">
      <c r="A121" s="63" t="s">
        <v>4929</v>
      </c>
      <c r="B121" s="65">
        <v>115</v>
      </c>
      <c r="C121" s="52" t="s">
        <v>5147</v>
      </c>
      <c r="D121" s="320" t="s">
        <v>213</v>
      </c>
      <c r="E121" s="64" t="s">
        <v>5148</v>
      </c>
      <c r="F121" s="52" t="s">
        <v>5149</v>
      </c>
      <c r="G121" s="74"/>
      <c r="H121" s="52" t="s">
        <v>2781</v>
      </c>
      <c r="I121" s="52" t="s">
        <v>3954</v>
      </c>
      <c r="J121" s="52" t="s">
        <v>4959</v>
      </c>
      <c r="K121" s="147">
        <f t="shared" si="1"/>
        <v>50</v>
      </c>
      <c r="L121" s="143" t="s">
        <v>1964</v>
      </c>
      <c r="M121" s="74"/>
      <c r="N121" s="74"/>
      <c r="O121" s="74"/>
      <c r="P121" s="74"/>
      <c r="Q121" s="54">
        <v>553</v>
      </c>
      <c r="R121" s="74"/>
      <c r="S121" s="52" t="s">
        <v>169</v>
      </c>
      <c r="T121" s="52" t="s">
        <v>4931</v>
      </c>
      <c r="U121" s="295" t="s">
        <v>2641</v>
      </c>
      <c r="V121" s="55"/>
      <c r="W121" s="55"/>
      <c r="X121" s="64"/>
      <c r="Y121" s="55"/>
      <c r="Z121" s="55"/>
      <c r="AA121" s="307"/>
      <c r="AB121" s="307"/>
      <c r="AC121" s="307"/>
      <c r="AD121" s="307"/>
      <c r="AE121" s="307"/>
      <c r="AF121" s="52" t="s">
        <v>3458</v>
      </c>
      <c r="AG121" s="52" t="s">
        <v>3955</v>
      </c>
      <c r="AH121" s="52" t="s">
        <v>3992</v>
      </c>
      <c r="AI121" s="52" t="s">
        <v>2435</v>
      </c>
      <c r="AJ121" s="52" t="s">
        <v>3808</v>
      </c>
      <c r="AK121" s="52" t="s">
        <v>3955</v>
      </c>
      <c r="AL121" s="52" t="s">
        <v>3992</v>
      </c>
      <c r="AM121" s="58"/>
      <c r="AN121" s="52" t="s">
        <v>2787</v>
      </c>
      <c r="AO121" s="52" t="s">
        <v>3955</v>
      </c>
      <c r="AP121" s="52" t="s">
        <v>3992</v>
      </c>
      <c r="AQ121" s="52"/>
      <c r="AR121" s="59">
        <v>2</v>
      </c>
      <c r="AS121" s="54" t="s">
        <v>1544</v>
      </c>
      <c r="AT121" s="74">
        <v>32.9</v>
      </c>
      <c r="AU121" s="74">
        <v>17.5</v>
      </c>
      <c r="AV121" s="74">
        <v>0</v>
      </c>
      <c r="AW121" s="61">
        <v>24</v>
      </c>
      <c r="AX121" s="61"/>
      <c r="AY121" s="74">
        <v>10.5</v>
      </c>
      <c r="AZ121" s="57">
        <v>-14.900000000000006</v>
      </c>
      <c r="BA121" s="74">
        <v>84.9</v>
      </c>
      <c r="BB121" s="74"/>
      <c r="BC121" s="74">
        <v>70</v>
      </c>
    </row>
    <row r="122" spans="1:55" s="62" customFormat="1" ht="16.5" customHeight="1">
      <c r="A122" s="63" t="s">
        <v>4929</v>
      </c>
      <c r="B122" s="65">
        <v>116</v>
      </c>
      <c r="C122" s="52" t="s">
        <v>5150</v>
      </c>
      <c r="D122" s="320" t="s">
        <v>5151</v>
      </c>
      <c r="E122" s="64" t="s">
        <v>5152</v>
      </c>
      <c r="F122" s="52" t="s">
        <v>5153</v>
      </c>
      <c r="G122" s="74"/>
      <c r="H122" s="52" t="s">
        <v>2777</v>
      </c>
      <c r="I122" s="52" t="s">
        <v>3947</v>
      </c>
      <c r="J122" s="52" t="s">
        <v>5154</v>
      </c>
      <c r="K122" s="147">
        <f t="shared" si="1"/>
        <v>51</v>
      </c>
      <c r="L122" s="143" t="s">
        <v>1964</v>
      </c>
      <c r="M122" s="74"/>
      <c r="N122" s="74"/>
      <c r="O122" s="74"/>
      <c r="P122" s="74"/>
      <c r="Q122" s="54">
        <v>563</v>
      </c>
      <c r="R122" s="74"/>
      <c r="S122" s="52" t="s">
        <v>58</v>
      </c>
      <c r="T122" s="52" t="s">
        <v>4931</v>
      </c>
      <c r="U122" s="295" t="s">
        <v>5155</v>
      </c>
      <c r="V122" s="55"/>
      <c r="W122" s="55"/>
      <c r="X122" s="64"/>
      <c r="Y122" s="55"/>
      <c r="Z122" s="55"/>
      <c r="AA122" s="307"/>
      <c r="AB122" s="307"/>
      <c r="AC122" s="307"/>
      <c r="AD122" s="307"/>
      <c r="AE122" s="307"/>
      <c r="AF122" s="52" t="s">
        <v>2777</v>
      </c>
      <c r="AG122" s="52" t="s">
        <v>3955</v>
      </c>
      <c r="AH122" s="52" t="s">
        <v>3992</v>
      </c>
      <c r="AI122" s="52" t="s">
        <v>2177</v>
      </c>
      <c r="AJ122" s="52"/>
      <c r="AK122" s="143"/>
      <c r="AL122" s="143"/>
      <c r="AM122" s="58"/>
      <c r="AN122" s="52" t="s">
        <v>2025</v>
      </c>
      <c r="AO122" s="52" t="s">
        <v>3955</v>
      </c>
      <c r="AP122" s="52" t="s">
        <v>3992</v>
      </c>
      <c r="AQ122" s="52"/>
      <c r="AR122" s="59">
        <v>12</v>
      </c>
      <c r="AS122" s="54" t="s">
        <v>1609</v>
      </c>
      <c r="AT122" s="74">
        <v>197.39999999999998</v>
      </c>
      <c r="AU122" s="74">
        <v>105</v>
      </c>
      <c r="AV122" s="74">
        <v>18.149999999999999</v>
      </c>
      <c r="AW122" s="61">
        <v>43</v>
      </c>
      <c r="AX122" s="61"/>
      <c r="AY122" s="74">
        <v>62.999999999999993</v>
      </c>
      <c r="AZ122" s="57">
        <v>-6.5499999999999545</v>
      </c>
      <c r="BA122" s="74">
        <v>426.54999999999995</v>
      </c>
      <c r="BB122" s="74"/>
      <c r="BC122" s="74">
        <v>420</v>
      </c>
    </row>
    <row r="123" spans="1:55" s="62" customFormat="1" ht="16.5" customHeight="1">
      <c r="A123" s="63" t="s">
        <v>4929</v>
      </c>
      <c r="B123" s="65">
        <v>117</v>
      </c>
      <c r="C123" s="52" t="s">
        <v>5156</v>
      </c>
      <c r="D123" s="320" t="s">
        <v>286</v>
      </c>
      <c r="E123" s="64" t="s">
        <v>3130</v>
      </c>
      <c r="F123" s="52" t="s">
        <v>5157</v>
      </c>
      <c r="G123" s="74"/>
      <c r="H123" s="52" t="s">
        <v>2025</v>
      </c>
      <c r="I123" s="52" t="s">
        <v>3954</v>
      </c>
      <c r="J123" s="52" t="s">
        <v>5018</v>
      </c>
      <c r="K123" s="147">
        <f t="shared" si="1"/>
        <v>62</v>
      </c>
      <c r="L123" s="143" t="s">
        <v>1964</v>
      </c>
      <c r="M123" s="74"/>
      <c r="N123" s="74"/>
      <c r="O123" s="74"/>
      <c r="P123" s="74"/>
      <c r="Q123" s="54">
        <v>565</v>
      </c>
      <c r="R123" s="74"/>
      <c r="S123" s="52" t="s">
        <v>169</v>
      </c>
      <c r="T123" s="52" t="s">
        <v>4931</v>
      </c>
      <c r="U123" s="295" t="s">
        <v>5158</v>
      </c>
      <c r="V123" s="55"/>
      <c r="W123" s="55"/>
      <c r="X123" s="64"/>
      <c r="Y123" s="55"/>
      <c r="Z123" s="55"/>
      <c r="AA123" s="307"/>
      <c r="AB123" s="307"/>
      <c r="AC123" s="307"/>
      <c r="AD123" s="307"/>
      <c r="AE123" s="307"/>
      <c r="AF123" s="52" t="s">
        <v>3804</v>
      </c>
      <c r="AG123" s="52" t="s">
        <v>3955</v>
      </c>
      <c r="AH123" s="52" t="s">
        <v>3992</v>
      </c>
      <c r="AI123" s="52" t="s">
        <v>1985</v>
      </c>
      <c r="AJ123" s="52"/>
      <c r="AK123" s="143"/>
      <c r="AL123" s="143"/>
      <c r="AM123" s="58"/>
      <c r="AN123" s="52" t="s">
        <v>2787</v>
      </c>
      <c r="AO123" s="52" t="s">
        <v>3955</v>
      </c>
      <c r="AP123" s="52" t="s">
        <v>3992</v>
      </c>
      <c r="AQ123" s="52"/>
      <c r="AR123" s="59">
        <v>4</v>
      </c>
      <c r="AS123" s="54" t="s">
        <v>1544</v>
      </c>
      <c r="AT123" s="74">
        <v>65.8</v>
      </c>
      <c r="AU123" s="74">
        <v>35</v>
      </c>
      <c r="AV123" s="74">
        <v>0</v>
      </c>
      <c r="AW123" s="61">
        <v>40</v>
      </c>
      <c r="AX123" s="61"/>
      <c r="AY123" s="74">
        <v>21</v>
      </c>
      <c r="AZ123" s="57">
        <v>-21.800000000000011</v>
      </c>
      <c r="BA123" s="74">
        <v>161.80000000000001</v>
      </c>
      <c r="BB123" s="74"/>
      <c r="BC123" s="74">
        <v>140</v>
      </c>
    </row>
    <row r="124" spans="1:55" s="62" customFormat="1" ht="16.5" customHeight="1">
      <c r="A124" s="63" t="s">
        <v>4929</v>
      </c>
      <c r="B124" s="65">
        <v>118</v>
      </c>
      <c r="C124" s="52" t="s">
        <v>5159</v>
      </c>
      <c r="D124" s="320" t="s">
        <v>485</v>
      </c>
      <c r="E124" s="64" t="s">
        <v>2552</v>
      </c>
      <c r="F124" s="52" t="s">
        <v>5160</v>
      </c>
      <c r="G124" s="74"/>
      <c r="H124" s="52" t="s">
        <v>2756</v>
      </c>
      <c r="I124" s="52" t="s">
        <v>3946</v>
      </c>
      <c r="J124" s="52" t="s">
        <v>4938</v>
      </c>
      <c r="K124" s="147">
        <f t="shared" si="1"/>
        <v>37</v>
      </c>
      <c r="L124" s="143" t="s">
        <v>1964</v>
      </c>
      <c r="M124" s="74"/>
      <c r="N124" s="74"/>
      <c r="O124" s="74"/>
      <c r="P124" s="74"/>
      <c r="Q124" s="54">
        <v>568</v>
      </c>
      <c r="R124" s="74"/>
      <c r="S124" s="52" t="s">
        <v>169</v>
      </c>
      <c r="T124" s="52" t="s">
        <v>4931</v>
      </c>
      <c r="U124" s="295" t="s">
        <v>815</v>
      </c>
      <c r="V124" s="55"/>
      <c r="W124" s="55"/>
      <c r="X124" s="64"/>
      <c r="Y124" s="55"/>
      <c r="Z124" s="55"/>
      <c r="AA124" s="307"/>
      <c r="AB124" s="307"/>
      <c r="AC124" s="307"/>
      <c r="AD124" s="307"/>
      <c r="AE124" s="307"/>
      <c r="AF124" s="52" t="s">
        <v>3804</v>
      </c>
      <c r="AG124" s="52" t="s">
        <v>3955</v>
      </c>
      <c r="AH124" s="52" t="s">
        <v>3992</v>
      </c>
      <c r="AI124" s="52" t="s">
        <v>2260</v>
      </c>
      <c r="AJ124" s="52"/>
      <c r="AK124" s="143"/>
      <c r="AL124" s="143"/>
      <c r="AM124" s="58"/>
      <c r="AN124" s="52" t="s">
        <v>2025</v>
      </c>
      <c r="AO124" s="52" t="s">
        <v>3955</v>
      </c>
      <c r="AP124" s="52" t="s">
        <v>3992</v>
      </c>
      <c r="AQ124" s="52"/>
      <c r="AR124" s="59">
        <v>11</v>
      </c>
      <c r="AS124" s="54" t="s">
        <v>1609</v>
      </c>
      <c r="AT124" s="74">
        <v>180.95</v>
      </c>
      <c r="AU124" s="74">
        <v>96.25</v>
      </c>
      <c r="AV124" s="74">
        <v>0</v>
      </c>
      <c r="AW124" s="61">
        <v>33</v>
      </c>
      <c r="AX124" s="61"/>
      <c r="AY124" s="74">
        <v>57.75</v>
      </c>
      <c r="AZ124" s="57">
        <v>17.05</v>
      </c>
      <c r="BA124" s="74">
        <v>385</v>
      </c>
      <c r="BB124" s="74"/>
      <c r="BC124" s="74">
        <v>385</v>
      </c>
    </row>
    <row r="125" spans="1:55" s="62" customFormat="1" ht="16.5" customHeight="1">
      <c r="A125" s="63" t="s">
        <v>4929</v>
      </c>
      <c r="B125" s="65">
        <v>119</v>
      </c>
      <c r="C125" s="52" t="s">
        <v>5161</v>
      </c>
      <c r="D125" s="320" t="s">
        <v>161</v>
      </c>
      <c r="E125" s="64" t="s">
        <v>5162</v>
      </c>
      <c r="F125" s="52" t="s">
        <v>5163</v>
      </c>
      <c r="G125" s="74"/>
      <c r="H125" s="52" t="s">
        <v>3952</v>
      </c>
      <c r="I125" s="52" t="s">
        <v>3948</v>
      </c>
      <c r="J125" s="52" t="s">
        <v>4959</v>
      </c>
      <c r="K125" s="147">
        <f t="shared" si="1"/>
        <v>50</v>
      </c>
      <c r="L125" s="143" t="s">
        <v>1964</v>
      </c>
      <c r="M125" s="74"/>
      <c r="N125" s="74"/>
      <c r="O125" s="74"/>
      <c r="P125" s="74"/>
      <c r="Q125" s="54">
        <v>570</v>
      </c>
      <c r="R125" s="74"/>
      <c r="S125" s="52" t="s">
        <v>58</v>
      </c>
      <c r="T125" s="52" t="s">
        <v>4931</v>
      </c>
      <c r="U125" s="295" t="s">
        <v>1968</v>
      </c>
      <c r="V125" s="55"/>
      <c r="W125" s="55"/>
      <c r="X125" s="64"/>
      <c r="Y125" s="55"/>
      <c r="Z125" s="55"/>
      <c r="AA125" s="307"/>
      <c r="AB125" s="307"/>
      <c r="AC125" s="307"/>
      <c r="AD125" s="307"/>
      <c r="AE125" s="307"/>
      <c r="AF125" s="52" t="s">
        <v>3804</v>
      </c>
      <c r="AG125" s="52" t="s">
        <v>3955</v>
      </c>
      <c r="AH125" s="52" t="s">
        <v>3992</v>
      </c>
      <c r="AI125" s="52" t="s">
        <v>1969</v>
      </c>
      <c r="AJ125" s="52"/>
      <c r="AK125" s="143"/>
      <c r="AL125" s="143"/>
      <c r="AM125" s="58"/>
      <c r="AN125" s="52" t="s">
        <v>2025</v>
      </c>
      <c r="AO125" s="52" t="s">
        <v>3955</v>
      </c>
      <c r="AP125" s="52" t="s">
        <v>3992</v>
      </c>
      <c r="AQ125" s="52"/>
      <c r="AR125" s="59">
        <v>11</v>
      </c>
      <c r="AS125" s="54" t="s">
        <v>1609</v>
      </c>
      <c r="AT125" s="74">
        <v>180.95</v>
      </c>
      <c r="AU125" s="74">
        <v>96.25</v>
      </c>
      <c r="AV125" s="74">
        <v>0.81</v>
      </c>
      <c r="AW125" s="61">
        <v>19</v>
      </c>
      <c r="AX125" s="61"/>
      <c r="AY125" s="74">
        <v>57.75</v>
      </c>
      <c r="AZ125" s="57">
        <v>30.24</v>
      </c>
      <c r="BA125" s="74">
        <v>385</v>
      </c>
      <c r="BB125" s="74"/>
      <c r="BC125" s="74">
        <v>385</v>
      </c>
    </row>
    <row r="126" spans="1:55" s="62" customFormat="1" ht="16.5" customHeight="1">
      <c r="A126" s="63" t="s">
        <v>4929</v>
      </c>
      <c r="B126" s="65">
        <v>120</v>
      </c>
      <c r="C126" s="52" t="s">
        <v>5164</v>
      </c>
      <c r="D126" s="320" t="s">
        <v>2051</v>
      </c>
      <c r="E126" s="64" t="s">
        <v>5165</v>
      </c>
      <c r="F126" s="52" t="s">
        <v>5166</v>
      </c>
      <c r="G126" s="74"/>
      <c r="H126" s="52" t="s">
        <v>3793</v>
      </c>
      <c r="I126" s="52" t="s">
        <v>3952</v>
      </c>
      <c r="J126" s="52" t="s">
        <v>3990</v>
      </c>
      <c r="K126" s="147">
        <f t="shared" si="1"/>
        <v>1</v>
      </c>
      <c r="L126" s="143" t="s">
        <v>1964</v>
      </c>
      <c r="M126" s="74"/>
      <c r="N126" s="74"/>
      <c r="O126" s="74"/>
      <c r="P126" s="74"/>
      <c r="Q126" s="54">
        <v>571</v>
      </c>
      <c r="R126" s="74"/>
      <c r="S126" s="52" t="s">
        <v>117</v>
      </c>
      <c r="T126" s="52" t="s">
        <v>4931</v>
      </c>
      <c r="U126" s="295"/>
      <c r="V126" s="55"/>
      <c r="W126" s="55"/>
      <c r="X126" s="64"/>
      <c r="Y126" s="55"/>
      <c r="Z126" s="55"/>
      <c r="AA126" s="307"/>
      <c r="AB126" s="307"/>
      <c r="AC126" s="307"/>
      <c r="AD126" s="307"/>
      <c r="AE126" s="307"/>
      <c r="AF126" s="52" t="s">
        <v>3804</v>
      </c>
      <c r="AG126" s="52" t="s">
        <v>3955</v>
      </c>
      <c r="AH126" s="52" t="s">
        <v>3992</v>
      </c>
      <c r="AI126" s="52" t="s">
        <v>5167</v>
      </c>
      <c r="AJ126" s="52"/>
      <c r="AK126" s="143"/>
      <c r="AL126" s="143"/>
      <c r="AM126" s="58"/>
      <c r="AN126" s="52" t="s">
        <v>3799</v>
      </c>
      <c r="AO126" s="52" t="s">
        <v>3955</v>
      </c>
      <c r="AP126" s="52" t="s">
        <v>3992</v>
      </c>
      <c r="AQ126" s="52"/>
      <c r="AR126" s="59">
        <v>7</v>
      </c>
      <c r="AS126" s="54" t="s">
        <v>1544</v>
      </c>
      <c r="AT126" s="74">
        <v>115.15</v>
      </c>
      <c r="AU126" s="74">
        <v>61.25</v>
      </c>
      <c r="AV126" s="74">
        <v>0</v>
      </c>
      <c r="AW126" s="61">
        <v>57</v>
      </c>
      <c r="AX126" s="61"/>
      <c r="AY126" s="74">
        <v>36.75</v>
      </c>
      <c r="AZ126" s="57">
        <v>-25.149999999999977</v>
      </c>
      <c r="BA126" s="74">
        <v>270.14999999999998</v>
      </c>
      <c r="BB126" s="74"/>
      <c r="BC126" s="74">
        <v>245</v>
      </c>
    </row>
    <row r="127" spans="1:55" s="62" customFormat="1" ht="16.5" customHeight="1">
      <c r="A127" s="63" t="s">
        <v>4929</v>
      </c>
      <c r="B127" s="65">
        <v>121</v>
      </c>
      <c r="C127" s="52" t="s">
        <v>5168</v>
      </c>
      <c r="D127" s="320" t="s">
        <v>3519</v>
      </c>
      <c r="E127" s="64" t="s">
        <v>5169</v>
      </c>
      <c r="F127" s="52" t="s">
        <v>5170</v>
      </c>
      <c r="G127" s="74"/>
      <c r="H127" s="52" t="s">
        <v>2797</v>
      </c>
      <c r="I127" s="52" t="s">
        <v>3951</v>
      </c>
      <c r="J127" s="52" t="s">
        <v>4978</v>
      </c>
      <c r="K127" s="147">
        <f t="shared" si="1"/>
        <v>17</v>
      </c>
      <c r="L127" s="143" t="s">
        <v>100</v>
      </c>
      <c r="M127" s="74"/>
      <c r="N127" s="74"/>
      <c r="O127" s="74"/>
      <c r="P127" s="74"/>
      <c r="Q127" s="54">
        <v>572</v>
      </c>
      <c r="R127" s="74"/>
      <c r="S127" s="52" t="s">
        <v>388</v>
      </c>
      <c r="T127" s="52" t="s">
        <v>4931</v>
      </c>
      <c r="U127" s="295"/>
      <c r="V127" s="55"/>
      <c r="W127" s="55"/>
      <c r="X127" s="64"/>
      <c r="Y127" s="55"/>
      <c r="Z127" s="55"/>
      <c r="AA127" s="307"/>
      <c r="AB127" s="307"/>
      <c r="AC127" s="307"/>
      <c r="AD127" s="307"/>
      <c r="AE127" s="307"/>
      <c r="AF127" s="52" t="s">
        <v>2787</v>
      </c>
      <c r="AG127" s="52" t="s">
        <v>3955</v>
      </c>
      <c r="AH127" s="52" t="s">
        <v>3992</v>
      </c>
      <c r="AI127" s="52" t="s">
        <v>2120</v>
      </c>
      <c r="AJ127" s="52" t="s">
        <v>3804</v>
      </c>
      <c r="AK127" s="52" t="s">
        <v>3955</v>
      </c>
      <c r="AL127" s="52" t="s">
        <v>3992</v>
      </c>
      <c r="AM127" s="58"/>
      <c r="AN127" s="52" t="s">
        <v>2025</v>
      </c>
      <c r="AO127" s="52" t="s">
        <v>3955</v>
      </c>
      <c r="AP127" s="52" t="s">
        <v>3992</v>
      </c>
      <c r="AQ127" s="52"/>
      <c r="AR127" s="59">
        <v>7</v>
      </c>
      <c r="AS127" s="54" t="s">
        <v>1609</v>
      </c>
      <c r="AT127" s="74">
        <v>115.15</v>
      </c>
      <c r="AU127" s="74">
        <v>61.25</v>
      </c>
      <c r="AV127" s="74">
        <v>0.14000000000000001</v>
      </c>
      <c r="AW127" s="61">
        <v>0</v>
      </c>
      <c r="AX127" s="61"/>
      <c r="AY127" s="74">
        <v>36.75</v>
      </c>
      <c r="AZ127" s="57">
        <v>31.71</v>
      </c>
      <c r="BA127" s="74">
        <v>245</v>
      </c>
      <c r="BB127" s="74"/>
      <c r="BC127" s="74">
        <v>245</v>
      </c>
    </row>
    <row r="128" spans="1:55" s="62" customFormat="1" ht="16.5" customHeight="1">
      <c r="A128" s="63" t="s">
        <v>4929</v>
      </c>
      <c r="B128" s="65">
        <v>122</v>
      </c>
      <c r="C128" s="52" t="s">
        <v>5171</v>
      </c>
      <c r="D128" s="320" t="s">
        <v>5172</v>
      </c>
      <c r="E128" s="64" t="s">
        <v>5173</v>
      </c>
      <c r="F128" s="52" t="s">
        <v>5174</v>
      </c>
      <c r="G128" s="74"/>
      <c r="H128" s="52" t="s">
        <v>3952</v>
      </c>
      <c r="I128" s="52" t="s">
        <v>3953</v>
      </c>
      <c r="J128" s="52" t="s">
        <v>4935</v>
      </c>
      <c r="K128" s="147">
        <f t="shared" si="1"/>
        <v>4</v>
      </c>
      <c r="L128" s="143" t="s">
        <v>100</v>
      </c>
      <c r="M128" s="74"/>
      <c r="N128" s="74"/>
      <c r="O128" s="74"/>
      <c r="P128" s="74"/>
      <c r="Q128" s="54">
        <v>573</v>
      </c>
      <c r="R128" s="74"/>
      <c r="S128" s="52" t="s">
        <v>117</v>
      </c>
      <c r="T128" s="52" t="s">
        <v>4931</v>
      </c>
      <c r="U128" s="295"/>
      <c r="V128" s="55"/>
      <c r="W128" s="55"/>
      <c r="X128" s="64"/>
      <c r="Y128" s="55"/>
      <c r="Z128" s="55"/>
      <c r="AA128" s="307"/>
      <c r="AB128" s="307"/>
      <c r="AC128" s="307"/>
      <c r="AD128" s="307"/>
      <c r="AE128" s="307"/>
      <c r="AF128" s="52" t="s">
        <v>3804</v>
      </c>
      <c r="AG128" s="52" t="s">
        <v>3955</v>
      </c>
      <c r="AH128" s="52" t="s">
        <v>3992</v>
      </c>
      <c r="AI128" s="52" t="s">
        <v>2026</v>
      </c>
      <c r="AJ128" s="52"/>
      <c r="AK128" s="143"/>
      <c r="AL128" s="143"/>
      <c r="AM128" s="58"/>
      <c r="AN128" s="52" t="s">
        <v>2025</v>
      </c>
      <c r="AO128" s="52" t="s">
        <v>3955</v>
      </c>
      <c r="AP128" s="52" t="s">
        <v>3992</v>
      </c>
      <c r="AQ128" s="52"/>
      <c r="AR128" s="59">
        <v>11</v>
      </c>
      <c r="AS128" s="54" t="s">
        <v>1609</v>
      </c>
      <c r="AT128" s="74">
        <v>180.95</v>
      </c>
      <c r="AU128" s="74">
        <v>96.25</v>
      </c>
      <c r="AV128" s="74">
        <v>0.77</v>
      </c>
      <c r="AW128" s="61">
        <v>0</v>
      </c>
      <c r="AX128" s="61"/>
      <c r="AY128" s="74">
        <v>57.75</v>
      </c>
      <c r="AZ128" s="57">
        <v>49.28</v>
      </c>
      <c r="BA128" s="74">
        <v>385</v>
      </c>
      <c r="BB128" s="74"/>
      <c r="BC128" s="74">
        <v>385</v>
      </c>
    </row>
    <row r="129" spans="1:55" s="62" customFormat="1" ht="16.5" customHeight="1">
      <c r="A129" s="63" t="s">
        <v>4929</v>
      </c>
      <c r="B129" s="65">
        <v>123</v>
      </c>
      <c r="C129" s="52" t="s">
        <v>5175</v>
      </c>
      <c r="D129" s="320" t="s">
        <v>5176</v>
      </c>
      <c r="E129" s="64" t="s">
        <v>5177</v>
      </c>
      <c r="F129" s="52" t="s">
        <v>5178</v>
      </c>
      <c r="G129" s="74"/>
      <c r="H129" s="52" t="s">
        <v>3951</v>
      </c>
      <c r="I129" s="52" t="s">
        <v>3947</v>
      </c>
      <c r="J129" s="52" t="s">
        <v>5179</v>
      </c>
      <c r="K129" s="147">
        <f t="shared" si="1"/>
        <v>80</v>
      </c>
      <c r="L129" s="143" t="s">
        <v>1964</v>
      </c>
      <c r="M129" s="74"/>
      <c r="N129" s="74"/>
      <c r="O129" s="74"/>
      <c r="P129" s="74"/>
      <c r="Q129" s="54">
        <v>574</v>
      </c>
      <c r="R129" s="74"/>
      <c r="S129" s="52" t="s">
        <v>169</v>
      </c>
      <c r="T129" s="52" t="s">
        <v>4931</v>
      </c>
      <c r="U129" s="295" t="s">
        <v>5180</v>
      </c>
      <c r="V129" s="55"/>
      <c r="W129" s="55"/>
      <c r="X129" s="64"/>
      <c r="Y129" s="55"/>
      <c r="Z129" s="55"/>
      <c r="AA129" s="307"/>
      <c r="AB129" s="307"/>
      <c r="AC129" s="307"/>
      <c r="AD129" s="307"/>
      <c r="AE129" s="307"/>
      <c r="AF129" s="52" t="s">
        <v>2781</v>
      </c>
      <c r="AG129" s="52" t="s">
        <v>3955</v>
      </c>
      <c r="AH129" s="52" t="s">
        <v>3992</v>
      </c>
      <c r="AI129" s="52" t="s">
        <v>5181</v>
      </c>
      <c r="AJ129" s="52"/>
      <c r="AK129" s="143"/>
      <c r="AL129" s="143"/>
      <c r="AM129" s="58"/>
      <c r="AN129" s="52" t="s">
        <v>3505</v>
      </c>
      <c r="AO129" s="52" t="s">
        <v>3955</v>
      </c>
      <c r="AP129" s="52" t="s">
        <v>3992</v>
      </c>
      <c r="AQ129" s="52"/>
      <c r="AR129" s="59">
        <v>4</v>
      </c>
      <c r="AS129" s="54" t="s">
        <v>1544</v>
      </c>
      <c r="AT129" s="74">
        <v>65.8</v>
      </c>
      <c r="AU129" s="74">
        <v>35</v>
      </c>
      <c r="AV129" s="74">
        <v>17.010000000000002</v>
      </c>
      <c r="AW129" s="61">
        <v>69</v>
      </c>
      <c r="AX129" s="61"/>
      <c r="AY129" s="74">
        <v>21</v>
      </c>
      <c r="AZ129" s="57">
        <v>-67.81</v>
      </c>
      <c r="BA129" s="74">
        <v>207.81</v>
      </c>
      <c r="BB129" s="74"/>
      <c r="BC129" s="74">
        <v>140</v>
      </c>
    </row>
    <row r="130" spans="1:55" s="62" customFormat="1" ht="16.5" customHeight="1">
      <c r="A130" s="63" t="s">
        <v>4929</v>
      </c>
      <c r="B130" s="65">
        <v>124</v>
      </c>
      <c r="C130" s="52" t="s">
        <v>5182</v>
      </c>
      <c r="D130" s="320" t="s">
        <v>5183</v>
      </c>
      <c r="E130" s="64" t="s">
        <v>5184</v>
      </c>
      <c r="F130" s="52" t="s">
        <v>5185</v>
      </c>
      <c r="G130" s="74"/>
      <c r="H130" s="52" t="s">
        <v>3947</v>
      </c>
      <c r="I130" s="52" t="s">
        <v>2021</v>
      </c>
      <c r="J130" s="52" t="s">
        <v>4943</v>
      </c>
      <c r="K130" s="147">
        <f t="shared" si="1"/>
        <v>28</v>
      </c>
      <c r="L130" s="143" t="s">
        <v>1964</v>
      </c>
      <c r="M130" s="74"/>
      <c r="N130" s="74"/>
      <c r="O130" s="74"/>
      <c r="P130" s="74"/>
      <c r="Q130" s="54">
        <v>575</v>
      </c>
      <c r="R130" s="74"/>
      <c r="S130" s="52" t="s">
        <v>58</v>
      </c>
      <c r="T130" s="52" t="s">
        <v>4931</v>
      </c>
      <c r="U130" s="295" t="s">
        <v>5186</v>
      </c>
      <c r="V130" s="55"/>
      <c r="W130" s="55"/>
      <c r="X130" s="64"/>
      <c r="Y130" s="55"/>
      <c r="Z130" s="55"/>
      <c r="AA130" s="307"/>
      <c r="AB130" s="307"/>
      <c r="AC130" s="307"/>
      <c r="AD130" s="307"/>
      <c r="AE130" s="307"/>
      <c r="AF130" s="52" t="s">
        <v>3458</v>
      </c>
      <c r="AG130" s="52" t="s">
        <v>3955</v>
      </c>
      <c r="AH130" s="52" t="s">
        <v>3992</v>
      </c>
      <c r="AI130" s="52" t="s">
        <v>3197</v>
      </c>
      <c r="AJ130" s="52"/>
      <c r="AK130" s="143"/>
      <c r="AL130" s="143"/>
      <c r="AM130" s="58"/>
      <c r="AN130" s="52" t="s">
        <v>2025</v>
      </c>
      <c r="AO130" s="52" t="s">
        <v>3955</v>
      </c>
      <c r="AP130" s="52" t="s">
        <v>3992</v>
      </c>
      <c r="AQ130" s="52"/>
      <c r="AR130" s="59">
        <v>9</v>
      </c>
      <c r="AS130" s="54" t="s">
        <v>1609</v>
      </c>
      <c r="AT130" s="74">
        <v>148.04999999999998</v>
      </c>
      <c r="AU130" s="74">
        <v>78.75</v>
      </c>
      <c r="AV130" s="74">
        <v>31.67</v>
      </c>
      <c r="AW130" s="61">
        <v>56</v>
      </c>
      <c r="AX130" s="61"/>
      <c r="AY130" s="74">
        <v>47.249999999999993</v>
      </c>
      <c r="AZ130" s="57">
        <v>-46.71999999999997</v>
      </c>
      <c r="BA130" s="74">
        <v>361.71999999999997</v>
      </c>
      <c r="BB130" s="74"/>
      <c r="BC130" s="74">
        <v>315</v>
      </c>
    </row>
    <row r="131" spans="1:55" s="62" customFormat="1" ht="16.5" customHeight="1">
      <c r="A131" s="63" t="s">
        <v>4929</v>
      </c>
      <c r="B131" s="65">
        <v>125</v>
      </c>
      <c r="C131" s="52" t="s">
        <v>5187</v>
      </c>
      <c r="D131" s="320" t="s">
        <v>624</v>
      </c>
      <c r="E131" s="64" t="s">
        <v>5188</v>
      </c>
      <c r="F131" s="52" t="s">
        <v>5189</v>
      </c>
      <c r="G131" s="74"/>
      <c r="H131" s="52" t="s">
        <v>3505</v>
      </c>
      <c r="I131" s="52" t="s">
        <v>3946</v>
      </c>
      <c r="J131" s="52" t="s">
        <v>4943</v>
      </c>
      <c r="K131" s="147">
        <f t="shared" si="1"/>
        <v>28</v>
      </c>
      <c r="L131" s="143" t="s">
        <v>1964</v>
      </c>
      <c r="M131" s="74"/>
      <c r="N131" s="74"/>
      <c r="O131" s="74"/>
      <c r="P131" s="74"/>
      <c r="Q131" s="54">
        <v>576</v>
      </c>
      <c r="R131" s="74"/>
      <c r="S131" s="52" t="s">
        <v>169</v>
      </c>
      <c r="T131" s="52" t="s">
        <v>4931</v>
      </c>
      <c r="U131" s="295" t="s">
        <v>5190</v>
      </c>
      <c r="V131" s="55"/>
      <c r="W131" s="55"/>
      <c r="X131" s="64"/>
      <c r="Y131" s="55"/>
      <c r="Z131" s="55"/>
      <c r="AA131" s="307"/>
      <c r="AB131" s="307"/>
      <c r="AC131" s="307"/>
      <c r="AD131" s="307"/>
      <c r="AE131" s="307"/>
      <c r="AF131" s="52" t="s">
        <v>2792</v>
      </c>
      <c r="AG131" s="52" t="s">
        <v>3955</v>
      </c>
      <c r="AH131" s="52" t="s">
        <v>3992</v>
      </c>
      <c r="AI131" s="52" t="s">
        <v>2584</v>
      </c>
      <c r="AJ131" s="52" t="s">
        <v>3454</v>
      </c>
      <c r="AK131" s="52" t="s">
        <v>3955</v>
      </c>
      <c r="AL131" s="52" t="s">
        <v>3992</v>
      </c>
      <c r="AM131" s="58"/>
      <c r="AN131" s="52" t="s">
        <v>2025</v>
      </c>
      <c r="AO131" s="52" t="s">
        <v>3955</v>
      </c>
      <c r="AP131" s="52" t="s">
        <v>3992</v>
      </c>
      <c r="AQ131" s="52"/>
      <c r="AR131" s="59">
        <v>5</v>
      </c>
      <c r="AS131" s="54" t="s">
        <v>1609</v>
      </c>
      <c r="AT131" s="74">
        <v>82.249999999999986</v>
      </c>
      <c r="AU131" s="74">
        <v>43.75</v>
      </c>
      <c r="AV131" s="74">
        <v>0</v>
      </c>
      <c r="AW131" s="61">
        <v>52</v>
      </c>
      <c r="AX131" s="61"/>
      <c r="AY131" s="74">
        <v>26.25</v>
      </c>
      <c r="AZ131" s="57">
        <v>-29.25</v>
      </c>
      <c r="BA131" s="74">
        <v>204.25</v>
      </c>
      <c r="BB131" s="74"/>
      <c r="BC131" s="74">
        <v>175</v>
      </c>
    </row>
    <row r="132" spans="1:55" s="62" customFormat="1" ht="16.5" customHeight="1">
      <c r="A132" s="63" t="s">
        <v>4929</v>
      </c>
      <c r="B132" s="65">
        <v>126</v>
      </c>
      <c r="C132" s="52" t="s">
        <v>5191</v>
      </c>
      <c r="D132" s="320" t="s">
        <v>142</v>
      </c>
      <c r="E132" s="64" t="s">
        <v>2090</v>
      </c>
      <c r="F132" s="52" t="s">
        <v>2091</v>
      </c>
      <c r="G132" s="74"/>
      <c r="H132" s="52" t="s">
        <v>3804</v>
      </c>
      <c r="I132" s="52" t="s">
        <v>3952</v>
      </c>
      <c r="J132" s="52" t="s">
        <v>4981</v>
      </c>
      <c r="K132" s="147">
        <f t="shared" si="1"/>
        <v>12</v>
      </c>
      <c r="L132" s="143" t="s">
        <v>100</v>
      </c>
      <c r="M132" s="74"/>
      <c r="N132" s="74"/>
      <c r="O132" s="74"/>
      <c r="P132" s="74"/>
      <c r="Q132" s="54">
        <v>581</v>
      </c>
      <c r="R132" s="74"/>
      <c r="S132" s="52" t="s">
        <v>159</v>
      </c>
      <c r="T132" s="52" t="s">
        <v>4931</v>
      </c>
      <c r="U132" s="295" t="s">
        <v>2206</v>
      </c>
      <c r="V132" s="55"/>
      <c r="W132" s="55"/>
      <c r="X132" s="64"/>
      <c r="Y132" s="55"/>
      <c r="Z132" s="55"/>
      <c r="AA132" s="307"/>
      <c r="AB132" s="307"/>
      <c r="AC132" s="307"/>
      <c r="AD132" s="307"/>
      <c r="AE132" s="307"/>
      <c r="AF132" s="52" t="s">
        <v>3454</v>
      </c>
      <c r="AG132" s="52" t="s">
        <v>3955</v>
      </c>
      <c r="AH132" s="52" t="s">
        <v>3992</v>
      </c>
      <c r="AI132" s="52" t="s">
        <v>2197</v>
      </c>
      <c r="AJ132" s="52"/>
      <c r="AK132" s="143"/>
      <c r="AL132" s="143"/>
      <c r="AM132" s="58"/>
      <c r="AN132" s="52" t="s">
        <v>2025</v>
      </c>
      <c r="AO132" s="52" t="s">
        <v>3955</v>
      </c>
      <c r="AP132" s="52" t="s">
        <v>3992</v>
      </c>
      <c r="AQ132" s="52"/>
      <c r="AR132" s="59">
        <v>8</v>
      </c>
      <c r="AS132" s="54" t="s">
        <v>1609</v>
      </c>
      <c r="AT132" s="74">
        <v>131.6</v>
      </c>
      <c r="AU132" s="74">
        <v>70</v>
      </c>
      <c r="AV132" s="74">
        <v>0</v>
      </c>
      <c r="AW132" s="61">
        <v>18</v>
      </c>
      <c r="AX132" s="61"/>
      <c r="AY132" s="74">
        <v>42</v>
      </c>
      <c r="AZ132" s="57">
        <v>18.399999999999999</v>
      </c>
      <c r="BA132" s="74">
        <v>280</v>
      </c>
      <c r="BB132" s="74"/>
      <c r="BC132" s="74">
        <v>280</v>
      </c>
    </row>
    <row r="133" spans="1:55" s="62" customFormat="1" ht="16.5" customHeight="1">
      <c r="A133" s="63" t="s">
        <v>4929</v>
      </c>
      <c r="B133" s="65">
        <v>127</v>
      </c>
      <c r="C133" s="52" t="s">
        <v>5192</v>
      </c>
      <c r="D133" s="320" t="s">
        <v>5193</v>
      </c>
      <c r="E133" s="64" t="s">
        <v>262</v>
      </c>
      <c r="F133" s="52" t="s">
        <v>5194</v>
      </c>
      <c r="G133" s="74"/>
      <c r="H133" s="52" t="s">
        <v>3458</v>
      </c>
      <c r="I133" s="52" t="s">
        <v>3954</v>
      </c>
      <c r="J133" s="52" t="s">
        <v>4985</v>
      </c>
      <c r="K133" s="147">
        <f t="shared" si="1"/>
        <v>53</v>
      </c>
      <c r="L133" s="143" t="s">
        <v>1964</v>
      </c>
      <c r="M133" s="74"/>
      <c r="N133" s="74"/>
      <c r="O133" s="74"/>
      <c r="P133" s="74"/>
      <c r="Q133" s="54">
        <v>584</v>
      </c>
      <c r="R133" s="74"/>
      <c r="S133" s="52" t="s">
        <v>169</v>
      </c>
      <c r="T133" s="52" t="s">
        <v>4931</v>
      </c>
      <c r="U133" s="295" t="s">
        <v>583</v>
      </c>
      <c r="V133" s="55"/>
      <c r="W133" s="55"/>
      <c r="X133" s="64"/>
      <c r="Y133" s="55"/>
      <c r="Z133" s="55"/>
      <c r="AA133" s="307"/>
      <c r="AB133" s="307"/>
      <c r="AC133" s="307"/>
      <c r="AD133" s="307"/>
      <c r="AE133" s="307"/>
      <c r="AF133" s="52" t="s">
        <v>3799</v>
      </c>
      <c r="AG133" s="52" t="s">
        <v>3955</v>
      </c>
      <c r="AH133" s="52" t="s">
        <v>3992</v>
      </c>
      <c r="AI133" s="52" t="s">
        <v>1982</v>
      </c>
      <c r="AJ133" s="52" t="s">
        <v>3454</v>
      </c>
      <c r="AK133" s="52" t="s">
        <v>3955</v>
      </c>
      <c r="AL133" s="52" t="s">
        <v>3992</v>
      </c>
      <c r="AM133" s="58"/>
      <c r="AN133" s="52" t="s">
        <v>2025</v>
      </c>
      <c r="AO133" s="52" t="s">
        <v>3955</v>
      </c>
      <c r="AP133" s="52" t="s">
        <v>3992</v>
      </c>
      <c r="AQ133" s="52"/>
      <c r="AR133" s="59">
        <v>4</v>
      </c>
      <c r="AS133" s="54" t="s">
        <v>1609</v>
      </c>
      <c r="AT133" s="74">
        <v>65.8</v>
      </c>
      <c r="AU133" s="74">
        <v>35</v>
      </c>
      <c r="AV133" s="74">
        <v>0</v>
      </c>
      <c r="AW133" s="61">
        <v>24</v>
      </c>
      <c r="AX133" s="61"/>
      <c r="AY133" s="74">
        <v>21</v>
      </c>
      <c r="AZ133" s="57">
        <v>-5.8000000000000114</v>
      </c>
      <c r="BA133" s="74">
        <v>145.80000000000001</v>
      </c>
      <c r="BB133" s="74"/>
      <c r="BC133" s="74">
        <v>140</v>
      </c>
    </row>
    <row r="134" spans="1:55" s="62" customFormat="1" ht="16.5" customHeight="1">
      <c r="A134" s="63" t="s">
        <v>4929</v>
      </c>
      <c r="B134" s="65">
        <v>128</v>
      </c>
      <c r="C134" s="52" t="s">
        <v>5195</v>
      </c>
      <c r="D134" s="320" t="s">
        <v>5196</v>
      </c>
      <c r="E134" s="64" t="s">
        <v>4477</v>
      </c>
      <c r="F134" s="52" t="s">
        <v>5197</v>
      </c>
      <c r="G134" s="74"/>
      <c r="H134" s="52" t="s">
        <v>3947</v>
      </c>
      <c r="I134" s="52" t="s">
        <v>3948</v>
      </c>
      <c r="J134" s="52" t="s">
        <v>4961</v>
      </c>
      <c r="K134" s="147">
        <f t="shared" si="1"/>
        <v>24</v>
      </c>
      <c r="L134" s="143" t="s">
        <v>1964</v>
      </c>
      <c r="M134" s="74"/>
      <c r="N134" s="74"/>
      <c r="O134" s="74"/>
      <c r="P134" s="74"/>
      <c r="Q134" s="54">
        <v>587</v>
      </c>
      <c r="R134" s="74"/>
      <c r="S134" s="52" t="s">
        <v>645</v>
      </c>
      <c r="T134" s="52" t="s">
        <v>4931</v>
      </c>
      <c r="U134" s="295" t="s">
        <v>5198</v>
      </c>
      <c r="V134" s="55"/>
      <c r="W134" s="55"/>
      <c r="X134" s="64"/>
      <c r="Y134" s="55"/>
      <c r="Z134" s="55"/>
      <c r="AA134" s="307"/>
      <c r="AB134" s="307"/>
      <c r="AC134" s="307"/>
      <c r="AD134" s="307"/>
      <c r="AE134" s="307"/>
      <c r="AF134" s="52" t="s">
        <v>2025</v>
      </c>
      <c r="AG134" s="52" t="s">
        <v>3955</v>
      </c>
      <c r="AH134" s="52" t="s">
        <v>3992</v>
      </c>
      <c r="AI134" s="52" t="s">
        <v>1987</v>
      </c>
      <c r="AJ134" s="52" t="s">
        <v>2787</v>
      </c>
      <c r="AK134" s="52" t="s">
        <v>3955</v>
      </c>
      <c r="AL134" s="52" t="s">
        <v>3992</v>
      </c>
      <c r="AM134" s="58"/>
      <c r="AN134" s="52" t="s">
        <v>2025</v>
      </c>
      <c r="AO134" s="52" t="s">
        <v>3955</v>
      </c>
      <c r="AP134" s="52" t="s">
        <v>3992</v>
      </c>
      <c r="AQ134" s="52"/>
      <c r="AR134" s="59">
        <v>1</v>
      </c>
      <c r="AS134" s="54" t="s">
        <v>1609</v>
      </c>
      <c r="AT134" s="74">
        <v>16.45</v>
      </c>
      <c r="AU134" s="74">
        <v>8.75</v>
      </c>
      <c r="AV134" s="74">
        <v>0</v>
      </c>
      <c r="AW134" s="61">
        <v>21</v>
      </c>
      <c r="AX134" s="61"/>
      <c r="AY134" s="74">
        <v>5.25</v>
      </c>
      <c r="AZ134" s="57">
        <v>-16.450000000000003</v>
      </c>
      <c r="BA134" s="74">
        <v>51.45</v>
      </c>
      <c r="BB134" s="74"/>
      <c r="BC134" s="74">
        <v>35</v>
      </c>
    </row>
    <row r="135" spans="1:55" s="62" customFormat="1" ht="16.5" customHeight="1">
      <c r="A135" s="63" t="s">
        <v>4929</v>
      </c>
      <c r="B135" s="65">
        <v>129</v>
      </c>
      <c r="C135" s="52" t="s">
        <v>5199</v>
      </c>
      <c r="D135" s="320" t="s">
        <v>392</v>
      </c>
      <c r="E135" s="64" t="s">
        <v>820</v>
      </c>
      <c r="F135" s="52" t="s">
        <v>821</v>
      </c>
      <c r="G135" s="74"/>
      <c r="H135" s="52" t="s">
        <v>3949</v>
      </c>
      <c r="I135" s="52" t="s">
        <v>3947</v>
      </c>
      <c r="J135" s="52" t="s">
        <v>4944</v>
      </c>
      <c r="K135" s="147">
        <f t="shared" si="1"/>
        <v>19</v>
      </c>
      <c r="L135" s="143" t="s">
        <v>1964</v>
      </c>
      <c r="M135" s="74"/>
      <c r="N135" s="74"/>
      <c r="O135" s="74"/>
      <c r="P135" s="74"/>
      <c r="Q135" s="54">
        <v>590</v>
      </c>
      <c r="R135" s="74"/>
      <c r="S135" s="52" t="s">
        <v>94</v>
      </c>
      <c r="T135" s="52" t="s">
        <v>4931</v>
      </c>
      <c r="U135" s="625" t="s">
        <v>5200</v>
      </c>
      <c r="V135" s="55"/>
      <c r="W135" s="55"/>
      <c r="X135" s="64"/>
      <c r="Y135" s="55"/>
      <c r="Z135" s="55"/>
      <c r="AA135" s="307"/>
      <c r="AB135" s="307"/>
      <c r="AC135" s="307"/>
      <c r="AD135" s="307"/>
      <c r="AE135" s="307"/>
      <c r="AF135" s="52" t="s">
        <v>2787</v>
      </c>
      <c r="AG135" s="52" t="s">
        <v>3955</v>
      </c>
      <c r="AH135" s="52" t="s">
        <v>3992</v>
      </c>
      <c r="AI135" s="52" t="s">
        <v>2440</v>
      </c>
      <c r="AJ135" s="52"/>
      <c r="AK135" s="143"/>
      <c r="AL135" s="143"/>
      <c r="AM135" s="58"/>
      <c r="AN135" s="52" t="s">
        <v>3505</v>
      </c>
      <c r="AO135" s="52" t="s">
        <v>3955</v>
      </c>
      <c r="AP135" s="52" t="s">
        <v>3992</v>
      </c>
      <c r="AQ135" s="52" t="s">
        <v>5181</v>
      </c>
      <c r="AR135" s="59">
        <v>1</v>
      </c>
      <c r="AS135" s="54" t="s">
        <v>5201</v>
      </c>
      <c r="AT135" s="74">
        <v>16.45</v>
      </c>
      <c r="AU135" s="74">
        <v>8.75</v>
      </c>
      <c r="AV135" s="74">
        <v>0</v>
      </c>
      <c r="AW135" s="61">
        <v>72</v>
      </c>
      <c r="AX135" s="61"/>
      <c r="AY135" s="74">
        <v>5.25</v>
      </c>
      <c r="AZ135" s="57">
        <v>-67.45</v>
      </c>
      <c r="BA135" s="74">
        <v>102.45</v>
      </c>
      <c r="BB135" s="74"/>
      <c r="BC135" s="74">
        <v>35</v>
      </c>
    </row>
    <row r="136" spans="1:55" s="62" customFormat="1" ht="16.5" customHeight="1">
      <c r="A136" s="63" t="s">
        <v>4929</v>
      </c>
      <c r="B136" s="65">
        <v>130</v>
      </c>
      <c r="C136" s="52" t="s">
        <v>5202</v>
      </c>
      <c r="D136" s="320" t="s">
        <v>687</v>
      </c>
      <c r="E136" s="64" t="s">
        <v>5203</v>
      </c>
      <c r="F136" s="52" t="s">
        <v>5204</v>
      </c>
      <c r="G136" s="74"/>
      <c r="H136" s="52" t="s">
        <v>3955</v>
      </c>
      <c r="I136" s="52" t="s">
        <v>3953</v>
      </c>
      <c r="J136" s="52" t="s">
        <v>4965</v>
      </c>
      <c r="K136" s="147">
        <f t="shared" ref="K136:K199" si="2">2012-J136</f>
        <v>39</v>
      </c>
      <c r="L136" s="143" t="s">
        <v>1964</v>
      </c>
      <c r="M136" s="74"/>
      <c r="N136" s="74"/>
      <c r="O136" s="74"/>
      <c r="P136" s="74"/>
      <c r="Q136" s="54">
        <v>594</v>
      </c>
      <c r="R136" s="74"/>
      <c r="S136" s="52" t="s">
        <v>169</v>
      </c>
      <c r="T136" s="52" t="s">
        <v>4931</v>
      </c>
      <c r="U136" s="295" t="s">
        <v>5205</v>
      </c>
      <c r="V136" s="55"/>
      <c r="W136" s="55"/>
      <c r="X136" s="64"/>
      <c r="Y136" s="55"/>
      <c r="Z136" s="55"/>
      <c r="AA136" s="307"/>
      <c r="AB136" s="307"/>
      <c r="AC136" s="307"/>
      <c r="AD136" s="307"/>
      <c r="AE136" s="307"/>
      <c r="AF136" s="52" t="s">
        <v>2787</v>
      </c>
      <c r="AG136" s="52" t="s">
        <v>3955</v>
      </c>
      <c r="AH136" s="52" t="s">
        <v>3992</v>
      </c>
      <c r="AI136" s="52" t="s">
        <v>2287</v>
      </c>
      <c r="AJ136" s="52"/>
      <c r="AK136" s="143"/>
      <c r="AL136" s="143"/>
      <c r="AM136" s="58"/>
      <c r="AN136" s="52" t="s">
        <v>2025</v>
      </c>
      <c r="AO136" s="52" t="s">
        <v>3955</v>
      </c>
      <c r="AP136" s="52" t="s">
        <v>3992</v>
      </c>
      <c r="AQ136" s="52"/>
      <c r="AR136" s="59">
        <v>7</v>
      </c>
      <c r="AS136" s="54" t="s">
        <v>1609</v>
      </c>
      <c r="AT136" s="74">
        <v>115.15</v>
      </c>
      <c r="AU136" s="74">
        <v>61.25</v>
      </c>
      <c r="AV136" s="74">
        <v>0</v>
      </c>
      <c r="AW136" s="61">
        <v>108</v>
      </c>
      <c r="AX136" s="61"/>
      <c r="AY136" s="74">
        <v>36.75</v>
      </c>
      <c r="AZ136" s="57">
        <v>-76.149999999999977</v>
      </c>
      <c r="BA136" s="74">
        <v>321.14999999999998</v>
      </c>
      <c r="BB136" s="74"/>
      <c r="BC136" s="74">
        <v>245</v>
      </c>
    </row>
    <row r="137" spans="1:55" s="62" customFormat="1" ht="16.5" customHeight="1">
      <c r="A137" s="63" t="s">
        <v>4929</v>
      </c>
      <c r="B137" s="65">
        <v>131</v>
      </c>
      <c r="C137" s="52" t="s">
        <v>5206</v>
      </c>
      <c r="D137" s="320" t="s">
        <v>678</v>
      </c>
      <c r="E137" s="64" t="s">
        <v>258</v>
      </c>
      <c r="F137" s="52" t="s">
        <v>5207</v>
      </c>
      <c r="G137" s="74"/>
      <c r="H137" s="52" t="s">
        <v>2787</v>
      </c>
      <c r="I137" s="52" t="s">
        <v>3946</v>
      </c>
      <c r="J137" s="52" t="s">
        <v>5023</v>
      </c>
      <c r="K137" s="147">
        <f t="shared" si="2"/>
        <v>20</v>
      </c>
      <c r="L137" s="143" t="s">
        <v>100</v>
      </c>
      <c r="M137" s="74"/>
      <c r="N137" s="74"/>
      <c r="O137" s="74"/>
      <c r="P137" s="74"/>
      <c r="Q137" s="54">
        <v>596</v>
      </c>
      <c r="R137" s="74"/>
      <c r="S137" s="52" t="s">
        <v>169</v>
      </c>
      <c r="T137" s="52" t="s">
        <v>4931</v>
      </c>
      <c r="U137" s="295"/>
      <c r="V137" s="55"/>
      <c r="W137" s="55"/>
      <c r="X137" s="64"/>
      <c r="Y137" s="55"/>
      <c r="Z137" s="55"/>
      <c r="AA137" s="307"/>
      <c r="AB137" s="307"/>
      <c r="AC137" s="307"/>
      <c r="AD137" s="307"/>
      <c r="AE137" s="307"/>
      <c r="AF137" s="52" t="s">
        <v>3505</v>
      </c>
      <c r="AG137" s="52" t="s">
        <v>3955</v>
      </c>
      <c r="AH137" s="52" t="s">
        <v>3992</v>
      </c>
      <c r="AI137" s="52" t="s">
        <v>2137</v>
      </c>
      <c r="AJ137" s="52"/>
      <c r="AK137" s="143"/>
      <c r="AL137" s="143"/>
      <c r="AM137" s="58"/>
      <c r="AN137" s="52" t="s">
        <v>2025</v>
      </c>
      <c r="AO137" s="52" t="s">
        <v>3955</v>
      </c>
      <c r="AP137" s="52" t="s">
        <v>3992</v>
      </c>
      <c r="AQ137" s="52"/>
      <c r="AR137" s="59">
        <v>6</v>
      </c>
      <c r="AS137" s="54" t="s">
        <v>1609</v>
      </c>
      <c r="AT137" s="74">
        <v>98.699999999999989</v>
      </c>
      <c r="AU137" s="74">
        <v>52.5</v>
      </c>
      <c r="AV137" s="74">
        <v>0</v>
      </c>
      <c r="AW137" s="61">
        <v>0</v>
      </c>
      <c r="AX137" s="61"/>
      <c r="AY137" s="74">
        <v>31.499999999999996</v>
      </c>
      <c r="AZ137" s="57">
        <v>27.3</v>
      </c>
      <c r="BA137" s="74">
        <v>210</v>
      </c>
      <c r="BB137" s="74"/>
      <c r="BC137" s="74">
        <v>210</v>
      </c>
    </row>
    <row r="138" spans="1:55" s="62" customFormat="1" ht="16.5" customHeight="1">
      <c r="A138" s="63" t="s">
        <v>4929</v>
      </c>
      <c r="B138" s="65">
        <v>132</v>
      </c>
      <c r="C138" s="52" t="s">
        <v>5208</v>
      </c>
      <c r="D138" s="320" t="s">
        <v>356</v>
      </c>
      <c r="E138" s="64" t="s">
        <v>4451</v>
      </c>
      <c r="F138" s="52" t="s">
        <v>5209</v>
      </c>
      <c r="G138" s="74"/>
      <c r="H138" s="52" t="s">
        <v>3505</v>
      </c>
      <c r="I138" s="52" t="s">
        <v>3946</v>
      </c>
      <c r="J138" s="52" t="s">
        <v>5210</v>
      </c>
      <c r="K138" s="147">
        <f t="shared" si="2"/>
        <v>38</v>
      </c>
      <c r="L138" s="143" t="s">
        <v>1964</v>
      </c>
      <c r="M138" s="74"/>
      <c r="N138" s="74"/>
      <c r="O138" s="74"/>
      <c r="P138" s="74"/>
      <c r="Q138" s="54">
        <v>600</v>
      </c>
      <c r="R138" s="74"/>
      <c r="S138" s="52" t="s">
        <v>58</v>
      </c>
      <c r="T138" s="52" t="s">
        <v>4931</v>
      </c>
      <c r="U138" s="295"/>
      <c r="V138" s="55"/>
      <c r="W138" s="55"/>
      <c r="X138" s="64"/>
      <c r="Y138" s="55"/>
      <c r="Z138" s="55"/>
      <c r="AA138" s="307"/>
      <c r="AB138" s="307"/>
      <c r="AC138" s="307"/>
      <c r="AD138" s="307"/>
      <c r="AE138" s="307"/>
      <c r="AF138" s="52" t="s">
        <v>3505</v>
      </c>
      <c r="AG138" s="52" t="s">
        <v>3955</v>
      </c>
      <c r="AH138" s="52" t="s">
        <v>3992</v>
      </c>
      <c r="AI138" s="52" t="s">
        <v>2527</v>
      </c>
      <c r="AJ138" s="52"/>
      <c r="AK138" s="143"/>
      <c r="AL138" s="143"/>
      <c r="AM138" s="58"/>
      <c r="AN138" s="52" t="s">
        <v>2025</v>
      </c>
      <c r="AO138" s="52" t="s">
        <v>3955</v>
      </c>
      <c r="AP138" s="52" t="s">
        <v>3992</v>
      </c>
      <c r="AQ138" s="52"/>
      <c r="AR138" s="59">
        <v>6</v>
      </c>
      <c r="AS138" s="54" t="s">
        <v>1609</v>
      </c>
      <c r="AT138" s="74">
        <v>98.699999999999989</v>
      </c>
      <c r="AU138" s="74">
        <v>52.5</v>
      </c>
      <c r="AV138" s="74">
        <v>8.5299999999999994</v>
      </c>
      <c r="AW138" s="61">
        <v>0</v>
      </c>
      <c r="AX138" s="61"/>
      <c r="AY138" s="74">
        <v>31.499999999999996</v>
      </c>
      <c r="AZ138" s="57">
        <v>18.77</v>
      </c>
      <c r="BA138" s="74">
        <v>210</v>
      </c>
      <c r="BB138" s="74"/>
      <c r="BC138" s="74">
        <v>210</v>
      </c>
    </row>
    <row r="139" spans="1:55" s="62" customFormat="1" ht="16.5" customHeight="1">
      <c r="A139" s="63" t="s">
        <v>4929</v>
      </c>
      <c r="B139" s="65">
        <v>133</v>
      </c>
      <c r="C139" s="52" t="s">
        <v>5211</v>
      </c>
      <c r="D139" s="320" t="s">
        <v>1294</v>
      </c>
      <c r="E139" s="64" t="s">
        <v>5212</v>
      </c>
      <c r="F139" s="52" t="s">
        <v>5213</v>
      </c>
      <c r="G139" s="74"/>
      <c r="H139" s="52" t="s">
        <v>3947</v>
      </c>
      <c r="I139" s="52" t="s">
        <v>2021</v>
      </c>
      <c r="J139" s="52" t="s">
        <v>4970</v>
      </c>
      <c r="K139" s="147">
        <f t="shared" si="2"/>
        <v>76</v>
      </c>
      <c r="L139" s="143" t="s">
        <v>1964</v>
      </c>
      <c r="M139" s="74"/>
      <c r="N139" s="74"/>
      <c r="O139" s="74"/>
      <c r="P139" s="74"/>
      <c r="Q139" s="54">
        <v>608</v>
      </c>
      <c r="R139" s="74"/>
      <c r="S139" s="52" t="s">
        <v>69</v>
      </c>
      <c r="T139" s="52" t="s">
        <v>4931</v>
      </c>
      <c r="U139" s="295" t="s">
        <v>583</v>
      </c>
      <c r="V139" s="55"/>
      <c r="W139" s="55"/>
      <c r="X139" s="64"/>
      <c r="Y139" s="55"/>
      <c r="Z139" s="55"/>
      <c r="AA139" s="307"/>
      <c r="AB139" s="307"/>
      <c r="AC139" s="307"/>
      <c r="AD139" s="307"/>
      <c r="AE139" s="307"/>
      <c r="AF139" s="52" t="s">
        <v>2792</v>
      </c>
      <c r="AG139" s="52" t="s">
        <v>3955</v>
      </c>
      <c r="AH139" s="52" t="s">
        <v>3992</v>
      </c>
      <c r="AI139" s="52" t="s">
        <v>2314</v>
      </c>
      <c r="AJ139" s="52"/>
      <c r="AK139" s="143"/>
      <c r="AL139" s="143"/>
      <c r="AM139" s="58"/>
      <c r="AN139" s="52" t="s">
        <v>2025</v>
      </c>
      <c r="AO139" s="52" t="s">
        <v>3955</v>
      </c>
      <c r="AP139" s="52" t="s">
        <v>3992</v>
      </c>
      <c r="AQ139" s="52"/>
      <c r="AR139" s="59">
        <v>5</v>
      </c>
      <c r="AS139" s="54" t="s">
        <v>1609</v>
      </c>
      <c r="AT139" s="74">
        <v>82.249999999999986</v>
      </c>
      <c r="AU139" s="74">
        <v>43.75</v>
      </c>
      <c r="AV139" s="74">
        <v>0.44</v>
      </c>
      <c r="AW139" s="61">
        <v>24</v>
      </c>
      <c r="AX139" s="61"/>
      <c r="AY139" s="74">
        <v>26.25</v>
      </c>
      <c r="AZ139" s="57">
        <v>-1.6899999999999977</v>
      </c>
      <c r="BA139" s="74">
        <v>176.69</v>
      </c>
      <c r="BB139" s="74"/>
      <c r="BC139" s="74">
        <v>175</v>
      </c>
    </row>
    <row r="140" spans="1:55" s="62" customFormat="1" ht="16.5" customHeight="1">
      <c r="A140" s="63" t="s">
        <v>4929</v>
      </c>
      <c r="B140" s="65">
        <v>134</v>
      </c>
      <c r="C140" s="52" t="s">
        <v>5214</v>
      </c>
      <c r="D140" s="320" t="s">
        <v>678</v>
      </c>
      <c r="E140" s="64" t="s">
        <v>1549</v>
      </c>
      <c r="F140" s="52" t="s">
        <v>5215</v>
      </c>
      <c r="G140" s="74"/>
      <c r="H140" s="52" t="s">
        <v>2792</v>
      </c>
      <c r="I140" s="52" t="s">
        <v>3954</v>
      </c>
      <c r="J140" s="52" t="s">
        <v>4946</v>
      </c>
      <c r="K140" s="147">
        <f t="shared" si="2"/>
        <v>22</v>
      </c>
      <c r="L140" s="143" t="s">
        <v>100</v>
      </c>
      <c r="M140" s="74"/>
      <c r="N140" s="74"/>
      <c r="O140" s="74"/>
      <c r="P140" s="74"/>
      <c r="Q140" s="54">
        <v>609</v>
      </c>
      <c r="R140" s="74"/>
      <c r="S140" s="52" t="s">
        <v>69</v>
      </c>
      <c r="T140" s="52" t="s">
        <v>4931</v>
      </c>
      <c r="U140" s="295" t="s">
        <v>583</v>
      </c>
      <c r="V140" s="55"/>
      <c r="W140" s="55"/>
      <c r="X140" s="64"/>
      <c r="Y140" s="55"/>
      <c r="Z140" s="55"/>
      <c r="AA140" s="307"/>
      <c r="AB140" s="307"/>
      <c r="AC140" s="307"/>
      <c r="AD140" s="307"/>
      <c r="AE140" s="307"/>
      <c r="AF140" s="52" t="s">
        <v>2792</v>
      </c>
      <c r="AG140" s="52" t="s">
        <v>3955</v>
      </c>
      <c r="AH140" s="52" t="s">
        <v>3992</v>
      </c>
      <c r="AI140" s="52" t="s">
        <v>2016</v>
      </c>
      <c r="AJ140" s="52"/>
      <c r="AK140" s="143"/>
      <c r="AL140" s="143"/>
      <c r="AM140" s="58"/>
      <c r="AN140" s="52" t="s">
        <v>2025</v>
      </c>
      <c r="AO140" s="52" t="s">
        <v>3955</v>
      </c>
      <c r="AP140" s="52" t="s">
        <v>3992</v>
      </c>
      <c r="AQ140" s="52"/>
      <c r="AR140" s="59">
        <v>5</v>
      </c>
      <c r="AS140" s="54" t="s">
        <v>1609</v>
      </c>
      <c r="AT140" s="74">
        <v>82.249999999999986</v>
      </c>
      <c r="AU140" s="74">
        <v>43.75</v>
      </c>
      <c r="AV140" s="74">
        <v>0.76</v>
      </c>
      <c r="AW140" s="61">
        <v>24</v>
      </c>
      <c r="AX140" s="61"/>
      <c r="AY140" s="74">
        <v>26.25</v>
      </c>
      <c r="AZ140" s="57">
        <v>-2.0099999999999909</v>
      </c>
      <c r="BA140" s="74">
        <v>177.01</v>
      </c>
      <c r="BB140" s="74"/>
      <c r="BC140" s="74">
        <v>175</v>
      </c>
    </row>
    <row r="141" spans="1:55" s="62" customFormat="1" ht="16.5" customHeight="1">
      <c r="A141" s="63" t="s">
        <v>4929</v>
      </c>
      <c r="B141" s="65">
        <v>135</v>
      </c>
      <c r="C141" s="52" t="s">
        <v>5216</v>
      </c>
      <c r="D141" s="320" t="s">
        <v>1585</v>
      </c>
      <c r="E141" s="64" t="s">
        <v>5217</v>
      </c>
      <c r="F141" s="52" t="s">
        <v>5218</v>
      </c>
      <c r="G141" s="74"/>
      <c r="H141" s="52" t="s">
        <v>2777</v>
      </c>
      <c r="I141" s="52" t="s">
        <v>3955</v>
      </c>
      <c r="J141" s="52" t="s">
        <v>5039</v>
      </c>
      <c r="K141" s="147">
        <f t="shared" si="2"/>
        <v>57</v>
      </c>
      <c r="L141" s="143" t="s">
        <v>100</v>
      </c>
      <c r="M141" s="74"/>
      <c r="N141" s="74"/>
      <c r="O141" s="74"/>
      <c r="P141" s="74"/>
      <c r="Q141" s="54">
        <v>613</v>
      </c>
      <c r="R141" s="74"/>
      <c r="S141" s="52" t="s">
        <v>94</v>
      </c>
      <c r="T141" s="52" t="s">
        <v>4931</v>
      </c>
      <c r="U141" s="295" t="s">
        <v>5219</v>
      </c>
      <c r="V141" s="55"/>
      <c r="W141" s="55"/>
      <c r="X141" s="64"/>
      <c r="Y141" s="55"/>
      <c r="Z141" s="55"/>
      <c r="AA141" s="307"/>
      <c r="AB141" s="307"/>
      <c r="AC141" s="307"/>
      <c r="AD141" s="307"/>
      <c r="AE141" s="307"/>
      <c r="AF141" s="52" t="s">
        <v>2792</v>
      </c>
      <c r="AG141" s="52" t="s">
        <v>3955</v>
      </c>
      <c r="AH141" s="52" t="s">
        <v>3992</v>
      </c>
      <c r="AI141" s="52" t="s">
        <v>2721</v>
      </c>
      <c r="AJ141" s="52"/>
      <c r="AK141" s="143"/>
      <c r="AL141" s="143"/>
      <c r="AM141" s="58"/>
      <c r="AN141" s="52" t="s">
        <v>2025</v>
      </c>
      <c r="AO141" s="52" t="s">
        <v>3955</v>
      </c>
      <c r="AP141" s="52" t="s">
        <v>3992</v>
      </c>
      <c r="AQ141" s="52"/>
      <c r="AR141" s="59">
        <v>5</v>
      </c>
      <c r="AS141" s="54" t="s">
        <v>1609</v>
      </c>
      <c r="AT141" s="74">
        <v>82.249999999999986</v>
      </c>
      <c r="AU141" s="74">
        <v>43.75</v>
      </c>
      <c r="AV141" s="74">
        <v>11.11</v>
      </c>
      <c r="AW141" s="61">
        <v>70</v>
      </c>
      <c r="AX141" s="61"/>
      <c r="AY141" s="74">
        <v>26.25</v>
      </c>
      <c r="AZ141" s="57">
        <v>-58.359999999999985</v>
      </c>
      <c r="BA141" s="74">
        <v>233.35999999999999</v>
      </c>
      <c r="BB141" s="74"/>
      <c r="BC141" s="74">
        <v>175</v>
      </c>
    </row>
    <row r="142" spans="1:55" s="62" customFormat="1" ht="16.5" customHeight="1">
      <c r="A142" s="63" t="s">
        <v>4929</v>
      </c>
      <c r="B142" s="65">
        <v>136</v>
      </c>
      <c r="C142" s="52" t="s">
        <v>5220</v>
      </c>
      <c r="D142" s="320" t="s">
        <v>82</v>
      </c>
      <c r="E142" s="64" t="s">
        <v>5221</v>
      </c>
      <c r="F142" s="52" t="s">
        <v>5222</v>
      </c>
      <c r="G142" s="74"/>
      <c r="H142" s="52" t="s">
        <v>3955</v>
      </c>
      <c r="I142" s="52" t="s">
        <v>3946</v>
      </c>
      <c r="J142" s="52" t="s">
        <v>4967</v>
      </c>
      <c r="K142" s="147">
        <f t="shared" si="2"/>
        <v>7</v>
      </c>
      <c r="L142" s="143" t="s">
        <v>1964</v>
      </c>
      <c r="M142" s="74"/>
      <c r="N142" s="74"/>
      <c r="O142" s="74"/>
      <c r="P142" s="74"/>
      <c r="Q142" s="54">
        <v>614</v>
      </c>
      <c r="R142" s="74"/>
      <c r="S142" s="52" t="s">
        <v>388</v>
      </c>
      <c r="T142" s="52" t="s">
        <v>4931</v>
      </c>
      <c r="U142" s="295" t="s">
        <v>378</v>
      </c>
      <c r="V142" s="55"/>
      <c r="W142" s="55"/>
      <c r="X142" s="64"/>
      <c r="Y142" s="55"/>
      <c r="Z142" s="55"/>
      <c r="AA142" s="307"/>
      <c r="AB142" s="307"/>
      <c r="AC142" s="307"/>
      <c r="AD142" s="307"/>
      <c r="AE142" s="307"/>
      <c r="AF142" s="52" t="s">
        <v>2025</v>
      </c>
      <c r="AG142" s="52" t="s">
        <v>3955</v>
      </c>
      <c r="AH142" s="52" t="s">
        <v>3992</v>
      </c>
      <c r="AI142" s="52" t="s">
        <v>2235</v>
      </c>
      <c r="AJ142" s="52" t="s">
        <v>2792</v>
      </c>
      <c r="AK142" s="52" t="s">
        <v>3955</v>
      </c>
      <c r="AL142" s="52" t="s">
        <v>3992</v>
      </c>
      <c r="AM142" s="58"/>
      <c r="AN142" s="52" t="s">
        <v>2025</v>
      </c>
      <c r="AO142" s="52" t="s">
        <v>3955</v>
      </c>
      <c r="AP142" s="52" t="s">
        <v>3992</v>
      </c>
      <c r="AQ142" s="52"/>
      <c r="AR142" s="59">
        <v>1</v>
      </c>
      <c r="AS142" s="54" t="s">
        <v>1609</v>
      </c>
      <c r="AT142" s="74">
        <v>16.45</v>
      </c>
      <c r="AU142" s="74">
        <v>8.75</v>
      </c>
      <c r="AV142" s="74">
        <v>0</v>
      </c>
      <c r="AW142" s="61">
        <v>25</v>
      </c>
      <c r="AX142" s="61"/>
      <c r="AY142" s="74">
        <v>5.25</v>
      </c>
      <c r="AZ142" s="57">
        <v>-20.450000000000003</v>
      </c>
      <c r="BA142" s="74">
        <v>55.45</v>
      </c>
      <c r="BB142" s="74"/>
      <c r="BC142" s="74">
        <v>35</v>
      </c>
    </row>
    <row r="143" spans="1:55" s="62" customFormat="1" ht="16.5" customHeight="1">
      <c r="A143" s="63" t="s">
        <v>4929</v>
      </c>
      <c r="B143" s="65">
        <v>137</v>
      </c>
      <c r="C143" s="54">
        <v>1233661094</v>
      </c>
      <c r="D143" s="64" t="s">
        <v>5223</v>
      </c>
      <c r="E143" s="64" t="s">
        <v>5224</v>
      </c>
      <c r="F143" s="52" t="s">
        <v>5225</v>
      </c>
      <c r="G143" s="74"/>
      <c r="H143" s="52" t="s">
        <v>3799</v>
      </c>
      <c r="I143" s="52" t="s">
        <v>3949</v>
      </c>
      <c r="J143" s="52" t="s">
        <v>4935</v>
      </c>
      <c r="K143" s="147">
        <f t="shared" si="2"/>
        <v>4</v>
      </c>
      <c r="L143" s="143" t="s">
        <v>1964</v>
      </c>
      <c r="M143" s="74"/>
      <c r="N143" s="74"/>
      <c r="O143" s="74"/>
      <c r="P143" s="74"/>
      <c r="Q143" s="54">
        <v>615</v>
      </c>
      <c r="R143" s="74"/>
      <c r="S143" s="54" t="s">
        <v>117</v>
      </c>
      <c r="T143" s="54">
        <v>11030063</v>
      </c>
      <c r="U143" s="624"/>
      <c r="V143" s="55"/>
      <c r="W143" s="55"/>
      <c r="X143" s="64"/>
      <c r="Y143" s="55"/>
      <c r="Z143" s="55"/>
      <c r="AA143" s="307"/>
      <c r="AB143" s="307"/>
      <c r="AC143" s="307"/>
      <c r="AD143" s="307"/>
      <c r="AE143" s="307"/>
      <c r="AF143" s="52" t="s">
        <v>3793</v>
      </c>
      <c r="AG143" s="52" t="s">
        <v>3955</v>
      </c>
      <c r="AH143" s="52" t="s">
        <v>3992</v>
      </c>
      <c r="AI143" s="52" t="s">
        <v>1980</v>
      </c>
      <c r="AJ143" s="52" t="s">
        <v>2792</v>
      </c>
      <c r="AK143" s="52" t="s">
        <v>3955</v>
      </c>
      <c r="AL143" s="52" t="s">
        <v>3992</v>
      </c>
      <c r="AM143" s="58"/>
      <c r="AN143" s="52" t="s">
        <v>2025</v>
      </c>
      <c r="AO143" s="52" t="s">
        <v>3955</v>
      </c>
      <c r="AP143" s="52" t="s">
        <v>3992</v>
      </c>
      <c r="AQ143" s="52"/>
      <c r="AR143" s="59">
        <v>3</v>
      </c>
      <c r="AS143" s="54" t="s">
        <v>1609</v>
      </c>
      <c r="AT143" s="74">
        <v>49.349999999999994</v>
      </c>
      <c r="AU143" s="74">
        <v>26.25</v>
      </c>
      <c r="AV143" s="74">
        <v>0</v>
      </c>
      <c r="AW143" s="61">
        <v>0</v>
      </c>
      <c r="AX143" s="61"/>
      <c r="AY143" s="74">
        <v>15.749999999999998</v>
      </c>
      <c r="AZ143" s="57">
        <v>13.65</v>
      </c>
      <c r="BA143" s="74">
        <v>105</v>
      </c>
      <c r="BB143" s="74"/>
      <c r="BC143" s="74">
        <v>105</v>
      </c>
    </row>
    <row r="144" spans="1:55" s="62" customFormat="1" ht="16.5" customHeight="1">
      <c r="A144" s="63" t="s">
        <v>4929</v>
      </c>
      <c r="B144" s="65">
        <v>138</v>
      </c>
      <c r="C144" s="54">
        <v>4059807815</v>
      </c>
      <c r="D144" s="64" t="s">
        <v>55</v>
      </c>
      <c r="E144" s="64" t="s">
        <v>5224</v>
      </c>
      <c r="F144" s="52" t="s">
        <v>5226</v>
      </c>
      <c r="G144" s="74"/>
      <c r="H144" s="52" t="s">
        <v>2767</v>
      </c>
      <c r="I144" s="52" t="s">
        <v>3953</v>
      </c>
      <c r="J144" s="52" t="s">
        <v>3990</v>
      </c>
      <c r="K144" s="147">
        <f t="shared" si="2"/>
        <v>1</v>
      </c>
      <c r="L144" s="143" t="s">
        <v>1964</v>
      </c>
      <c r="M144" s="74"/>
      <c r="N144" s="74"/>
      <c r="O144" s="74"/>
      <c r="P144" s="74"/>
      <c r="Q144" s="54">
        <v>616</v>
      </c>
      <c r="R144" s="74"/>
      <c r="S144" s="54" t="s">
        <v>117</v>
      </c>
      <c r="T144" s="54">
        <v>11030063</v>
      </c>
      <c r="U144" s="624"/>
      <c r="V144" s="55"/>
      <c r="W144" s="55"/>
      <c r="X144" s="64"/>
      <c r="Y144" s="55"/>
      <c r="Z144" s="55"/>
      <c r="AA144" s="307"/>
      <c r="AB144" s="307"/>
      <c r="AC144" s="307"/>
      <c r="AD144" s="307"/>
      <c r="AE144" s="307"/>
      <c r="AF144" s="52" t="s">
        <v>3793</v>
      </c>
      <c r="AG144" s="52" t="s">
        <v>3955</v>
      </c>
      <c r="AH144" s="52" t="s">
        <v>3992</v>
      </c>
      <c r="AI144" s="52" t="s">
        <v>1981</v>
      </c>
      <c r="AJ144" s="52" t="s">
        <v>2792</v>
      </c>
      <c r="AK144" s="52" t="s">
        <v>3955</v>
      </c>
      <c r="AL144" s="52" t="s">
        <v>3992</v>
      </c>
      <c r="AM144" s="58"/>
      <c r="AN144" s="52" t="s">
        <v>2025</v>
      </c>
      <c r="AO144" s="52" t="s">
        <v>3955</v>
      </c>
      <c r="AP144" s="52" t="s">
        <v>3992</v>
      </c>
      <c r="AQ144" s="52"/>
      <c r="AR144" s="59">
        <v>3</v>
      </c>
      <c r="AS144" s="54" t="s">
        <v>1609</v>
      </c>
      <c r="AT144" s="74">
        <v>49.349999999999994</v>
      </c>
      <c r="AU144" s="74">
        <v>26.25</v>
      </c>
      <c r="AV144" s="74">
        <v>0</v>
      </c>
      <c r="AW144" s="61">
        <v>0</v>
      </c>
      <c r="AX144" s="61"/>
      <c r="AY144" s="74">
        <v>15.749999999999998</v>
      </c>
      <c r="AZ144" s="57">
        <v>13.65</v>
      </c>
      <c r="BA144" s="74">
        <v>105</v>
      </c>
      <c r="BB144" s="74"/>
      <c r="BC144" s="74">
        <v>105</v>
      </c>
    </row>
    <row r="145" spans="1:55" s="62" customFormat="1" ht="16.5" customHeight="1">
      <c r="A145" s="63" t="s">
        <v>4929</v>
      </c>
      <c r="B145" s="65">
        <v>139</v>
      </c>
      <c r="C145" s="54">
        <v>3507579125</v>
      </c>
      <c r="D145" s="64" t="s">
        <v>5227</v>
      </c>
      <c r="E145" s="64" t="s">
        <v>5228</v>
      </c>
      <c r="F145" s="52" t="s">
        <v>5229</v>
      </c>
      <c r="G145" s="74"/>
      <c r="H145" s="52" t="s">
        <v>2761</v>
      </c>
      <c r="I145" s="52" t="s">
        <v>3949</v>
      </c>
      <c r="J145" s="52" t="s">
        <v>5230</v>
      </c>
      <c r="K145" s="147">
        <f t="shared" si="2"/>
        <v>69</v>
      </c>
      <c r="L145" s="143" t="s">
        <v>1964</v>
      </c>
      <c r="M145" s="74"/>
      <c r="N145" s="74"/>
      <c r="O145" s="74"/>
      <c r="P145" s="74"/>
      <c r="Q145" s="54">
        <v>617</v>
      </c>
      <c r="R145" s="74"/>
      <c r="S145" s="54" t="s">
        <v>58</v>
      </c>
      <c r="T145" s="54">
        <v>11030063</v>
      </c>
      <c r="U145" s="624" t="s">
        <v>722</v>
      </c>
      <c r="V145" s="55"/>
      <c r="W145" s="55"/>
      <c r="X145" s="64"/>
      <c r="Y145" s="55"/>
      <c r="Z145" s="55"/>
      <c r="AA145" s="307"/>
      <c r="AB145" s="307"/>
      <c r="AC145" s="307"/>
      <c r="AD145" s="307"/>
      <c r="AE145" s="307"/>
      <c r="AF145" s="52" t="s">
        <v>2792</v>
      </c>
      <c r="AG145" s="52" t="s">
        <v>3955</v>
      </c>
      <c r="AH145" s="52" t="s">
        <v>3992</v>
      </c>
      <c r="AI145" s="52" t="s">
        <v>2300</v>
      </c>
      <c r="AJ145" s="52"/>
      <c r="AK145" s="143"/>
      <c r="AL145" s="143"/>
      <c r="AM145" s="58"/>
      <c r="AN145" s="52" t="s">
        <v>2025</v>
      </c>
      <c r="AO145" s="52" t="s">
        <v>3955</v>
      </c>
      <c r="AP145" s="52" t="s">
        <v>3992</v>
      </c>
      <c r="AQ145" s="52"/>
      <c r="AR145" s="59">
        <v>5</v>
      </c>
      <c r="AS145" s="54" t="s">
        <v>1609</v>
      </c>
      <c r="AT145" s="74">
        <v>82.249999999999986</v>
      </c>
      <c r="AU145" s="74">
        <v>43.75</v>
      </c>
      <c r="AV145" s="74">
        <v>1.2</v>
      </c>
      <c r="AW145" s="61">
        <v>28</v>
      </c>
      <c r="AX145" s="61"/>
      <c r="AY145" s="74">
        <v>26.25</v>
      </c>
      <c r="AZ145" s="57">
        <v>-6.4499999999999886</v>
      </c>
      <c r="BA145" s="74">
        <v>181.45</v>
      </c>
      <c r="BB145" s="74"/>
      <c r="BC145" s="74">
        <v>175</v>
      </c>
    </row>
    <row r="146" spans="1:55" s="62" customFormat="1" ht="16.5" customHeight="1">
      <c r="A146" s="63" t="s">
        <v>4929</v>
      </c>
      <c r="B146" s="65">
        <v>140</v>
      </c>
      <c r="C146" s="54">
        <v>1429088164</v>
      </c>
      <c r="D146" s="64" t="s">
        <v>5231</v>
      </c>
      <c r="E146" s="64" t="s">
        <v>2612</v>
      </c>
      <c r="F146" s="52" t="s">
        <v>5232</v>
      </c>
      <c r="G146" s="74"/>
      <c r="H146" s="52" t="s">
        <v>2781</v>
      </c>
      <c r="I146" s="52" t="s">
        <v>3951</v>
      </c>
      <c r="J146" s="52" t="s">
        <v>4982</v>
      </c>
      <c r="K146" s="147">
        <f t="shared" si="2"/>
        <v>21</v>
      </c>
      <c r="L146" s="143" t="s">
        <v>100</v>
      </c>
      <c r="M146" s="74"/>
      <c r="N146" s="74"/>
      <c r="O146" s="74"/>
      <c r="P146" s="74"/>
      <c r="Q146" s="54">
        <v>619</v>
      </c>
      <c r="R146" s="74"/>
      <c r="S146" s="54" t="s">
        <v>404</v>
      </c>
      <c r="T146" s="54">
        <v>11030063</v>
      </c>
      <c r="U146" s="624" t="s">
        <v>5233</v>
      </c>
      <c r="V146" s="55"/>
      <c r="W146" s="55"/>
      <c r="X146" s="64"/>
      <c r="Y146" s="55"/>
      <c r="Z146" s="55"/>
      <c r="AA146" s="307"/>
      <c r="AB146" s="307"/>
      <c r="AC146" s="307"/>
      <c r="AD146" s="307"/>
      <c r="AE146" s="307"/>
      <c r="AF146" s="52" t="s">
        <v>3799</v>
      </c>
      <c r="AG146" s="52" t="s">
        <v>3955</v>
      </c>
      <c r="AH146" s="52" t="s">
        <v>3992</v>
      </c>
      <c r="AI146" s="52" t="s">
        <v>2758</v>
      </c>
      <c r="AJ146" s="52"/>
      <c r="AK146" s="143"/>
      <c r="AL146" s="143"/>
      <c r="AM146" s="58"/>
      <c r="AN146" s="52" t="s">
        <v>2025</v>
      </c>
      <c r="AO146" s="52" t="s">
        <v>3955</v>
      </c>
      <c r="AP146" s="52" t="s">
        <v>3992</v>
      </c>
      <c r="AQ146" s="52"/>
      <c r="AR146" s="59">
        <v>4</v>
      </c>
      <c r="AS146" s="54" t="s">
        <v>1609</v>
      </c>
      <c r="AT146" s="74">
        <v>65.8</v>
      </c>
      <c r="AU146" s="74">
        <v>35</v>
      </c>
      <c r="AV146" s="74">
        <v>0</v>
      </c>
      <c r="AW146" s="61">
        <v>50</v>
      </c>
      <c r="AX146" s="61"/>
      <c r="AY146" s="74">
        <v>21</v>
      </c>
      <c r="AZ146" s="57">
        <v>-31.800000000000011</v>
      </c>
      <c r="BA146" s="74">
        <v>171.8</v>
      </c>
      <c r="BB146" s="74"/>
      <c r="BC146" s="74">
        <v>140</v>
      </c>
    </row>
    <row r="147" spans="1:55" s="62" customFormat="1" ht="16.5" customHeight="1">
      <c r="A147" s="63" t="s">
        <v>4929</v>
      </c>
      <c r="B147" s="65">
        <v>141</v>
      </c>
      <c r="C147" s="54">
        <v>2333137721</v>
      </c>
      <c r="D147" s="64" t="s">
        <v>5234</v>
      </c>
      <c r="E147" s="64" t="s">
        <v>1456</v>
      </c>
      <c r="F147" s="52" t="s">
        <v>5235</v>
      </c>
      <c r="G147" s="74"/>
      <c r="H147" s="52" t="s">
        <v>3949</v>
      </c>
      <c r="I147" s="52" t="s">
        <v>2752</v>
      </c>
      <c r="J147" s="52" t="s">
        <v>4935</v>
      </c>
      <c r="K147" s="147">
        <f t="shared" si="2"/>
        <v>4</v>
      </c>
      <c r="L147" s="143" t="s">
        <v>100</v>
      </c>
      <c r="M147" s="74"/>
      <c r="N147" s="74"/>
      <c r="O147" s="74"/>
      <c r="P147" s="74"/>
      <c r="Q147" s="54">
        <v>620</v>
      </c>
      <c r="R147" s="74"/>
      <c r="S147" s="54" t="s">
        <v>117</v>
      </c>
      <c r="T147" s="54">
        <v>11030063</v>
      </c>
      <c r="U147" s="295"/>
      <c r="V147" s="55"/>
      <c r="W147" s="55"/>
      <c r="X147" s="64"/>
      <c r="Y147" s="55"/>
      <c r="Z147" s="55"/>
      <c r="AA147" s="307"/>
      <c r="AB147" s="307"/>
      <c r="AC147" s="307"/>
      <c r="AD147" s="307"/>
      <c r="AE147" s="307"/>
      <c r="AF147" s="52" t="s">
        <v>2025</v>
      </c>
      <c r="AG147" s="52" t="s">
        <v>3955</v>
      </c>
      <c r="AH147" s="52" t="s">
        <v>3992</v>
      </c>
      <c r="AI147" s="52" t="s">
        <v>2184</v>
      </c>
      <c r="AJ147" s="52">
        <v>27</v>
      </c>
      <c r="AK147" s="52" t="s">
        <v>3955</v>
      </c>
      <c r="AL147" s="52" t="s">
        <v>3992</v>
      </c>
      <c r="AM147" s="58"/>
      <c r="AN147" s="52" t="s">
        <v>2025</v>
      </c>
      <c r="AO147" s="52" t="s">
        <v>3955</v>
      </c>
      <c r="AP147" s="52" t="s">
        <v>3992</v>
      </c>
      <c r="AQ147" s="52"/>
      <c r="AR147" s="59">
        <v>1</v>
      </c>
      <c r="AS147" s="54" t="s">
        <v>1609</v>
      </c>
      <c r="AT147" s="74">
        <v>16.45</v>
      </c>
      <c r="AU147" s="74">
        <v>8.75</v>
      </c>
      <c r="AV147" s="74">
        <v>0</v>
      </c>
      <c r="AW147" s="61">
        <v>0</v>
      </c>
      <c r="AX147" s="61"/>
      <c r="AY147" s="74">
        <v>5.25</v>
      </c>
      <c r="AZ147" s="57">
        <v>4.55</v>
      </c>
      <c r="BA147" s="74">
        <v>35</v>
      </c>
      <c r="BB147" s="74"/>
      <c r="BC147" s="74">
        <v>35</v>
      </c>
    </row>
    <row r="148" spans="1:55" s="62" customFormat="1" ht="16.5" customHeight="1">
      <c r="A148" s="63" t="s">
        <v>4929</v>
      </c>
      <c r="B148" s="65">
        <v>142</v>
      </c>
      <c r="C148" s="54">
        <v>692879867</v>
      </c>
      <c r="D148" s="64" t="s">
        <v>55</v>
      </c>
      <c r="E148" s="64" t="s">
        <v>5236</v>
      </c>
      <c r="F148" s="52" t="s">
        <v>5237</v>
      </c>
      <c r="G148" s="74"/>
      <c r="H148" s="52" t="s">
        <v>2781</v>
      </c>
      <c r="I148" s="52" t="s">
        <v>2752</v>
      </c>
      <c r="J148" s="52" t="s">
        <v>5238</v>
      </c>
      <c r="K148" s="147">
        <f t="shared" si="2"/>
        <v>32</v>
      </c>
      <c r="L148" s="143" t="s">
        <v>1964</v>
      </c>
      <c r="M148" s="74"/>
      <c r="N148" s="74"/>
      <c r="O148" s="74"/>
      <c r="P148" s="74"/>
      <c r="Q148" s="54">
        <v>622</v>
      </c>
      <c r="R148" s="74"/>
      <c r="S148" s="54" t="s">
        <v>58</v>
      </c>
      <c r="T148" s="54">
        <v>11030063</v>
      </c>
      <c r="U148" s="624"/>
      <c r="V148" s="55"/>
      <c r="W148" s="55"/>
      <c r="X148" s="64"/>
      <c r="Y148" s="55"/>
      <c r="Z148" s="55"/>
      <c r="AA148" s="307"/>
      <c r="AB148" s="307"/>
      <c r="AC148" s="307"/>
      <c r="AD148" s="307"/>
      <c r="AE148" s="307"/>
      <c r="AF148" s="52" t="s">
        <v>3793</v>
      </c>
      <c r="AG148" s="52" t="s">
        <v>3955</v>
      </c>
      <c r="AH148" s="52" t="s">
        <v>3992</v>
      </c>
      <c r="AI148" s="52" t="s">
        <v>1972</v>
      </c>
      <c r="AJ148" s="52"/>
      <c r="AK148" s="143"/>
      <c r="AL148" s="143"/>
      <c r="AM148" s="58"/>
      <c r="AN148" s="52" t="s">
        <v>2025</v>
      </c>
      <c r="AO148" s="52" t="s">
        <v>3955</v>
      </c>
      <c r="AP148" s="52" t="s">
        <v>3992</v>
      </c>
      <c r="AQ148" s="52"/>
      <c r="AR148" s="59">
        <v>3</v>
      </c>
      <c r="AS148" s="54" t="s">
        <v>1609</v>
      </c>
      <c r="AT148" s="74">
        <v>49.349999999999994</v>
      </c>
      <c r="AU148" s="74">
        <v>26.25</v>
      </c>
      <c r="AV148" s="74">
        <v>0</v>
      </c>
      <c r="AW148" s="61">
        <v>0</v>
      </c>
      <c r="AX148" s="61"/>
      <c r="AY148" s="74">
        <v>15.749999999999998</v>
      </c>
      <c r="AZ148" s="57">
        <v>13.65</v>
      </c>
      <c r="BA148" s="74">
        <v>105</v>
      </c>
      <c r="BB148" s="74"/>
      <c r="BC148" s="74">
        <v>105</v>
      </c>
    </row>
    <row r="149" spans="1:55" s="62" customFormat="1" ht="16.5" customHeight="1">
      <c r="A149" s="63" t="s">
        <v>4929</v>
      </c>
      <c r="B149" s="65">
        <v>143</v>
      </c>
      <c r="C149" s="54">
        <v>4057622476</v>
      </c>
      <c r="D149" s="64" t="s">
        <v>1542</v>
      </c>
      <c r="E149" s="64" t="s">
        <v>625</v>
      </c>
      <c r="F149" s="52" t="s">
        <v>5239</v>
      </c>
      <c r="G149" s="74"/>
      <c r="H149" s="52" t="s">
        <v>3947</v>
      </c>
      <c r="I149" s="52" t="s">
        <v>3954</v>
      </c>
      <c r="J149" s="52" t="s">
        <v>5077</v>
      </c>
      <c r="K149" s="147">
        <f t="shared" si="2"/>
        <v>30</v>
      </c>
      <c r="L149" s="143" t="s">
        <v>1964</v>
      </c>
      <c r="M149" s="74"/>
      <c r="N149" s="74"/>
      <c r="O149" s="74"/>
      <c r="P149" s="74"/>
      <c r="Q149" s="54">
        <v>623</v>
      </c>
      <c r="R149" s="74"/>
      <c r="S149" s="54" t="s">
        <v>58</v>
      </c>
      <c r="T149" s="54">
        <v>11030063</v>
      </c>
      <c r="U149" s="624"/>
      <c r="V149" s="55"/>
      <c r="W149" s="55"/>
      <c r="X149" s="64"/>
      <c r="Y149" s="55"/>
      <c r="Z149" s="55"/>
      <c r="AA149" s="307"/>
      <c r="AB149" s="307"/>
      <c r="AC149" s="307"/>
      <c r="AD149" s="307"/>
      <c r="AE149" s="307"/>
      <c r="AF149" s="52" t="s">
        <v>3793</v>
      </c>
      <c r="AG149" s="52" t="s">
        <v>3955</v>
      </c>
      <c r="AH149" s="52" t="s">
        <v>3992</v>
      </c>
      <c r="AI149" s="52" t="s">
        <v>5240</v>
      </c>
      <c r="AJ149" s="52"/>
      <c r="AK149" s="143"/>
      <c r="AL149" s="143"/>
      <c r="AM149" s="58"/>
      <c r="AN149" s="52" t="s">
        <v>2025</v>
      </c>
      <c r="AO149" s="52" t="s">
        <v>3955</v>
      </c>
      <c r="AP149" s="52" t="s">
        <v>3992</v>
      </c>
      <c r="AQ149" s="52"/>
      <c r="AR149" s="59">
        <v>3</v>
      </c>
      <c r="AS149" s="54" t="s">
        <v>1609</v>
      </c>
      <c r="AT149" s="74">
        <v>49.349999999999994</v>
      </c>
      <c r="AU149" s="74">
        <v>26.25</v>
      </c>
      <c r="AV149" s="74">
        <v>0.1</v>
      </c>
      <c r="AW149" s="61">
        <v>0</v>
      </c>
      <c r="AX149" s="61"/>
      <c r="AY149" s="74">
        <v>15.749999999999998</v>
      </c>
      <c r="AZ149" s="57">
        <v>13.55</v>
      </c>
      <c r="BA149" s="74">
        <v>105</v>
      </c>
      <c r="BB149" s="74"/>
      <c r="BC149" s="74">
        <v>105</v>
      </c>
    </row>
    <row r="150" spans="1:55" s="62" customFormat="1" ht="16.5" customHeight="1">
      <c r="A150" s="63" t="s">
        <v>4929</v>
      </c>
      <c r="B150" s="65">
        <v>144</v>
      </c>
      <c r="C150" s="54">
        <v>565038781</v>
      </c>
      <c r="D150" s="64" t="s">
        <v>1959</v>
      </c>
      <c r="E150" s="64" t="s">
        <v>5241</v>
      </c>
      <c r="F150" s="52" t="s">
        <v>5242</v>
      </c>
      <c r="G150" s="74"/>
      <c r="H150" s="52" t="s">
        <v>2761</v>
      </c>
      <c r="I150" s="52" t="s">
        <v>2752</v>
      </c>
      <c r="J150" s="52" t="s">
        <v>4984</v>
      </c>
      <c r="K150" s="147">
        <f t="shared" si="2"/>
        <v>58</v>
      </c>
      <c r="L150" s="143" t="s">
        <v>1964</v>
      </c>
      <c r="M150" s="74"/>
      <c r="N150" s="74"/>
      <c r="O150" s="74"/>
      <c r="P150" s="74"/>
      <c r="Q150" s="54">
        <v>624</v>
      </c>
      <c r="R150" s="74"/>
      <c r="S150" s="54" t="s">
        <v>169</v>
      </c>
      <c r="T150" s="54">
        <v>11030063</v>
      </c>
      <c r="U150" s="624" t="s">
        <v>5243</v>
      </c>
      <c r="V150" s="55"/>
      <c r="W150" s="55"/>
      <c r="X150" s="64"/>
      <c r="Y150" s="55"/>
      <c r="Z150" s="55"/>
      <c r="AA150" s="307"/>
      <c r="AB150" s="307"/>
      <c r="AC150" s="307"/>
      <c r="AD150" s="307"/>
      <c r="AE150" s="307"/>
      <c r="AF150" s="52" t="s">
        <v>3793</v>
      </c>
      <c r="AG150" s="52" t="s">
        <v>3955</v>
      </c>
      <c r="AH150" s="52" t="s">
        <v>3992</v>
      </c>
      <c r="AI150" s="52" t="s">
        <v>2084</v>
      </c>
      <c r="AJ150" s="52"/>
      <c r="AK150" s="143"/>
      <c r="AL150" s="143"/>
      <c r="AM150" s="58"/>
      <c r="AN150" s="52" t="s">
        <v>2025</v>
      </c>
      <c r="AO150" s="52" t="s">
        <v>3955</v>
      </c>
      <c r="AP150" s="52" t="s">
        <v>3992</v>
      </c>
      <c r="AQ150" s="52"/>
      <c r="AR150" s="59">
        <v>3</v>
      </c>
      <c r="AS150" s="54" t="s">
        <v>1609</v>
      </c>
      <c r="AT150" s="74">
        <v>49.349999999999994</v>
      </c>
      <c r="AU150" s="74">
        <v>26.25</v>
      </c>
      <c r="AV150" s="74">
        <v>0</v>
      </c>
      <c r="AW150" s="61">
        <v>56</v>
      </c>
      <c r="AX150" s="61"/>
      <c r="AY150" s="74">
        <v>15.749999999999998</v>
      </c>
      <c r="AZ150" s="57">
        <v>-42.349999999999994</v>
      </c>
      <c r="BA150" s="74">
        <v>147.35</v>
      </c>
      <c r="BB150" s="74"/>
      <c r="BC150" s="74">
        <v>105</v>
      </c>
    </row>
    <row r="151" spans="1:55" s="62" customFormat="1" ht="16.5" customHeight="1">
      <c r="A151" s="63" t="s">
        <v>4929</v>
      </c>
      <c r="B151" s="65">
        <v>145</v>
      </c>
      <c r="C151" s="54">
        <v>1550095390</v>
      </c>
      <c r="D151" s="64" t="s">
        <v>5244</v>
      </c>
      <c r="E151" s="64" t="s">
        <v>5245</v>
      </c>
      <c r="F151" s="52" t="s">
        <v>5246</v>
      </c>
      <c r="G151" s="74"/>
      <c r="H151" s="52" t="s">
        <v>2777</v>
      </c>
      <c r="I151" s="52" t="s">
        <v>3951</v>
      </c>
      <c r="J151" s="52" t="s">
        <v>5210</v>
      </c>
      <c r="K151" s="147">
        <f t="shared" si="2"/>
        <v>38</v>
      </c>
      <c r="L151" s="143" t="s">
        <v>1964</v>
      </c>
      <c r="M151" s="74"/>
      <c r="N151" s="74"/>
      <c r="O151" s="74"/>
      <c r="P151" s="74"/>
      <c r="Q151" s="54">
        <v>628</v>
      </c>
      <c r="R151" s="74"/>
      <c r="S151" s="54" t="s">
        <v>169</v>
      </c>
      <c r="T151" s="54">
        <v>11030063</v>
      </c>
      <c r="U151" s="624" t="s">
        <v>5247</v>
      </c>
      <c r="V151" s="55"/>
      <c r="W151" s="55"/>
      <c r="X151" s="64"/>
      <c r="Y151" s="55"/>
      <c r="Z151" s="55"/>
      <c r="AA151" s="307"/>
      <c r="AB151" s="307"/>
      <c r="AC151" s="307"/>
      <c r="AD151" s="307"/>
      <c r="AE151" s="307"/>
      <c r="AF151" s="52" t="s">
        <v>2025</v>
      </c>
      <c r="AG151" s="52" t="s">
        <v>3955</v>
      </c>
      <c r="AH151" s="52" t="s">
        <v>3992</v>
      </c>
      <c r="AI151" s="52" t="s">
        <v>1996</v>
      </c>
      <c r="AJ151" s="52"/>
      <c r="AK151" s="143"/>
      <c r="AL151" s="143"/>
      <c r="AM151" s="58"/>
      <c r="AN151" s="52" t="s">
        <v>2025</v>
      </c>
      <c r="AO151" s="52" t="s">
        <v>3955</v>
      </c>
      <c r="AP151" s="52" t="s">
        <v>3992</v>
      </c>
      <c r="AQ151" s="52"/>
      <c r="AR151" s="59">
        <v>1</v>
      </c>
      <c r="AS151" s="54" t="s">
        <v>1609</v>
      </c>
      <c r="AT151" s="74">
        <v>16.45</v>
      </c>
      <c r="AU151" s="74">
        <v>8.75</v>
      </c>
      <c r="AV151" s="74">
        <v>0</v>
      </c>
      <c r="AW151" s="61">
        <v>60</v>
      </c>
      <c r="AX151" s="61"/>
      <c r="AY151" s="74">
        <v>5.25</v>
      </c>
      <c r="AZ151" s="57">
        <v>-55.45</v>
      </c>
      <c r="BA151" s="74">
        <v>90.45</v>
      </c>
      <c r="BB151" s="74"/>
      <c r="BC151" s="74">
        <v>35</v>
      </c>
    </row>
    <row r="152" spans="1:55" s="62" customFormat="1" ht="16.5" customHeight="1">
      <c r="A152" s="63" t="s">
        <v>4929</v>
      </c>
      <c r="B152" s="65">
        <v>146</v>
      </c>
      <c r="C152" s="54">
        <v>2633933582</v>
      </c>
      <c r="D152" s="64" t="s">
        <v>896</v>
      </c>
      <c r="E152" s="64" t="s">
        <v>2932</v>
      </c>
      <c r="F152" s="52" t="s">
        <v>5248</v>
      </c>
      <c r="G152" s="74"/>
      <c r="H152" s="52" t="s">
        <v>3505</v>
      </c>
      <c r="I152" s="52" t="s">
        <v>3948</v>
      </c>
      <c r="J152" s="52" t="s">
        <v>5249</v>
      </c>
      <c r="K152" s="147">
        <f t="shared" si="2"/>
        <v>59</v>
      </c>
      <c r="L152" s="143" t="s">
        <v>1964</v>
      </c>
      <c r="M152" s="74"/>
      <c r="N152" s="74"/>
      <c r="O152" s="74"/>
      <c r="P152" s="74"/>
      <c r="Q152" s="54">
        <v>631</v>
      </c>
      <c r="R152" s="74"/>
      <c r="S152" s="54" t="s">
        <v>58</v>
      </c>
      <c r="T152" s="54">
        <v>11030063</v>
      </c>
      <c r="U152" s="624"/>
      <c r="V152" s="55"/>
      <c r="W152" s="55"/>
      <c r="X152" s="64"/>
      <c r="Y152" s="55"/>
      <c r="Z152" s="55"/>
      <c r="AA152" s="307"/>
      <c r="AB152" s="307"/>
      <c r="AC152" s="307"/>
      <c r="AD152" s="307"/>
      <c r="AE152" s="307"/>
      <c r="AF152" s="52" t="s">
        <v>2025</v>
      </c>
      <c r="AG152" s="52" t="s">
        <v>3955</v>
      </c>
      <c r="AH152" s="52" t="s">
        <v>3992</v>
      </c>
      <c r="AI152" s="52" t="s">
        <v>1988</v>
      </c>
      <c r="AJ152" s="52"/>
      <c r="AK152" s="143"/>
      <c r="AL152" s="143"/>
      <c r="AM152" s="58"/>
      <c r="AN152" s="52" t="s">
        <v>2025</v>
      </c>
      <c r="AO152" s="52" t="s">
        <v>3955</v>
      </c>
      <c r="AP152" s="52" t="s">
        <v>3992</v>
      </c>
      <c r="AQ152" s="52"/>
      <c r="AR152" s="59">
        <v>1</v>
      </c>
      <c r="AS152" s="54" t="s">
        <v>1609</v>
      </c>
      <c r="AT152" s="74">
        <v>16.45</v>
      </c>
      <c r="AU152" s="74">
        <v>8.75</v>
      </c>
      <c r="AV152" s="74">
        <v>0</v>
      </c>
      <c r="AW152" s="61">
        <v>0</v>
      </c>
      <c r="AX152" s="61"/>
      <c r="AY152" s="74">
        <v>5.25</v>
      </c>
      <c r="AZ152" s="57">
        <v>4.55</v>
      </c>
      <c r="BA152" s="74">
        <v>35</v>
      </c>
      <c r="BB152" s="74"/>
      <c r="BC152" s="74">
        <v>35</v>
      </c>
    </row>
    <row r="153" spans="1:55" s="62" customFormat="1" ht="16.5" customHeight="1">
      <c r="A153" s="63" t="s">
        <v>4929</v>
      </c>
      <c r="B153" s="65">
        <v>147</v>
      </c>
      <c r="C153" s="54">
        <v>974329459</v>
      </c>
      <c r="D153" s="64" t="s">
        <v>733</v>
      </c>
      <c r="E153" s="64" t="s">
        <v>5250</v>
      </c>
      <c r="F153" s="52" t="s">
        <v>5251</v>
      </c>
      <c r="G153" s="74"/>
      <c r="H153" s="52" t="s">
        <v>2025</v>
      </c>
      <c r="I153" s="52" t="s">
        <v>2021</v>
      </c>
      <c r="J153" s="52" t="s">
        <v>4938</v>
      </c>
      <c r="K153" s="147">
        <f t="shared" si="2"/>
        <v>37</v>
      </c>
      <c r="L153" s="143" t="s">
        <v>1964</v>
      </c>
      <c r="M153" s="74"/>
      <c r="N153" s="74"/>
      <c r="O153" s="74"/>
      <c r="P153" s="74"/>
      <c r="Q153" s="54">
        <v>632</v>
      </c>
      <c r="R153" s="74"/>
      <c r="S153" s="54" t="s">
        <v>1487</v>
      </c>
      <c r="T153" s="54">
        <v>11030063</v>
      </c>
      <c r="U153" s="624" t="s">
        <v>5110</v>
      </c>
      <c r="V153" s="55"/>
      <c r="W153" s="55"/>
      <c r="X153" s="64"/>
      <c r="Y153" s="55"/>
      <c r="Z153" s="55"/>
      <c r="AA153" s="307"/>
      <c r="AB153" s="307"/>
      <c r="AC153" s="307"/>
      <c r="AD153" s="307"/>
      <c r="AE153" s="307"/>
      <c r="AF153" s="52" t="s">
        <v>2025</v>
      </c>
      <c r="AG153" s="52" t="s">
        <v>3955</v>
      </c>
      <c r="AH153" s="52" t="s">
        <v>3992</v>
      </c>
      <c r="AI153" s="52" t="s">
        <v>2031</v>
      </c>
      <c r="AJ153" s="52"/>
      <c r="AK153" s="143"/>
      <c r="AL153" s="143"/>
      <c r="AM153" s="58"/>
      <c r="AN153" s="52" t="s">
        <v>2025</v>
      </c>
      <c r="AO153" s="52" t="s">
        <v>3955</v>
      </c>
      <c r="AP153" s="52" t="s">
        <v>3992</v>
      </c>
      <c r="AQ153" s="52"/>
      <c r="AR153" s="59">
        <v>1</v>
      </c>
      <c r="AS153" s="54" t="s">
        <v>1609</v>
      </c>
      <c r="AT153" s="74">
        <v>16.45</v>
      </c>
      <c r="AU153" s="74">
        <v>8.75</v>
      </c>
      <c r="AV153" s="74">
        <v>0</v>
      </c>
      <c r="AW153" s="61">
        <v>15</v>
      </c>
      <c r="AX153" s="61"/>
      <c r="AY153" s="74">
        <v>5.25</v>
      </c>
      <c r="AZ153" s="57">
        <v>-10.450000000000003</v>
      </c>
      <c r="BA153" s="74">
        <v>45.45</v>
      </c>
      <c r="BB153" s="74"/>
      <c r="BC153" s="74">
        <v>35</v>
      </c>
    </row>
    <row r="154" spans="1:55" s="62" customFormat="1" ht="16.5" customHeight="1">
      <c r="A154" s="63" t="s">
        <v>4929</v>
      </c>
      <c r="B154" s="65">
        <v>148</v>
      </c>
      <c r="C154" s="52" t="s">
        <v>4458</v>
      </c>
      <c r="D154" s="320" t="s">
        <v>769</v>
      </c>
      <c r="E154" s="64" t="s">
        <v>4459</v>
      </c>
      <c r="F154" s="52" t="s">
        <v>4460</v>
      </c>
      <c r="G154" s="74"/>
      <c r="H154" s="52" t="s">
        <v>2772</v>
      </c>
      <c r="I154" s="52" t="s">
        <v>2752</v>
      </c>
      <c r="J154" s="52" t="s">
        <v>4942</v>
      </c>
      <c r="K154" s="147">
        <f t="shared" si="2"/>
        <v>27</v>
      </c>
      <c r="L154" s="143" t="s">
        <v>1964</v>
      </c>
      <c r="M154" s="74"/>
      <c r="N154" s="74"/>
      <c r="O154" s="74"/>
      <c r="P154" s="74"/>
      <c r="Q154" s="54">
        <v>455</v>
      </c>
      <c r="R154" s="74"/>
      <c r="S154" s="52" t="s">
        <v>368</v>
      </c>
      <c r="T154" s="52" t="s">
        <v>5252</v>
      </c>
      <c r="U154" s="625" t="s">
        <v>5253</v>
      </c>
      <c r="V154" s="55"/>
      <c r="W154" s="55"/>
      <c r="X154" s="64"/>
      <c r="Y154" s="55"/>
      <c r="Z154" s="55"/>
      <c r="AA154" s="307"/>
      <c r="AB154" s="307"/>
      <c r="AC154" s="307"/>
      <c r="AD154" s="307"/>
      <c r="AE154" s="307"/>
      <c r="AF154" s="52" t="s">
        <v>2787</v>
      </c>
      <c r="AG154" s="52" t="s">
        <v>3955</v>
      </c>
      <c r="AH154" s="52" t="s">
        <v>3992</v>
      </c>
      <c r="AI154" s="52" t="s">
        <v>2385</v>
      </c>
      <c r="AJ154" s="52" t="s">
        <v>2787</v>
      </c>
      <c r="AK154" s="52" t="s">
        <v>3946</v>
      </c>
      <c r="AL154" s="143">
        <v>2012</v>
      </c>
      <c r="AM154" s="58"/>
      <c r="AN154" s="52" t="s">
        <v>2025</v>
      </c>
      <c r="AO154" s="52" t="s">
        <v>3955</v>
      </c>
      <c r="AP154" s="52" t="s">
        <v>3992</v>
      </c>
      <c r="AQ154" s="52"/>
      <c r="AR154" s="59">
        <v>7</v>
      </c>
      <c r="AS154" s="54" t="s">
        <v>1609</v>
      </c>
      <c r="AT154" s="74">
        <v>114.8</v>
      </c>
      <c r="AU154" s="74">
        <v>61.6</v>
      </c>
      <c r="AV154" s="74">
        <v>0</v>
      </c>
      <c r="AW154" s="61">
        <v>177</v>
      </c>
      <c r="AX154" s="61"/>
      <c r="AY154" s="74">
        <v>36.4</v>
      </c>
      <c r="AZ154" s="57">
        <v>-109.79999999999995</v>
      </c>
      <c r="BA154" s="74">
        <v>389.79999999999995</v>
      </c>
      <c r="BB154" s="74"/>
      <c r="BC154" s="74">
        <v>280</v>
      </c>
    </row>
    <row r="155" spans="1:55" s="62" customFormat="1" ht="16.5" customHeight="1">
      <c r="A155" s="63" t="s">
        <v>4929</v>
      </c>
      <c r="B155" s="65">
        <v>149</v>
      </c>
      <c r="C155" s="52" t="s">
        <v>4388</v>
      </c>
      <c r="D155" s="320" t="s">
        <v>1146</v>
      </c>
      <c r="E155" s="64" t="s">
        <v>108</v>
      </c>
      <c r="F155" s="52" t="s">
        <v>4389</v>
      </c>
      <c r="G155" s="74"/>
      <c r="H155" s="52" t="s">
        <v>3812</v>
      </c>
      <c r="I155" s="52" t="s">
        <v>3946</v>
      </c>
      <c r="J155" s="52" t="s">
        <v>5033</v>
      </c>
      <c r="K155" s="147">
        <f t="shared" si="2"/>
        <v>54</v>
      </c>
      <c r="L155" s="143" t="s">
        <v>1964</v>
      </c>
      <c r="M155" s="74"/>
      <c r="N155" s="74"/>
      <c r="O155" s="74"/>
      <c r="P155" s="74"/>
      <c r="Q155" s="54">
        <v>425</v>
      </c>
      <c r="R155" s="74"/>
      <c r="S155" s="52" t="s">
        <v>58</v>
      </c>
      <c r="T155" s="52" t="s">
        <v>5252</v>
      </c>
      <c r="U155" s="625" t="s">
        <v>5254</v>
      </c>
      <c r="V155" s="55"/>
      <c r="W155" s="55"/>
      <c r="X155" s="64"/>
      <c r="Y155" s="55"/>
      <c r="Z155" s="55"/>
      <c r="AA155" s="307"/>
      <c r="AB155" s="307"/>
      <c r="AC155" s="307"/>
      <c r="AD155" s="307"/>
      <c r="AE155" s="307"/>
      <c r="AF155" s="52" t="s">
        <v>3799</v>
      </c>
      <c r="AG155" s="52" t="s">
        <v>3946</v>
      </c>
      <c r="AH155" s="52" t="s">
        <v>3992</v>
      </c>
      <c r="AI155" s="52" t="s">
        <v>2287</v>
      </c>
      <c r="AJ155" s="52" t="s">
        <v>3458</v>
      </c>
      <c r="AK155" s="52" t="s">
        <v>3946</v>
      </c>
      <c r="AL155" s="143">
        <v>2012</v>
      </c>
      <c r="AM155" s="58"/>
      <c r="AN155" s="52" t="s">
        <v>2025</v>
      </c>
      <c r="AO155" s="52" t="s">
        <v>3955</v>
      </c>
      <c r="AP155" s="52" t="s">
        <v>3992</v>
      </c>
      <c r="AQ155" s="52"/>
      <c r="AR155" s="59">
        <v>30</v>
      </c>
      <c r="AS155" s="54" t="s">
        <v>1609</v>
      </c>
      <c r="AT155" s="74">
        <v>491.99999999999994</v>
      </c>
      <c r="AU155" s="74">
        <v>264</v>
      </c>
      <c r="AV155" s="74">
        <v>5.47</v>
      </c>
      <c r="AW155" s="61">
        <v>110</v>
      </c>
      <c r="AX155" s="61"/>
      <c r="AY155" s="74">
        <v>156</v>
      </c>
      <c r="AZ155" s="57">
        <v>172.53</v>
      </c>
      <c r="BA155" s="74">
        <v>1200</v>
      </c>
      <c r="BB155" s="74"/>
      <c r="BC155" s="74">
        <v>1200</v>
      </c>
    </row>
    <row r="156" spans="1:55" s="62" customFormat="1" ht="16.5" customHeight="1">
      <c r="A156" s="63" t="s">
        <v>4929</v>
      </c>
      <c r="B156" s="65">
        <v>150</v>
      </c>
      <c r="C156" s="52" t="s">
        <v>2585</v>
      </c>
      <c r="D156" s="320" t="s">
        <v>2586</v>
      </c>
      <c r="E156" s="64" t="s">
        <v>1808</v>
      </c>
      <c r="F156" s="52" t="s">
        <v>2587</v>
      </c>
      <c r="G156" s="74"/>
      <c r="H156" s="52" t="s">
        <v>2772</v>
      </c>
      <c r="I156" s="52" t="s">
        <v>2752</v>
      </c>
      <c r="J156" s="52" t="s">
        <v>5238</v>
      </c>
      <c r="K156" s="147">
        <f t="shared" si="2"/>
        <v>32</v>
      </c>
      <c r="L156" s="143" t="s">
        <v>1964</v>
      </c>
      <c r="M156" s="74"/>
      <c r="N156" s="74"/>
      <c r="O156" s="74"/>
      <c r="P156" s="74"/>
      <c r="Q156" s="54">
        <v>271</v>
      </c>
      <c r="R156" s="74"/>
      <c r="S156" s="52" t="s">
        <v>58</v>
      </c>
      <c r="T156" s="52" t="s">
        <v>5252</v>
      </c>
      <c r="U156" s="295" t="s">
        <v>5255</v>
      </c>
      <c r="V156" s="55"/>
      <c r="W156" s="55"/>
      <c r="X156" s="64"/>
      <c r="Y156" s="55"/>
      <c r="Z156" s="55"/>
      <c r="AA156" s="307"/>
      <c r="AB156" s="307"/>
      <c r="AC156" s="307"/>
      <c r="AD156" s="307"/>
      <c r="AE156" s="307"/>
      <c r="AF156" s="52" t="s">
        <v>3454</v>
      </c>
      <c r="AG156" s="52" t="s">
        <v>3946</v>
      </c>
      <c r="AH156" s="52" t="s">
        <v>3992</v>
      </c>
      <c r="AI156" s="52" t="s">
        <v>2260</v>
      </c>
      <c r="AJ156" s="52" t="s">
        <v>2781</v>
      </c>
      <c r="AK156" s="52" t="s">
        <v>3950</v>
      </c>
      <c r="AL156" s="143">
        <v>2012</v>
      </c>
      <c r="AM156" s="58"/>
      <c r="AN156" s="52" t="s">
        <v>3808</v>
      </c>
      <c r="AO156" s="52" t="s">
        <v>3955</v>
      </c>
      <c r="AP156" s="52" t="s">
        <v>3992</v>
      </c>
      <c r="AQ156" s="52"/>
      <c r="AR156" s="59">
        <v>17</v>
      </c>
      <c r="AS156" s="54" t="s">
        <v>1544</v>
      </c>
      <c r="AT156" s="74">
        <v>278.8</v>
      </c>
      <c r="AU156" s="74">
        <v>149.6</v>
      </c>
      <c r="AV156" s="74">
        <v>2.29</v>
      </c>
      <c r="AW156" s="61">
        <v>71</v>
      </c>
      <c r="AX156" s="61"/>
      <c r="AY156" s="74">
        <v>88.4</v>
      </c>
      <c r="AZ156" s="57">
        <v>89.91</v>
      </c>
      <c r="BA156" s="74">
        <v>680</v>
      </c>
      <c r="BB156" s="74"/>
      <c r="BC156" s="74">
        <v>680</v>
      </c>
    </row>
    <row r="157" spans="1:55" s="62" customFormat="1" ht="16.5" customHeight="1">
      <c r="A157" s="63" t="s">
        <v>4929</v>
      </c>
      <c r="B157" s="65">
        <v>151</v>
      </c>
      <c r="C157" s="52" t="s">
        <v>2658</v>
      </c>
      <c r="D157" s="320" t="s">
        <v>1591</v>
      </c>
      <c r="E157" s="64" t="s">
        <v>2659</v>
      </c>
      <c r="F157" s="52" t="s">
        <v>2660</v>
      </c>
      <c r="G157" s="74"/>
      <c r="H157" s="52" t="s">
        <v>2021</v>
      </c>
      <c r="I157" s="52" t="s">
        <v>3949</v>
      </c>
      <c r="J157" s="52" t="s">
        <v>5256</v>
      </c>
      <c r="K157" s="147">
        <f t="shared" si="2"/>
        <v>18</v>
      </c>
      <c r="L157" s="143" t="s">
        <v>1964</v>
      </c>
      <c r="M157" s="74"/>
      <c r="N157" s="74"/>
      <c r="O157" s="74"/>
      <c r="P157" s="74"/>
      <c r="Q157" s="54">
        <v>297</v>
      </c>
      <c r="R157" s="74"/>
      <c r="S157" s="52" t="s">
        <v>58</v>
      </c>
      <c r="T157" s="52" t="s">
        <v>5252</v>
      </c>
      <c r="U157" s="625" t="s">
        <v>5257</v>
      </c>
      <c r="V157" s="55"/>
      <c r="W157" s="55"/>
      <c r="X157" s="64"/>
      <c r="Y157" s="55"/>
      <c r="Z157" s="55"/>
      <c r="AA157" s="307"/>
      <c r="AB157" s="307"/>
      <c r="AC157" s="307"/>
      <c r="AD157" s="307"/>
      <c r="AE157" s="307"/>
      <c r="AF157" s="52" t="s">
        <v>2767</v>
      </c>
      <c r="AG157" s="52" t="s">
        <v>3946</v>
      </c>
      <c r="AH157" s="52" t="s">
        <v>3992</v>
      </c>
      <c r="AI157" s="52" t="s">
        <v>2527</v>
      </c>
      <c r="AJ157" s="52" t="s">
        <v>3799</v>
      </c>
      <c r="AK157" s="52" t="s">
        <v>3950</v>
      </c>
      <c r="AL157" s="143">
        <v>2012</v>
      </c>
      <c r="AM157" s="58"/>
      <c r="AN157" s="52" t="s">
        <v>2025</v>
      </c>
      <c r="AO157" s="52" t="s">
        <v>3955</v>
      </c>
      <c r="AP157" s="52" t="s">
        <v>3992</v>
      </c>
      <c r="AQ157" s="52"/>
      <c r="AR157" s="59">
        <v>30</v>
      </c>
      <c r="AS157" s="54" t="s">
        <v>1609</v>
      </c>
      <c r="AT157" s="74">
        <v>491.99999999999994</v>
      </c>
      <c r="AU157" s="74">
        <v>264</v>
      </c>
      <c r="AV157" s="74">
        <v>4.53</v>
      </c>
      <c r="AW157" s="61">
        <v>110</v>
      </c>
      <c r="AX157" s="61"/>
      <c r="AY157" s="74">
        <v>156</v>
      </c>
      <c r="AZ157" s="57">
        <v>173.47</v>
      </c>
      <c r="BA157" s="74">
        <v>1200</v>
      </c>
      <c r="BB157" s="74"/>
      <c r="BC157" s="74">
        <v>1200</v>
      </c>
    </row>
    <row r="158" spans="1:55" s="62" customFormat="1" ht="16.5" customHeight="1">
      <c r="A158" s="63" t="s">
        <v>4929</v>
      </c>
      <c r="B158" s="65">
        <v>152</v>
      </c>
      <c r="C158" s="52" t="s">
        <v>759</v>
      </c>
      <c r="D158" s="64" t="s">
        <v>760</v>
      </c>
      <c r="E158" s="64" t="s">
        <v>761</v>
      </c>
      <c r="F158" s="52" t="s">
        <v>762</v>
      </c>
      <c r="G158" s="74"/>
      <c r="H158" s="52" t="s">
        <v>3505</v>
      </c>
      <c r="I158" s="52" t="s">
        <v>3951</v>
      </c>
      <c r="J158" s="52" t="s">
        <v>5154</v>
      </c>
      <c r="K158" s="147">
        <f t="shared" si="2"/>
        <v>51</v>
      </c>
      <c r="L158" s="143" t="s">
        <v>1964</v>
      </c>
      <c r="M158" s="74"/>
      <c r="N158" s="74"/>
      <c r="O158" s="74"/>
      <c r="P158" s="74"/>
      <c r="Q158" s="54">
        <v>1760</v>
      </c>
      <c r="R158" s="74"/>
      <c r="S158" s="54" t="s">
        <v>58</v>
      </c>
      <c r="T158" s="52" t="s">
        <v>5252</v>
      </c>
      <c r="U158" s="624"/>
      <c r="V158" s="55"/>
      <c r="W158" s="55"/>
      <c r="X158" s="64"/>
      <c r="Y158" s="55"/>
      <c r="Z158" s="55"/>
      <c r="AA158" s="307"/>
      <c r="AB158" s="307"/>
      <c r="AC158" s="307"/>
      <c r="AD158" s="307"/>
      <c r="AE158" s="307"/>
      <c r="AF158" s="52" t="s">
        <v>3799</v>
      </c>
      <c r="AG158" s="52" t="s">
        <v>3949</v>
      </c>
      <c r="AH158" s="52" t="s">
        <v>3992</v>
      </c>
      <c r="AI158" s="52" t="s">
        <v>2696</v>
      </c>
      <c r="AJ158" s="52" t="s">
        <v>2781</v>
      </c>
      <c r="AK158" s="143">
        <v>12</v>
      </c>
      <c r="AL158" s="143">
        <v>2011</v>
      </c>
      <c r="AM158" s="58"/>
      <c r="AN158" s="52" t="s">
        <v>3454</v>
      </c>
      <c r="AO158" s="52" t="s">
        <v>3955</v>
      </c>
      <c r="AP158" s="52" t="s">
        <v>3992</v>
      </c>
      <c r="AQ158" s="52"/>
      <c r="AR158" s="59">
        <v>22</v>
      </c>
      <c r="AS158" s="54" t="s">
        <v>1544</v>
      </c>
      <c r="AT158" s="74">
        <v>360.79999999999995</v>
      </c>
      <c r="AU158" s="74">
        <v>193.6</v>
      </c>
      <c r="AV158" s="74">
        <v>2.2799999999999998</v>
      </c>
      <c r="AW158" s="61">
        <v>0</v>
      </c>
      <c r="AX158" s="61"/>
      <c r="AY158" s="74">
        <v>114.4</v>
      </c>
      <c r="AZ158" s="57">
        <v>208.92</v>
      </c>
      <c r="BA158" s="74">
        <v>880</v>
      </c>
      <c r="BB158" s="74"/>
      <c r="BC158" s="74">
        <v>880</v>
      </c>
    </row>
    <row r="159" spans="1:55" s="62" customFormat="1" ht="16.5" customHeight="1">
      <c r="A159" s="63" t="s">
        <v>4929</v>
      </c>
      <c r="B159" s="65">
        <v>153</v>
      </c>
      <c r="C159" s="52" t="s">
        <v>47</v>
      </c>
      <c r="D159" s="64" t="s">
        <v>48</v>
      </c>
      <c r="E159" s="64" t="s">
        <v>49</v>
      </c>
      <c r="F159" s="52" t="s">
        <v>50</v>
      </c>
      <c r="G159" s="74"/>
      <c r="H159" s="52" t="s">
        <v>3948</v>
      </c>
      <c r="I159" s="52" t="s">
        <v>3952</v>
      </c>
      <c r="J159" s="52" t="s">
        <v>5023</v>
      </c>
      <c r="K159" s="147">
        <f t="shared" si="2"/>
        <v>20</v>
      </c>
      <c r="L159" s="143" t="s">
        <v>1964</v>
      </c>
      <c r="M159" s="74"/>
      <c r="N159" s="74"/>
      <c r="O159" s="74"/>
      <c r="P159" s="74"/>
      <c r="Q159" s="54">
        <v>1235</v>
      </c>
      <c r="R159" s="74"/>
      <c r="S159" s="54" t="s">
        <v>51</v>
      </c>
      <c r="T159" s="52" t="s">
        <v>5252</v>
      </c>
      <c r="U159" s="295" t="s">
        <v>5258</v>
      </c>
      <c r="V159" s="55"/>
      <c r="W159" s="55"/>
      <c r="X159" s="64"/>
      <c r="Y159" s="55"/>
      <c r="Z159" s="55"/>
      <c r="AA159" s="307"/>
      <c r="AB159" s="307"/>
      <c r="AC159" s="307"/>
      <c r="AD159" s="307"/>
      <c r="AE159" s="307"/>
      <c r="AF159" s="52" t="s">
        <v>3812</v>
      </c>
      <c r="AG159" s="52" t="s">
        <v>2752</v>
      </c>
      <c r="AH159" s="52" t="s">
        <v>3990</v>
      </c>
      <c r="AI159" s="52" t="s">
        <v>1992</v>
      </c>
      <c r="AJ159" s="52" t="s">
        <v>2803</v>
      </c>
      <c r="AK159" s="147" t="s">
        <v>3947</v>
      </c>
      <c r="AL159" s="143">
        <v>2011</v>
      </c>
      <c r="AM159" s="58"/>
      <c r="AN159" s="52" t="s">
        <v>2025</v>
      </c>
      <c r="AO159" s="52" t="s">
        <v>3955</v>
      </c>
      <c r="AP159" s="52" t="s">
        <v>3992</v>
      </c>
      <c r="AQ159" s="52"/>
      <c r="AR159" s="59">
        <v>30</v>
      </c>
      <c r="AS159" s="54" t="s">
        <v>1609</v>
      </c>
      <c r="AT159" s="74">
        <v>491.99999999999994</v>
      </c>
      <c r="AU159" s="74">
        <v>264</v>
      </c>
      <c r="AV159" s="74">
        <v>24.19</v>
      </c>
      <c r="AW159" s="61">
        <v>71</v>
      </c>
      <c r="AX159" s="61"/>
      <c r="AY159" s="74">
        <v>156</v>
      </c>
      <c r="AZ159" s="57">
        <v>192.81</v>
      </c>
      <c r="BA159" s="74">
        <v>1200</v>
      </c>
      <c r="BB159" s="74"/>
      <c r="BC159" s="74">
        <v>1200</v>
      </c>
    </row>
    <row r="160" spans="1:55" s="62" customFormat="1" ht="16.5" customHeight="1">
      <c r="A160" s="63" t="s">
        <v>4929</v>
      </c>
      <c r="B160" s="65">
        <v>154</v>
      </c>
      <c r="C160" s="52" t="s">
        <v>928</v>
      </c>
      <c r="D160" s="320" t="s">
        <v>929</v>
      </c>
      <c r="E160" s="64" t="s">
        <v>930</v>
      </c>
      <c r="F160" s="52" t="s">
        <v>931</v>
      </c>
      <c r="G160" s="74"/>
      <c r="H160" s="52" t="s">
        <v>3793</v>
      </c>
      <c r="I160" s="52" t="s">
        <v>2752</v>
      </c>
      <c r="J160" s="52" t="s">
        <v>4959</v>
      </c>
      <c r="K160" s="147">
        <f t="shared" si="2"/>
        <v>50</v>
      </c>
      <c r="L160" s="143" t="s">
        <v>1964</v>
      </c>
      <c r="M160" s="74"/>
      <c r="N160" s="74"/>
      <c r="O160" s="74"/>
      <c r="P160" s="74"/>
      <c r="Q160" s="54">
        <v>934</v>
      </c>
      <c r="R160" s="74"/>
      <c r="S160" s="54" t="s">
        <v>368</v>
      </c>
      <c r="T160" s="52" t="s">
        <v>5252</v>
      </c>
      <c r="U160" s="295" t="s">
        <v>5259</v>
      </c>
      <c r="V160" s="55"/>
      <c r="W160" s="55"/>
      <c r="X160" s="64"/>
      <c r="Y160" s="55"/>
      <c r="Z160" s="55"/>
      <c r="AA160" s="307"/>
      <c r="AB160" s="307"/>
      <c r="AC160" s="307"/>
      <c r="AD160" s="307"/>
      <c r="AE160" s="307"/>
      <c r="AF160" s="52" t="s">
        <v>2752</v>
      </c>
      <c r="AG160" s="52" t="s">
        <v>3947</v>
      </c>
      <c r="AH160" s="52" t="s">
        <v>3990</v>
      </c>
      <c r="AI160" s="52" t="s">
        <v>2004</v>
      </c>
      <c r="AJ160" s="52" t="s">
        <v>3949</v>
      </c>
      <c r="AK160" s="147" t="s">
        <v>3953</v>
      </c>
      <c r="AL160" s="143">
        <v>2011</v>
      </c>
      <c r="AM160" s="58"/>
      <c r="AN160" s="52" t="s">
        <v>2025</v>
      </c>
      <c r="AO160" s="52" t="s">
        <v>3955</v>
      </c>
      <c r="AP160" s="52" t="s">
        <v>3992</v>
      </c>
      <c r="AQ160" s="52"/>
      <c r="AR160" s="59">
        <v>30</v>
      </c>
      <c r="AS160" s="54" t="s">
        <v>1609</v>
      </c>
      <c r="AT160" s="74">
        <v>491.99999999999994</v>
      </c>
      <c r="AU160" s="74">
        <v>264</v>
      </c>
      <c r="AV160" s="74">
        <v>22.52</v>
      </c>
      <c r="AW160" s="61">
        <v>71</v>
      </c>
      <c r="AX160" s="61"/>
      <c r="AY160" s="74">
        <v>156</v>
      </c>
      <c r="AZ160" s="57">
        <v>194.48</v>
      </c>
      <c r="BA160" s="74">
        <v>1200</v>
      </c>
      <c r="BB160" s="74"/>
      <c r="BC160" s="74">
        <v>1200</v>
      </c>
    </row>
    <row r="161" spans="1:55" s="62" customFormat="1" ht="16.5" customHeight="1">
      <c r="A161" s="63" t="s">
        <v>4929</v>
      </c>
      <c r="B161" s="65">
        <v>155</v>
      </c>
      <c r="C161" s="52" t="s">
        <v>933</v>
      </c>
      <c r="D161" s="320" t="s">
        <v>934</v>
      </c>
      <c r="E161" s="64" t="s">
        <v>935</v>
      </c>
      <c r="F161" s="52" t="s">
        <v>936</v>
      </c>
      <c r="G161" s="74"/>
      <c r="H161" s="52" t="s">
        <v>3793</v>
      </c>
      <c r="I161" s="52" t="s">
        <v>3950</v>
      </c>
      <c r="J161" s="52" t="s">
        <v>4947</v>
      </c>
      <c r="K161" s="147">
        <f t="shared" si="2"/>
        <v>48</v>
      </c>
      <c r="L161" s="143" t="s">
        <v>100</v>
      </c>
      <c r="M161" s="74"/>
      <c r="N161" s="74"/>
      <c r="O161" s="74"/>
      <c r="P161" s="74"/>
      <c r="Q161" s="54">
        <v>812</v>
      </c>
      <c r="R161" s="74"/>
      <c r="S161" s="52" t="s">
        <v>51</v>
      </c>
      <c r="T161" s="52" t="s">
        <v>5252</v>
      </c>
      <c r="U161" s="295" t="s">
        <v>5260</v>
      </c>
      <c r="V161" s="55"/>
      <c r="W161" s="55"/>
      <c r="X161" s="64"/>
      <c r="Y161" s="55"/>
      <c r="Z161" s="55"/>
      <c r="AA161" s="307"/>
      <c r="AB161" s="307"/>
      <c r="AC161" s="307"/>
      <c r="AD161" s="307"/>
      <c r="AE161" s="307"/>
      <c r="AF161" s="52" t="s">
        <v>3947</v>
      </c>
      <c r="AG161" s="52" t="s">
        <v>3953</v>
      </c>
      <c r="AH161" s="52" t="s">
        <v>3990</v>
      </c>
      <c r="AI161" s="52" t="s">
        <v>2000</v>
      </c>
      <c r="AJ161" s="52" t="s">
        <v>3951</v>
      </c>
      <c r="AK161" s="147" t="s">
        <v>3948</v>
      </c>
      <c r="AL161" s="143">
        <v>2011</v>
      </c>
      <c r="AM161" s="58"/>
      <c r="AN161" s="52" t="s">
        <v>2752</v>
      </c>
      <c r="AO161" s="52" t="s">
        <v>3955</v>
      </c>
      <c r="AP161" s="52" t="s">
        <v>3992</v>
      </c>
      <c r="AQ161" s="52"/>
      <c r="AR161" s="59">
        <v>11</v>
      </c>
      <c r="AS161" s="54" t="s">
        <v>1544</v>
      </c>
      <c r="AT161" s="74">
        <v>180.39999999999998</v>
      </c>
      <c r="AU161" s="74">
        <v>96.8</v>
      </c>
      <c r="AV161" s="74">
        <v>25.03</v>
      </c>
      <c r="AW161" s="61">
        <v>133</v>
      </c>
      <c r="AX161" s="61"/>
      <c r="AY161" s="74">
        <v>57.2</v>
      </c>
      <c r="AZ161" s="57">
        <v>-52.430000000000007</v>
      </c>
      <c r="BA161" s="74">
        <v>492.43</v>
      </c>
      <c r="BB161" s="74"/>
      <c r="BC161" s="74">
        <v>440</v>
      </c>
    </row>
    <row r="162" spans="1:55" s="62" customFormat="1" ht="16.5" customHeight="1">
      <c r="A162" s="63" t="s">
        <v>4929</v>
      </c>
      <c r="B162" s="65">
        <v>156</v>
      </c>
      <c r="C162" s="54"/>
      <c r="D162" s="320" t="s">
        <v>161</v>
      </c>
      <c r="E162" s="64" t="s">
        <v>376</v>
      </c>
      <c r="F162" s="52" t="s">
        <v>951</v>
      </c>
      <c r="G162" s="74"/>
      <c r="H162" s="52" t="s">
        <v>2792</v>
      </c>
      <c r="I162" s="52" t="s">
        <v>3951</v>
      </c>
      <c r="J162" s="54">
        <v>1961</v>
      </c>
      <c r="K162" s="147">
        <f t="shared" si="2"/>
        <v>51</v>
      </c>
      <c r="L162" s="143" t="s">
        <v>1964</v>
      </c>
      <c r="M162" s="74"/>
      <c r="N162" s="74"/>
      <c r="O162" s="74"/>
      <c r="P162" s="74"/>
      <c r="Q162" s="54">
        <v>1467</v>
      </c>
      <c r="R162" s="74"/>
      <c r="S162" s="54" t="s">
        <v>58</v>
      </c>
      <c r="T162" s="52" t="s">
        <v>5252</v>
      </c>
      <c r="U162" s="295" t="s">
        <v>5261</v>
      </c>
      <c r="V162" s="55"/>
      <c r="W162" s="55"/>
      <c r="X162" s="64"/>
      <c r="Y162" s="55"/>
      <c r="Z162" s="55"/>
      <c r="AA162" s="307"/>
      <c r="AB162" s="307"/>
      <c r="AC162" s="307"/>
      <c r="AD162" s="307"/>
      <c r="AE162" s="307"/>
      <c r="AF162" s="52" t="s">
        <v>3950</v>
      </c>
      <c r="AG162" s="52" t="s">
        <v>2752</v>
      </c>
      <c r="AH162" s="52" t="s">
        <v>4517</v>
      </c>
      <c r="AI162" s="52" t="s">
        <v>2705</v>
      </c>
      <c r="AJ162" s="52" t="s">
        <v>3458</v>
      </c>
      <c r="AK162" s="147" t="s">
        <v>2021</v>
      </c>
      <c r="AL162" s="143">
        <v>2010</v>
      </c>
      <c r="AM162" s="58"/>
      <c r="AN162" s="52" t="s">
        <v>2025</v>
      </c>
      <c r="AO162" s="52" t="s">
        <v>3955</v>
      </c>
      <c r="AP162" s="52" t="s">
        <v>3992</v>
      </c>
      <c r="AQ162" s="52"/>
      <c r="AR162" s="59">
        <v>30</v>
      </c>
      <c r="AS162" s="54" t="s">
        <v>1609</v>
      </c>
      <c r="AT162" s="74">
        <v>491.99999999999994</v>
      </c>
      <c r="AU162" s="74">
        <v>264</v>
      </c>
      <c r="AV162" s="74">
        <v>8.16</v>
      </c>
      <c r="AW162" s="61">
        <v>37</v>
      </c>
      <c r="AX162" s="61"/>
      <c r="AY162" s="74">
        <v>156</v>
      </c>
      <c r="AZ162" s="57">
        <v>242.84</v>
      </c>
      <c r="BA162" s="74">
        <v>1200</v>
      </c>
      <c r="BB162" s="74"/>
      <c r="BC162" s="74">
        <v>1200</v>
      </c>
    </row>
    <row r="163" spans="1:55" s="62" customFormat="1" ht="16.5" customHeight="1">
      <c r="A163" s="63" t="s">
        <v>4929</v>
      </c>
      <c r="B163" s="65">
        <v>157</v>
      </c>
      <c r="C163" s="54">
        <v>3439851071</v>
      </c>
      <c r="D163" s="320" t="s">
        <v>232</v>
      </c>
      <c r="E163" s="64" t="s">
        <v>957</v>
      </c>
      <c r="F163" s="52" t="s">
        <v>958</v>
      </c>
      <c r="G163" s="74"/>
      <c r="H163" s="52" t="s">
        <v>2797</v>
      </c>
      <c r="I163" s="52" t="s">
        <v>3952</v>
      </c>
      <c r="J163" s="54">
        <v>1984</v>
      </c>
      <c r="K163" s="147">
        <f t="shared" si="2"/>
        <v>28</v>
      </c>
      <c r="L163" s="143" t="s">
        <v>1964</v>
      </c>
      <c r="M163" s="74"/>
      <c r="N163" s="74"/>
      <c r="O163" s="74"/>
      <c r="P163" s="74"/>
      <c r="Q163" s="54">
        <v>655</v>
      </c>
      <c r="R163" s="74"/>
      <c r="S163" s="54" t="s">
        <v>58</v>
      </c>
      <c r="T163" s="52" t="s">
        <v>5252</v>
      </c>
      <c r="U163" s="625" t="s">
        <v>5262</v>
      </c>
      <c r="V163" s="55"/>
      <c r="W163" s="55"/>
      <c r="X163" s="64"/>
      <c r="Y163" s="55"/>
      <c r="Z163" s="55"/>
      <c r="AA163" s="307"/>
      <c r="AB163" s="307"/>
      <c r="AC163" s="307"/>
      <c r="AD163" s="307"/>
      <c r="AE163" s="307"/>
      <c r="AF163" s="52" t="s">
        <v>3804</v>
      </c>
      <c r="AG163" s="52" t="s">
        <v>3952</v>
      </c>
      <c r="AH163" s="52" t="s">
        <v>3990</v>
      </c>
      <c r="AI163" s="52" t="s">
        <v>2155</v>
      </c>
      <c r="AJ163" s="52" t="s">
        <v>2752</v>
      </c>
      <c r="AK163" s="147" t="s">
        <v>3952</v>
      </c>
      <c r="AL163" s="143">
        <v>2011</v>
      </c>
      <c r="AM163" s="58"/>
      <c r="AN163" s="52" t="s">
        <v>2025</v>
      </c>
      <c r="AO163" s="52" t="s">
        <v>3955</v>
      </c>
      <c r="AP163" s="52" t="s">
        <v>3992</v>
      </c>
      <c r="AQ163" s="52"/>
      <c r="AR163" s="59">
        <v>30</v>
      </c>
      <c r="AS163" s="54" t="s">
        <v>1609</v>
      </c>
      <c r="AT163" s="74">
        <v>491.99999999999994</v>
      </c>
      <c r="AU163" s="74">
        <v>264</v>
      </c>
      <c r="AV163" s="74">
        <v>142.16</v>
      </c>
      <c r="AW163" s="61">
        <v>178</v>
      </c>
      <c r="AX163" s="61"/>
      <c r="AY163" s="74">
        <v>156</v>
      </c>
      <c r="AZ163" s="57">
        <v>-32.159999999999854</v>
      </c>
      <c r="BA163" s="74">
        <v>1232.1599999999999</v>
      </c>
      <c r="BB163" s="74"/>
      <c r="BC163" s="74">
        <v>1200</v>
      </c>
    </row>
    <row r="164" spans="1:55" s="62" customFormat="1" ht="16.5" customHeight="1">
      <c r="A164" s="63" t="s">
        <v>4929</v>
      </c>
      <c r="B164" s="65">
        <v>158</v>
      </c>
      <c r="C164" s="52" t="s">
        <v>968</v>
      </c>
      <c r="D164" s="320" t="s">
        <v>248</v>
      </c>
      <c r="E164" s="64" t="s">
        <v>969</v>
      </c>
      <c r="F164" s="52" t="s">
        <v>970</v>
      </c>
      <c r="G164" s="74"/>
      <c r="H164" s="52" t="s">
        <v>2781</v>
      </c>
      <c r="I164" s="52" t="s">
        <v>3951</v>
      </c>
      <c r="J164" s="52" t="s">
        <v>4947</v>
      </c>
      <c r="K164" s="147">
        <f t="shared" si="2"/>
        <v>48</v>
      </c>
      <c r="L164" s="143" t="s">
        <v>1964</v>
      </c>
      <c r="M164" s="74"/>
      <c r="N164" s="74"/>
      <c r="O164" s="74"/>
      <c r="P164" s="74"/>
      <c r="Q164" s="54">
        <v>950</v>
      </c>
      <c r="R164" s="74"/>
      <c r="S164" s="52" t="s">
        <v>58</v>
      </c>
      <c r="T164" s="52" t="s">
        <v>5252</v>
      </c>
      <c r="U164" s="295" t="s">
        <v>5263</v>
      </c>
      <c r="V164" s="55"/>
      <c r="W164" s="55"/>
      <c r="X164" s="64"/>
      <c r="Y164" s="55"/>
      <c r="Z164" s="55"/>
      <c r="AA164" s="307"/>
      <c r="AB164" s="307"/>
      <c r="AC164" s="307"/>
      <c r="AD164" s="307"/>
      <c r="AE164" s="307"/>
      <c r="AF164" s="52" t="s">
        <v>3955</v>
      </c>
      <c r="AG164" s="52" t="s">
        <v>3953</v>
      </c>
      <c r="AH164" s="52" t="s">
        <v>3990</v>
      </c>
      <c r="AI164" s="52" t="s">
        <v>2004</v>
      </c>
      <c r="AJ164" s="52"/>
      <c r="AK164" s="147"/>
      <c r="AL164" s="143"/>
      <c r="AM164" s="58"/>
      <c r="AN164" s="52" t="s">
        <v>2025</v>
      </c>
      <c r="AO164" s="52" t="s">
        <v>3955</v>
      </c>
      <c r="AP164" s="52" t="s">
        <v>3992</v>
      </c>
      <c r="AQ164" s="52"/>
      <c r="AR164" s="59">
        <v>30</v>
      </c>
      <c r="AS164" s="54" t="s">
        <v>1609</v>
      </c>
      <c r="AT164" s="74">
        <v>491.99999999999994</v>
      </c>
      <c r="AU164" s="74">
        <v>264</v>
      </c>
      <c r="AV164" s="74">
        <v>222.14</v>
      </c>
      <c r="AW164" s="61">
        <v>62</v>
      </c>
      <c r="AX164" s="61"/>
      <c r="AY164" s="74">
        <v>156</v>
      </c>
      <c r="AZ164" s="57">
        <v>3.86</v>
      </c>
      <c r="BA164" s="74">
        <v>1200</v>
      </c>
      <c r="BB164" s="74"/>
      <c r="BC164" s="74">
        <v>1200</v>
      </c>
    </row>
    <row r="165" spans="1:55" s="62" customFormat="1" ht="16.5" customHeight="1">
      <c r="A165" s="63" t="s">
        <v>4929</v>
      </c>
      <c r="B165" s="65">
        <v>159</v>
      </c>
      <c r="C165" s="52" t="s">
        <v>980</v>
      </c>
      <c r="D165" s="320" t="s">
        <v>291</v>
      </c>
      <c r="E165" s="64" t="s">
        <v>981</v>
      </c>
      <c r="F165" s="52" t="s">
        <v>982</v>
      </c>
      <c r="G165" s="74"/>
      <c r="H165" s="52" t="s">
        <v>2792</v>
      </c>
      <c r="I165" s="52" t="s">
        <v>3947</v>
      </c>
      <c r="J165" s="52" t="s">
        <v>4930</v>
      </c>
      <c r="K165" s="147">
        <f t="shared" si="2"/>
        <v>66</v>
      </c>
      <c r="L165" s="143" t="s">
        <v>1964</v>
      </c>
      <c r="M165" s="74"/>
      <c r="N165" s="74"/>
      <c r="O165" s="74"/>
      <c r="P165" s="74"/>
      <c r="Q165" s="54">
        <v>1012</v>
      </c>
      <c r="R165" s="74"/>
      <c r="S165" s="52" t="s">
        <v>58</v>
      </c>
      <c r="T165" s="52" t="s">
        <v>5252</v>
      </c>
      <c r="U165" s="625" t="s">
        <v>5264</v>
      </c>
      <c r="V165" s="55"/>
      <c r="W165" s="55"/>
      <c r="X165" s="64"/>
      <c r="Y165" s="55"/>
      <c r="Z165" s="55"/>
      <c r="AA165" s="307"/>
      <c r="AB165" s="307"/>
      <c r="AC165" s="307"/>
      <c r="AD165" s="307"/>
      <c r="AE165" s="307"/>
      <c r="AF165" s="52" t="s">
        <v>2761</v>
      </c>
      <c r="AG165" s="52" t="s">
        <v>3953</v>
      </c>
      <c r="AH165" s="52" t="s">
        <v>3990</v>
      </c>
      <c r="AI165" s="52" t="s">
        <v>2177</v>
      </c>
      <c r="AJ165" s="52"/>
      <c r="AK165" s="147"/>
      <c r="AL165" s="143"/>
      <c r="AM165" s="58"/>
      <c r="AN165" s="52" t="s">
        <v>2025</v>
      </c>
      <c r="AO165" s="52" t="s">
        <v>3955</v>
      </c>
      <c r="AP165" s="52" t="s">
        <v>3992</v>
      </c>
      <c r="AQ165" s="52"/>
      <c r="AR165" s="59">
        <v>30</v>
      </c>
      <c r="AS165" s="54" t="s">
        <v>1609</v>
      </c>
      <c r="AT165" s="74">
        <v>491.99999999999994</v>
      </c>
      <c r="AU165" s="74">
        <v>264</v>
      </c>
      <c r="AV165" s="74">
        <v>8.86</v>
      </c>
      <c r="AW165" s="61">
        <v>155</v>
      </c>
      <c r="AX165" s="61"/>
      <c r="AY165" s="74">
        <v>156</v>
      </c>
      <c r="AZ165" s="57">
        <v>124.14</v>
      </c>
      <c r="BA165" s="74">
        <v>1200</v>
      </c>
      <c r="BB165" s="74"/>
      <c r="BC165" s="74">
        <v>1200</v>
      </c>
    </row>
    <row r="166" spans="1:55" s="62" customFormat="1" ht="16.5" customHeight="1">
      <c r="A166" s="63" t="s">
        <v>4929</v>
      </c>
      <c r="B166" s="65">
        <v>160</v>
      </c>
      <c r="C166" s="52" t="s">
        <v>993</v>
      </c>
      <c r="D166" s="320" t="s">
        <v>994</v>
      </c>
      <c r="E166" s="64" t="s">
        <v>995</v>
      </c>
      <c r="F166" s="52" t="s">
        <v>996</v>
      </c>
      <c r="G166" s="74"/>
      <c r="H166" s="52" t="s">
        <v>2767</v>
      </c>
      <c r="I166" s="52" t="s">
        <v>2021</v>
      </c>
      <c r="J166" s="52" t="s">
        <v>5265</v>
      </c>
      <c r="K166" s="147">
        <f t="shared" si="2"/>
        <v>47</v>
      </c>
      <c r="L166" s="143" t="s">
        <v>1964</v>
      </c>
      <c r="M166" s="74"/>
      <c r="N166" s="74"/>
      <c r="O166" s="74"/>
      <c r="P166" s="74"/>
      <c r="Q166" s="54">
        <v>1070</v>
      </c>
      <c r="R166" s="74"/>
      <c r="S166" s="52" t="s">
        <v>58</v>
      </c>
      <c r="T166" s="52" t="s">
        <v>5252</v>
      </c>
      <c r="U166" s="295" t="s">
        <v>959</v>
      </c>
      <c r="V166" s="55"/>
      <c r="W166" s="55"/>
      <c r="X166" s="64"/>
      <c r="Y166" s="55"/>
      <c r="Z166" s="55"/>
      <c r="AA166" s="307"/>
      <c r="AB166" s="307"/>
      <c r="AC166" s="307"/>
      <c r="AD166" s="307"/>
      <c r="AE166" s="307"/>
      <c r="AF166" s="52" t="s">
        <v>3799</v>
      </c>
      <c r="AG166" s="52" t="s">
        <v>3953</v>
      </c>
      <c r="AH166" s="52" t="s">
        <v>3990</v>
      </c>
      <c r="AI166" s="52" t="s">
        <v>1997</v>
      </c>
      <c r="AJ166" s="52"/>
      <c r="AK166" s="147"/>
      <c r="AL166" s="143"/>
      <c r="AM166" s="58"/>
      <c r="AN166" s="52" t="s">
        <v>2025</v>
      </c>
      <c r="AO166" s="52" t="s">
        <v>3955</v>
      </c>
      <c r="AP166" s="52" t="s">
        <v>3992</v>
      </c>
      <c r="AQ166" s="52"/>
      <c r="AR166" s="59">
        <v>30</v>
      </c>
      <c r="AS166" s="54" t="s">
        <v>1609</v>
      </c>
      <c r="AT166" s="74">
        <v>491.99999999999994</v>
      </c>
      <c r="AU166" s="74">
        <v>264</v>
      </c>
      <c r="AV166" s="74">
        <v>15.85</v>
      </c>
      <c r="AW166" s="61">
        <v>90</v>
      </c>
      <c r="AX166" s="61"/>
      <c r="AY166" s="74">
        <v>156</v>
      </c>
      <c r="AZ166" s="57">
        <v>182.15</v>
      </c>
      <c r="BA166" s="74">
        <v>1200</v>
      </c>
      <c r="BB166" s="74"/>
      <c r="BC166" s="74">
        <v>1200</v>
      </c>
    </row>
    <row r="167" spans="1:55" s="62" customFormat="1" ht="16.5" customHeight="1">
      <c r="A167" s="63" t="s">
        <v>4929</v>
      </c>
      <c r="B167" s="65">
        <v>161</v>
      </c>
      <c r="C167" s="52" t="s">
        <v>1014</v>
      </c>
      <c r="D167" s="320" t="s">
        <v>448</v>
      </c>
      <c r="E167" s="64" t="s">
        <v>382</v>
      </c>
      <c r="F167" s="52" t="s">
        <v>1015</v>
      </c>
      <c r="G167" s="74"/>
      <c r="H167" s="52" t="s">
        <v>3951</v>
      </c>
      <c r="I167" s="52" t="s">
        <v>3946</v>
      </c>
      <c r="J167" s="52" t="s">
        <v>5033</v>
      </c>
      <c r="K167" s="147">
        <f t="shared" si="2"/>
        <v>54</v>
      </c>
      <c r="L167" s="143" t="s">
        <v>1964</v>
      </c>
      <c r="M167" s="74"/>
      <c r="N167" s="74"/>
      <c r="O167" s="74"/>
      <c r="P167" s="74"/>
      <c r="Q167" s="54">
        <v>1133</v>
      </c>
      <c r="R167" s="74"/>
      <c r="S167" s="54" t="s">
        <v>58</v>
      </c>
      <c r="T167" s="52" t="s">
        <v>5252</v>
      </c>
      <c r="U167" s="295" t="s">
        <v>2708</v>
      </c>
      <c r="V167" s="55"/>
      <c r="W167" s="55"/>
      <c r="X167" s="64"/>
      <c r="Y167" s="55"/>
      <c r="Z167" s="55"/>
      <c r="AA167" s="307"/>
      <c r="AB167" s="307"/>
      <c r="AC167" s="307"/>
      <c r="AD167" s="307"/>
      <c r="AE167" s="307"/>
      <c r="AF167" s="52" t="s">
        <v>3954</v>
      </c>
      <c r="AG167" s="52" t="s">
        <v>3947</v>
      </c>
      <c r="AH167" s="52" t="s">
        <v>3990</v>
      </c>
      <c r="AI167" s="52" t="s">
        <v>2120</v>
      </c>
      <c r="AJ167" s="52"/>
      <c r="AK167" s="147"/>
      <c r="AL167" s="143"/>
      <c r="AM167" s="58"/>
      <c r="AN167" s="52" t="s">
        <v>2025</v>
      </c>
      <c r="AO167" s="52" t="s">
        <v>3955</v>
      </c>
      <c r="AP167" s="52" t="s">
        <v>3992</v>
      </c>
      <c r="AQ167" s="52"/>
      <c r="AR167" s="59">
        <v>30</v>
      </c>
      <c r="AS167" s="54" t="s">
        <v>1609</v>
      </c>
      <c r="AT167" s="74">
        <v>491.99999999999994</v>
      </c>
      <c r="AU167" s="74">
        <v>264</v>
      </c>
      <c r="AV167" s="74">
        <v>2.72</v>
      </c>
      <c r="AW167" s="61">
        <v>90</v>
      </c>
      <c r="AX167" s="61"/>
      <c r="AY167" s="74">
        <v>156</v>
      </c>
      <c r="AZ167" s="57">
        <v>195.28</v>
      </c>
      <c r="BA167" s="74">
        <v>1200</v>
      </c>
      <c r="BB167" s="74"/>
      <c r="BC167" s="74">
        <v>1200</v>
      </c>
    </row>
    <row r="168" spans="1:55" s="62" customFormat="1" ht="16.5" customHeight="1">
      <c r="A168" s="63" t="s">
        <v>4929</v>
      </c>
      <c r="B168" s="65">
        <v>162</v>
      </c>
      <c r="C168" s="52" t="s">
        <v>1041</v>
      </c>
      <c r="D168" s="64" t="s">
        <v>1042</v>
      </c>
      <c r="E168" s="64" t="s">
        <v>1043</v>
      </c>
      <c r="F168" s="52" t="s">
        <v>1044</v>
      </c>
      <c r="G168" s="74"/>
      <c r="H168" s="52" t="s">
        <v>2772</v>
      </c>
      <c r="I168" s="52" t="s">
        <v>3947</v>
      </c>
      <c r="J168" s="52" t="s">
        <v>4950</v>
      </c>
      <c r="K168" s="147">
        <f t="shared" si="2"/>
        <v>23</v>
      </c>
      <c r="L168" s="143" t="s">
        <v>1964</v>
      </c>
      <c r="M168" s="74"/>
      <c r="N168" s="74"/>
      <c r="O168" s="74"/>
      <c r="P168" s="74"/>
      <c r="Q168" s="54">
        <v>1206</v>
      </c>
      <c r="R168" s="74"/>
      <c r="S168" s="54" t="s">
        <v>58</v>
      </c>
      <c r="T168" s="52" t="s">
        <v>5252</v>
      </c>
      <c r="U168" s="295" t="s">
        <v>959</v>
      </c>
      <c r="V168" s="55"/>
      <c r="W168" s="55"/>
      <c r="X168" s="64"/>
      <c r="Y168" s="55"/>
      <c r="Z168" s="55"/>
      <c r="AA168" s="307"/>
      <c r="AB168" s="307"/>
      <c r="AC168" s="307"/>
      <c r="AD168" s="307"/>
      <c r="AE168" s="307"/>
      <c r="AF168" s="52" t="s">
        <v>2787</v>
      </c>
      <c r="AG168" s="52" t="s">
        <v>3947</v>
      </c>
      <c r="AH168" s="52" t="s">
        <v>3990</v>
      </c>
      <c r="AI168" s="52" t="s">
        <v>1969</v>
      </c>
      <c r="AJ168" s="52"/>
      <c r="AK168" s="147"/>
      <c r="AL168" s="143"/>
      <c r="AM168" s="58"/>
      <c r="AN168" s="52" t="s">
        <v>3793</v>
      </c>
      <c r="AO168" s="52" t="s">
        <v>3955</v>
      </c>
      <c r="AP168" s="52" t="s">
        <v>3992</v>
      </c>
      <c r="AQ168" s="52"/>
      <c r="AR168" s="59">
        <v>27</v>
      </c>
      <c r="AS168" s="54" t="s">
        <v>1544</v>
      </c>
      <c r="AT168" s="74">
        <v>442.79999999999995</v>
      </c>
      <c r="AU168" s="74">
        <v>237.6</v>
      </c>
      <c r="AV168" s="74">
        <v>16.14</v>
      </c>
      <c r="AW168" s="61">
        <v>90</v>
      </c>
      <c r="AX168" s="61"/>
      <c r="AY168" s="74">
        <v>140.4</v>
      </c>
      <c r="AZ168" s="57">
        <v>153.06</v>
      </c>
      <c r="BA168" s="74">
        <v>1080</v>
      </c>
      <c r="BB168" s="74"/>
      <c r="BC168" s="74">
        <v>1080</v>
      </c>
    </row>
    <row r="169" spans="1:55" s="62" customFormat="1" ht="16.5" customHeight="1">
      <c r="A169" s="63" t="s">
        <v>4929</v>
      </c>
      <c r="B169" s="65">
        <v>163</v>
      </c>
      <c r="C169" s="52" t="s">
        <v>1066</v>
      </c>
      <c r="D169" s="64" t="s">
        <v>1067</v>
      </c>
      <c r="E169" s="64" t="s">
        <v>1068</v>
      </c>
      <c r="F169" s="52" t="s">
        <v>1069</v>
      </c>
      <c r="G169" s="74"/>
      <c r="H169" s="52" t="s">
        <v>3949</v>
      </c>
      <c r="I169" s="52" t="s">
        <v>3951</v>
      </c>
      <c r="J169" s="52" t="s">
        <v>4936</v>
      </c>
      <c r="K169" s="147">
        <f t="shared" si="2"/>
        <v>36</v>
      </c>
      <c r="L169" s="143" t="s">
        <v>1964</v>
      </c>
      <c r="M169" s="74"/>
      <c r="N169" s="74"/>
      <c r="O169" s="74"/>
      <c r="P169" s="74"/>
      <c r="Q169" s="54">
        <v>1272</v>
      </c>
      <c r="R169" s="74"/>
      <c r="S169" s="54" t="s">
        <v>368</v>
      </c>
      <c r="T169" s="52" t="s">
        <v>5252</v>
      </c>
      <c r="U169" s="295" t="s">
        <v>5259</v>
      </c>
      <c r="V169" s="55"/>
      <c r="W169" s="55"/>
      <c r="X169" s="64"/>
      <c r="Y169" s="55"/>
      <c r="Z169" s="55"/>
      <c r="AA169" s="307"/>
      <c r="AB169" s="307"/>
      <c r="AC169" s="307"/>
      <c r="AD169" s="307"/>
      <c r="AE169" s="307"/>
      <c r="AF169" s="52" t="s">
        <v>3799</v>
      </c>
      <c r="AG169" s="52" t="s">
        <v>3954</v>
      </c>
      <c r="AH169" s="52" t="s">
        <v>3990</v>
      </c>
      <c r="AI169" s="52" t="s">
        <v>2300</v>
      </c>
      <c r="AJ169" s="52" t="s">
        <v>3954</v>
      </c>
      <c r="AK169" s="147" t="s">
        <v>3954</v>
      </c>
      <c r="AL169" s="143">
        <v>2011</v>
      </c>
      <c r="AM169" s="58"/>
      <c r="AN169" s="52" t="s">
        <v>2025</v>
      </c>
      <c r="AO169" s="52" t="s">
        <v>3955</v>
      </c>
      <c r="AP169" s="52" t="s">
        <v>3992</v>
      </c>
      <c r="AQ169" s="52"/>
      <c r="AR169" s="59">
        <v>30</v>
      </c>
      <c r="AS169" s="54" t="s">
        <v>1609</v>
      </c>
      <c r="AT169" s="74">
        <v>491.99999999999994</v>
      </c>
      <c r="AU169" s="74">
        <v>264</v>
      </c>
      <c r="AV169" s="74">
        <v>43.81</v>
      </c>
      <c r="AW169" s="61">
        <v>67</v>
      </c>
      <c r="AX169" s="61"/>
      <c r="AY169" s="74">
        <v>156</v>
      </c>
      <c r="AZ169" s="57">
        <v>177.19</v>
      </c>
      <c r="BA169" s="74">
        <v>1200</v>
      </c>
      <c r="BB169" s="74"/>
      <c r="BC169" s="74">
        <v>1200</v>
      </c>
    </row>
    <row r="170" spans="1:55" s="62" customFormat="1" ht="16.5" customHeight="1">
      <c r="A170" s="63" t="s">
        <v>4929</v>
      </c>
      <c r="B170" s="65">
        <v>164</v>
      </c>
      <c r="C170" s="52" t="s">
        <v>1102</v>
      </c>
      <c r="D170" s="64" t="s">
        <v>1103</v>
      </c>
      <c r="E170" s="64" t="s">
        <v>1104</v>
      </c>
      <c r="F170" s="52" t="s">
        <v>1105</v>
      </c>
      <c r="G170" s="74"/>
      <c r="H170" s="52" t="s">
        <v>3955</v>
      </c>
      <c r="I170" s="52" t="s">
        <v>3946</v>
      </c>
      <c r="J170" s="52" t="s">
        <v>5266</v>
      </c>
      <c r="K170" s="147">
        <f t="shared" si="2"/>
        <v>35</v>
      </c>
      <c r="L170" s="143" t="s">
        <v>100</v>
      </c>
      <c r="M170" s="74"/>
      <c r="N170" s="74"/>
      <c r="O170" s="74"/>
      <c r="P170" s="74"/>
      <c r="Q170" s="54">
        <v>1328</v>
      </c>
      <c r="R170" s="74"/>
      <c r="S170" s="54" t="s">
        <v>58</v>
      </c>
      <c r="T170" s="52" t="s">
        <v>5252</v>
      </c>
      <c r="U170" s="295" t="s">
        <v>1365</v>
      </c>
      <c r="V170" s="55"/>
      <c r="W170" s="55"/>
      <c r="X170" s="64"/>
      <c r="Y170" s="55"/>
      <c r="Z170" s="55"/>
      <c r="AA170" s="307"/>
      <c r="AB170" s="307"/>
      <c r="AC170" s="307"/>
      <c r="AD170" s="307"/>
      <c r="AE170" s="307"/>
      <c r="AF170" s="52" t="s">
        <v>2025</v>
      </c>
      <c r="AG170" s="52" t="s">
        <v>3954</v>
      </c>
      <c r="AH170" s="52" t="s">
        <v>3990</v>
      </c>
      <c r="AI170" s="52" t="s">
        <v>2137</v>
      </c>
      <c r="AJ170" s="52" t="s">
        <v>3454</v>
      </c>
      <c r="AK170" s="147" t="s">
        <v>3954</v>
      </c>
      <c r="AL170" s="143">
        <v>2011</v>
      </c>
      <c r="AM170" s="58"/>
      <c r="AN170" s="52" t="s">
        <v>3948</v>
      </c>
      <c r="AO170" s="52" t="s">
        <v>3955</v>
      </c>
      <c r="AP170" s="52" t="s">
        <v>3992</v>
      </c>
      <c r="AQ170" s="52"/>
      <c r="AR170" s="59">
        <v>5</v>
      </c>
      <c r="AS170" s="54" t="s">
        <v>1544</v>
      </c>
      <c r="AT170" s="74">
        <v>82</v>
      </c>
      <c r="AU170" s="74">
        <v>44</v>
      </c>
      <c r="AV170" s="74">
        <v>7.55</v>
      </c>
      <c r="AW170" s="61">
        <v>20</v>
      </c>
      <c r="AX170" s="61"/>
      <c r="AY170" s="74">
        <v>26</v>
      </c>
      <c r="AZ170" s="57">
        <v>20.45</v>
      </c>
      <c r="BA170" s="74">
        <v>200</v>
      </c>
      <c r="BB170" s="74"/>
      <c r="BC170" s="74">
        <v>200</v>
      </c>
    </row>
    <row r="171" spans="1:55" s="62" customFormat="1" ht="16.5" customHeight="1">
      <c r="A171" s="63" t="s">
        <v>4929</v>
      </c>
      <c r="B171" s="65">
        <v>165</v>
      </c>
      <c r="C171" s="52" t="s">
        <v>1159</v>
      </c>
      <c r="D171" s="64" t="s">
        <v>1160</v>
      </c>
      <c r="E171" s="64" t="s">
        <v>1161</v>
      </c>
      <c r="F171" s="52" t="s">
        <v>1162</v>
      </c>
      <c r="G171" s="74"/>
      <c r="H171" s="52" t="s">
        <v>3952</v>
      </c>
      <c r="I171" s="52" t="s">
        <v>2752</v>
      </c>
      <c r="J171" s="52" t="s">
        <v>5238</v>
      </c>
      <c r="K171" s="147">
        <f t="shared" si="2"/>
        <v>32</v>
      </c>
      <c r="L171" s="143" t="s">
        <v>1964</v>
      </c>
      <c r="M171" s="74"/>
      <c r="N171" s="74"/>
      <c r="O171" s="74"/>
      <c r="P171" s="74"/>
      <c r="Q171" s="54">
        <v>1398</v>
      </c>
      <c r="R171" s="74"/>
      <c r="S171" s="54" t="s">
        <v>58</v>
      </c>
      <c r="T171" s="52" t="s">
        <v>5252</v>
      </c>
      <c r="U171" s="624" t="s">
        <v>4524</v>
      </c>
      <c r="V171" s="55"/>
      <c r="W171" s="55"/>
      <c r="X171" s="64"/>
      <c r="Y171" s="55"/>
      <c r="Z171" s="55"/>
      <c r="AA171" s="307"/>
      <c r="AB171" s="307"/>
      <c r="AC171" s="307"/>
      <c r="AD171" s="307"/>
      <c r="AE171" s="307"/>
      <c r="AF171" s="52" t="s">
        <v>3952</v>
      </c>
      <c r="AG171" s="52" t="s">
        <v>3951</v>
      </c>
      <c r="AH171" s="52" t="s">
        <v>3990</v>
      </c>
      <c r="AI171" s="52" t="s">
        <v>2717</v>
      </c>
      <c r="AJ171" s="52"/>
      <c r="AK171" s="147"/>
      <c r="AL171" s="143"/>
      <c r="AM171" s="58"/>
      <c r="AN171" s="52" t="s">
        <v>2025</v>
      </c>
      <c r="AO171" s="52" t="s">
        <v>3955</v>
      </c>
      <c r="AP171" s="52" t="s">
        <v>3992</v>
      </c>
      <c r="AQ171" s="52"/>
      <c r="AR171" s="59">
        <v>30</v>
      </c>
      <c r="AS171" s="54" t="s">
        <v>1609</v>
      </c>
      <c r="AT171" s="74">
        <v>491.99999999999994</v>
      </c>
      <c r="AU171" s="74">
        <v>264</v>
      </c>
      <c r="AV171" s="74">
        <v>16.559999999999999</v>
      </c>
      <c r="AW171" s="61">
        <v>146</v>
      </c>
      <c r="AX171" s="61"/>
      <c r="AY171" s="74">
        <v>156</v>
      </c>
      <c r="AZ171" s="57">
        <v>125.44</v>
      </c>
      <c r="BA171" s="74">
        <v>1200</v>
      </c>
      <c r="BB171" s="74"/>
      <c r="BC171" s="74">
        <v>1200</v>
      </c>
    </row>
    <row r="172" spans="1:55" s="62" customFormat="1" ht="16.5" customHeight="1">
      <c r="A172" s="63" t="s">
        <v>4929</v>
      </c>
      <c r="B172" s="65">
        <v>166</v>
      </c>
      <c r="C172" s="52" t="s">
        <v>1192</v>
      </c>
      <c r="D172" s="64" t="s">
        <v>1193</v>
      </c>
      <c r="E172" s="64" t="s">
        <v>1194</v>
      </c>
      <c r="F172" s="52" t="s">
        <v>1195</v>
      </c>
      <c r="G172" s="74"/>
      <c r="H172" s="52" t="s">
        <v>2761</v>
      </c>
      <c r="I172" s="52" t="s">
        <v>3953</v>
      </c>
      <c r="J172" s="52" t="s">
        <v>4942</v>
      </c>
      <c r="K172" s="147">
        <f t="shared" si="2"/>
        <v>27</v>
      </c>
      <c r="L172" s="143" t="s">
        <v>1964</v>
      </c>
      <c r="M172" s="74"/>
      <c r="N172" s="74"/>
      <c r="O172" s="74"/>
      <c r="P172" s="74"/>
      <c r="Q172" s="54">
        <v>1450</v>
      </c>
      <c r="R172" s="74"/>
      <c r="S172" s="54" t="s">
        <v>69</v>
      </c>
      <c r="T172" s="52" t="s">
        <v>5252</v>
      </c>
      <c r="U172" s="295"/>
      <c r="V172" s="55"/>
      <c r="W172" s="55"/>
      <c r="X172" s="64"/>
      <c r="Y172" s="55"/>
      <c r="Z172" s="55"/>
      <c r="AA172" s="307"/>
      <c r="AB172" s="307"/>
      <c r="AC172" s="307"/>
      <c r="AD172" s="307"/>
      <c r="AE172" s="307"/>
      <c r="AF172" s="52" t="s">
        <v>2777</v>
      </c>
      <c r="AG172" s="52" t="s">
        <v>3951</v>
      </c>
      <c r="AH172" s="52" t="s">
        <v>3990</v>
      </c>
      <c r="AI172" s="52" t="s">
        <v>2721</v>
      </c>
      <c r="AJ172" s="52"/>
      <c r="AK172" s="147"/>
      <c r="AL172" s="143"/>
      <c r="AM172" s="58"/>
      <c r="AN172" s="52" t="s">
        <v>3952</v>
      </c>
      <c r="AO172" s="52" t="s">
        <v>3955</v>
      </c>
      <c r="AP172" s="52" t="s">
        <v>3992</v>
      </c>
      <c r="AQ172" s="52"/>
      <c r="AR172" s="59">
        <v>4</v>
      </c>
      <c r="AS172" s="54" t="s">
        <v>1544</v>
      </c>
      <c r="AT172" s="74">
        <v>65.599999999999994</v>
      </c>
      <c r="AU172" s="74">
        <v>35.200000000000003</v>
      </c>
      <c r="AV172" s="74">
        <v>5.22</v>
      </c>
      <c r="AW172" s="61">
        <v>0</v>
      </c>
      <c r="AX172" s="61"/>
      <c r="AY172" s="74">
        <v>20.8</v>
      </c>
      <c r="AZ172" s="57">
        <v>33.18</v>
      </c>
      <c r="BA172" s="74">
        <v>160</v>
      </c>
      <c r="BB172" s="74"/>
      <c r="BC172" s="74">
        <v>160</v>
      </c>
    </row>
    <row r="173" spans="1:55" s="62" customFormat="1" ht="16.5" customHeight="1">
      <c r="A173" s="63" t="s">
        <v>4929</v>
      </c>
      <c r="B173" s="65">
        <v>167</v>
      </c>
      <c r="C173" s="52" t="s">
        <v>1247</v>
      </c>
      <c r="D173" s="64" t="s">
        <v>1248</v>
      </c>
      <c r="E173" s="64" t="s">
        <v>625</v>
      </c>
      <c r="F173" s="52" t="s">
        <v>1249</v>
      </c>
      <c r="G173" s="74"/>
      <c r="H173" s="52" t="s">
        <v>3454</v>
      </c>
      <c r="I173" s="52" t="s">
        <v>3947</v>
      </c>
      <c r="J173" s="52" t="s">
        <v>4957</v>
      </c>
      <c r="K173" s="147">
        <f t="shared" si="2"/>
        <v>33</v>
      </c>
      <c r="L173" s="143" t="s">
        <v>1964</v>
      </c>
      <c r="M173" s="74"/>
      <c r="N173" s="74"/>
      <c r="O173" s="74"/>
      <c r="P173" s="74"/>
      <c r="Q173" s="54">
        <v>1532</v>
      </c>
      <c r="R173" s="74"/>
      <c r="S173" s="54" t="s">
        <v>58</v>
      </c>
      <c r="T173" s="52" t="s">
        <v>5252</v>
      </c>
      <c r="U173" s="624" t="s">
        <v>5267</v>
      </c>
      <c r="V173" s="55"/>
      <c r="W173" s="55"/>
      <c r="X173" s="64"/>
      <c r="Y173" s="55"/>
      <c r="Z173" s="55"/>
      <c r="AA173" s="307"/>
      <c r="AB173" s="307"/>
      <c r="AC173" s="307"/>
      <c r="AD173" s="307"/>
      <c r="AE173" s="307"/>
      <c r="AF173" s="52" t="s">
        <v>3955</v>
      </c>
      <c r="AG173" s="52" t="s">
        <v>2021</v>
      </c>
      <c r="AH173" s="52" t="s">
        <v>3990</v>
      </c>
      <c r="AI173" s="52" t="s">
        <v>2724</v>
      </c>
      <c r="AJ173" s="52"/>
      <c r="AK173" s="147"/>
      <c r="AL173" s="143"/>
      <c r="AM173" s="58"/>
      <c r="AN173" s="52" t="s">
        <v>3505</v>
      </c>
      <c r="AO173" s="52" t="s">
        <v>3955</v>
      </c>
      <c r="AP173" s="52" t="s">
        <v>3992</v>
      </c>
      <c r="AQ173" s="52"/>
      <c r="AR173" s="59">
        <v>24</v>
      </c>
      <c r="AS173" s="54" t="s">
        <v>1544</v>
      </c>
      <c r="AT173" s="74">
        <v>393.59999999999997</v>
      </c>
      <c r="AU173" s="74">
        <v>211.2</v>
      </c>
      <c r="AV173" s="74">
        <v>17.489999999999998</v>
      </c>
      <c r="AW173" s="61">
        <v>90</v>
      </c>
      <c r="AX173" s="61"/>
      <c r="AY173" s="74">
        <v>124.80000000000001</v>
      </c>
      <c r="AZ173" s="57">
        <v>122.91</v>
      </c>
      <c r="BA173" s="74">
        <v>960</v>
      </c>
      <c r="BB173" s="74"/>
      <c r="BC173" s="74">
        <v>960</v>
      </c>
    </row>
    <row r="174" spans="1:55" s="62" customFormat="1" ht="16.5" customHeight="1">
      <c r="A174" s="63" t="s">
        <v>4929</v>
      </c>
      <c r="B174" s="65">
        <v>168</v>
      </c>
      <c r="C174" s="52" t="s">
        <v>1278</v>
      </c>
      <c r="D174" s="64" t="s">
        <v>453</v>
      </c>
      <c r="E174" s="64" t="s">
        <v>1279</v>
      </c>
      <c r="F174" s="52" t="s">
        <v>1280</v>
      </c>
      <c r="G174" s="74"/>
      <c r="H174" s="52" t="s">
        <v>2792</v>
      </c>
      <c r="I174" s="52" t="s">
        <v>3955</v>
      </c>
      <c r="J174" s="52" t="s">
        <v>4936</v>
      </c>
      <c r="K174" s="147">
        <f t="shared" si="2"/>
        <v>36</v>
      </c>
      <c r="L174" s="143" t="s">
        <v>1964</v>
      </c>
      <c r="M174" s="74"/>
      <c r="N174" s="74"/>
      <c r="O174" s="74"/>
      <c r="P174" s="74"/>
      <c r="Q174" s="54">
        <v>1577</v>
      </c>
      <c r="R174" s="74"/>
      <c r="S174" s="54" t="s">
        <v>58</v>
      </c>
      <c r="T174" s="52" t="s">
        <v>5252</v>
      </c>
      <c r="U174" s="625" t="s">
        <v>5268</v>
      </c>
      <c r="V174" s="55"/>
      <c r="W174" s="55"/>
      <c r="X174" s="64"/>
      <c r="Y174" s="55"/>
      <c r="Z174" s="55"/>
      <c r="AA174" s="307"/>
      <c r="AB174" s="307"/>
      <c r="AC174" s="307"/>
      <c r="AD174" s="307"/>
      <c r="AE174" s="307"/>
      <c r="AF174" s="52" t="s">
        <v>2797</v>
      </c>
      <c r="AG174" s="52" t="s">
        <v>2021</v>
      </c>
      <c r="AH174" s="52" t="s">
        <v>3990</v>
      </c>
      <c r="AI174" s="52" t="s">
        <v>1969</v>
      </c>
      <c r="AJ174" s="52" t="s">
        <v>2767</v>
      </c>
      <c r="AK174" s="147" t="s">
        <v>2021</v>
      </c>
      <c r="AL174" s="143">
        <v>20101</v>
      </c>
      <c r="AM174" s="58"/>
      <c r="AN174" s="52" t="s">
        <v>2025</v>
      </c>
      <c r="AO174" s="52" t="s">
        <v>3955</v>
      </c>
      <c r="AP174" s="52" t="s">
        <v>3992</v>
      </c>
      <c r="AQ174" s="52"/>
      <c r="AR174" s="59">
        <v>30</v>
      </c>
      <c r="AS174" s="54" t="s">
        <v>1609</v>
      </c>
      <c r="AT174" s="74">
        <v>491.99999999999994</v>
      </c>
      <c r="AU174" s="74">
        <v>264</v>
      </c>
      <c r="AV174" s="74">
        <v>1.79</v>
      </c>
      <c r="AW174" s="61">
        <v>130</v>
      </c>
      <c r="AX174" s="61"/>
      <c r="AY174" s="74">
        <v>156</v>
      </c>
      <c r="AZ174" s="57">
        <v>156.21</v>
      </c>
      <c r="BA174" s="74">
        <v>1200</v>
      </c>
      <c r="BB174" s="74"/>
      <c r="BC174" s="74">
        <v>1200</v>
      </c>
    </row>
    <row r="175" spans="1:55" s="62" customFormat="1" ht="16.5" customHeight="1">
      <c r="A175" s="63" t="s">
        <v>4929</v>
      </c>
      <c r="B175" s="65">
        <v>169</v>
      </c>
      <c r="C175" s="52" t="s">
        <v>1306</v>
      </c>
      <c r="D175" s="64" t="s">
        <v>1042</v>
      </c>
      <c r="E175" s="64" t="s">
        <v>1307</v>
      </c>
      <c r="F175" s="52" t="s">
        <v>1308</v>
      </c>
      <c r="G175" s="74"/>
      <c r="H175" s="52" t="s">
        <v>2761</v>
      </c>
      <c r="I175" s="52" t="s">
        <v>3955</v>
      </c>
      <c r="J175" s="52" t="s">
        <v>4950</v>
      </c>
      <c r="K175" s="147">
        <f t="shared" si="2"/>
        <v>23</v>
      </c>
      <c r="L175" s="143" t="s">
        <v>1964</v>
      </c>
      <c r="M175" s="74"/>
      <c r="N175" s="74"/>
      <c r="O175" s="74"/>
      <c r="P175" s="74"/>
      <c r="Q175" s="54">
        <v>1608</v>
      </c>
      <c r="R175" s="74"/>
      <c r="S175" s="54" t="s">
        <v>58</v>
      </c>
      <c r="T175" s="52" t="s">
        <v>5252</v>
      </c>
      <c r="U175" s="624"/>
      <c r="V175" s="55"/>
      <c r="W175" s="55"/>
      <c r="X175" s="64"/>
      <c r="Y175" s="55"/>
      <c r="Z175" s="55"/>
      <c r="AA175" s="307"/>
      <c r="AB175" s="307"/>
      <c r="AC175" s="307"/>
      <c r="AD175" s="307"/>
      <c r="AE175" s="307"/>
      <c r="AF175" s="52" t="s">
        <v>3458</v>
      </c>
      <c r="AG175" s="52" t="s">
        <v>2021</v>
      </c>
      <c r="AH175" s="52" t="s">
        <v>3990</v>
      </c>
      <c r="AI175" s="52" t="s">
        <v>2379</v>
      </c>
      <c r="AJ175" s="52"/>
      <c r="AK175" s="147"/>
      <c r="AL175" s="143"/>
      <c r="AM175" s="58"/>
      <c r="AN175" s="52" t="s">
        <v>2021</v>
      </c>
      <c r="AO175" s="52" t="s">
        <v>3955</v>
      </c>
      <c r="AP175" s="52" t="s">
        <v>3992</v>
      </c>
      <c r="AQ175" s="52"/>
      <c r="AR175" s="59">
        <v>10</v>
      </c>
      <c r="AS175" s="54" t="s">
        <v>1544</v>
      </c>
      <c r="AT175" s="74">
        <v>164</v>
      </c>
      <c r="AU175" s="74">
        <v>88</v>
      </c>
      <c r="AV175" s="74">
        <v>6.62</v>
      </c>
      <c r="AW175" s="61">
        <v>0</v>
      </c>
      <c r="AX175" s="61"/>
      <c r="AY175" s="74">
        <v>52</v>
      </c>
      <c r="AZ175" s="57">
        <v>89.38</v>
      </c>
      <c r="BA175" s="74">
        <v>400</v>
      </c>
      <c r="BB175" s="74"/>
      <c r="BC175" s="74">
        <v>400</v>
      </c>
    </row>
    <row r="176" spans="1:55" s="62" customFormat="1" ht="16.5" customHeight="1">
      <c r="A176" s="63" t="s">
        <v>4929</v>
      </c>
      <c r="B176" s="65">
        <v>170</v>
      </c>
      <c r="C176" s="52" t="s">
        <v>1335</v>
      </c>
      <c r="D176" s="64" t="s">
        <v>291</v>
      </c>
      <c r="E176" s="64" t="s">
        <v>1336</v>
      </c>
      <c r="F176" s="52" t="s">
        <v>1337</v>
      </c>
      <c r="G176" s="74"/>
      <c r="H176" s="52" t="s">
        <v>3949</v>
      </c>
      <c r="I176" s="52" t="s">
        <v>3954</v>
      </c>
      <c r="J176" s="52" t="s">
        <v>4954</v>
      </c>
      <c r="K176" s="147">
        <f t="shared" si="2"/>
        <v>55</v>
      </c>
      <c r="L176" s="143" t="s">
        <v>1964</v>
      </c>
      <c r="M176" s="74"/>
      <c r="N176" s="74"/>
      <c r="O176" s="74"/>
      <c r="P176" s="74"/>
      <c r="Q176" s="54">
        <v>1636</v>
      </c>
      <c r="R176" s="74"/>
      <c r="S176" s="54" t="s">
        <v>58</v>
      </c>
      <c r="T176" s="52" t="s">
        <v>5252</v>
      </c>
      <c r="U176" s="624" t="s">
        <v>5269</v>
      </c>
      <c r="V176" s="55"/>
      <c r="W176" s="55"/>
      <c r="X176" s="64"/>
      <c r="Y176" s="55"/>
      <c r="Z176" s="55"/>
      <c r="AA176" s="307"/>
      <c r="AB176" s="307"/>
      <c r="AC176" s="307"/>
      <c r="AD176" s="307"/>
      <c r="AE176" s="307"/>
      <c r="AF176" s="52" t="s">
        <v>3793</v>
      </c>
      <c r="AG176" s="52" t="s">
        <v>2021</v>
      </c>
      <c r="AH176" s="52" t="s">
        <v>3990</v>
      </c>
      <c r="AI176" s="52" t="s">
        <v>2197</v>
      </c>
      <c r="AJ176" s="52"/>
      <c r="AK176" s="147"/>
      <c r="AL176" s="143"/>
      <c r="AM176" s="58"/>
      <c r="AN176" s="52" t="s">
        <v>3804</v>
      </c>
      <c r="AO176" s="52" t="s">
        <v>3955</v>
      </c>
      <c r="AP176" s="52" t="s">
        <v>3992</v>
      </c>
      <c r="AQ176" s="52"/>
      <c r="AR176" s="59">
        <v>19</v>
      </c>
      <c r="AS176" s="54" t="s">
        <v>1544</v>
      </c>
      <c r="AT176" s="74">
        <v>311.59999999999997</v>
      </c>
      <c r="AU176" s="74">
        <v>167.2</v>
      </c>
      <c r="AV176" s="74">
        <v>3.71</v>
      </c>
      <c r="AW176" s="61">
        <v>45</v>
      </c>
      <c r="AX176" s="61"/>
      <c r="AY176" s="74">
        <v>98.8</v>
      </c>
      <c r="AZ176" s="57">
        <v>133.69</v>
      </c>
      <c r="BA176" s="74">
        <v>760</v>
      </c>
      <c r="BB176" s="74"/>
      <c r="BC176" s="74">
        <v>760</v>
      </c>
    </row>
    <row r="177" spans="1:55" s="62" customFormat="1" ht="16.5" customHeight="1">
      <c r="A177" s="63" t="s">
        <v>4929</v>
      </c>
      <c r="B177" s="65">
        <v>171</v>
      </c>
      <c r="C177" s="52" t="s">
        <v>1349</v>
      </c>
      <c r="D177" s="64" t="s">
        <v>55</v>
      </c>
      <c r="E177" s="64" t="s">
        <v>1194</v>
      </c>
      <c r="F177" s="52" t="s">
        <v>1350</v>
      </c>
      <c r="G177" s="74"/>
      <c r="H177" s="52" t="s">
        <v>3458</v>
      </c>
      <c r="I177" s="52" t="s">
        <v>3946</v>
      </c>
      <c r="J177" s="52" t="s">
        <v>4963</v>
      </c>
      <c r="K177" s="147">
        <f t="shared" si="2"/>
        <v>41</v>
      </c>
      <c r="L177" s="143" t="s">
        <v>1964</v>
      </c>
      <c r="M177" s="74"/>
      <c r="N177" s="74"/>
      <c r="O177" s="74"/>
      <c r="P177" s="74"/>
      <c r="Q177" s="54">
        <v>1655</v>
      </c>
      <c r="R177" s="74"/>
      <c r="S177" s="54" t="s">
        <v>58</v>
      </c>
      <c r="T177" s="52" t="s">
        <v>5252</v>
      </c>
      <c r="U177" s="626" t="s">
        <v>5270</v>
      </c>
      <c r="V177" s="55"/>
      <c r="W177" s="55"/>
      <c r="X177" s="64"/>
      <c r="Y177" s="55"/>
      <c r="Z177" s="55"/>
      <c r="AA177" s="307"/>
      <c r="AB177" s="307"/>
      <c r="AC177" s="307"/>
      <c r="AD177" s="307"/>
      <c r="AE177" s="307"/>
      <c r="AF177" s="52" t="s">
        <v>3950</v>
      </c>
      <c r="AG177" s="52" t="s">
        <v>2752</v>
      </c>
      <c r="AH177" s="52" t="s">
        <v>3990</v>
      </c>
      <c r="AI177" s="52" t="s">
        <v>1992</v>
      </c>
      <c r="AJ177" s="52"/>
      <c r="AK177" s="147"/>
      <c r="AL177" s="143"/>
      <c r="AM177" s="58"/>
      <c r="AN177" s="52" t="s">
        <v>2025</v>
      </c>
      <c r="AO177" s="52" t="s">
        <v>3955</v>
      </c>
      <c r="AP177" s="52" t="s">
        <v>3992</v>
      </c>
      <c r="AQ177" s="52"/>
      <c r="AR177" s="59">
        <v>30</v>
      </c>
      <c r="AS177" s="54" t="s">
        <v>1609</v>
      </c>
      <c r="AT177" s="74">
        <v>491.99999999999994</v>
      </c>
      <c r="AU177" s="74">
        <v>264</v>
      </c>
      <c r="AV177" s="74">
        <v>15.85</v>
      </c>
      <c r="AW177" s="61">
        <v>115</v>
      </c>
      <c r="AX177" s="61"/>
      <c r="AY177" s="74">
        <v>156</v>
      </c>
      <c r="AZ177" s="57">
        <v>157.15</v>
      </c>
      <c r="BA177" s="74">
        <v>1200</v>
      </c>
      <c r="BB177" s="74"/>
      <c r="BC177" s="74">
        <v>1200</v>
      </c>
    </row>
    <row r="178" spans="1:55" s="62" customFormat="1" ht="16.5" customHeight="1">
      <c r="A178" s="63" t="s">
        <v>4929</v>
      </c>
      <c r="B178" s="65">
        <v>172</v>
      </c>
      <c r="C178" s="52" t="s">
        <v>1405</v>
      </c>
      <c r="D178" s="64" t="s">
        <v>356</v>
      </c>
      <c r="E178" s="64" t="s">
        <v>1406</v>
      </c>
      <c r="F178" s="52" t="s">
        <v>1407</v>
      </c>
      <c r="G178" s="74"/>
      <c r="H178" s="52" t="s">
        <v>2761</v>
      </c>
      <c r="I178" s="52" t="s">
        <v>3955</v>
      </c>
      <c r="J178" s="52" t="s">
        <v>5265</v>
      </c>
      <c r="K178" s="147">
        <f t="shared" si="2"/>
        <v>47</v>
      </c>
      <c r="L178" s="143" t="s">
        <v>1964</v>
      </c>
      <c r="M178" s="74"/>
      <c r="N178" s="74"/>
      <c r="O178" s="74"/>
      <c r="P178" s="74"/>
      <c r="Q178" s="54">
        <v>1696</v>
      </c>
      <c r="R178" s="74"/>
      <c r="S178" s="54" t="s">
        <v>58</v>
      </c>
      <c r="T178" s="52" t="s">
        <v>5252</v>
      </c>
      <c r="U178" s="624" t="s">
        <v>2708</v>
      </c>
      <c r="V178" s="55"/>
      <c r="W178" s="55"/>
      <c r="X178" s="64"/>
      <c r="Y178" s="55"/>
      <c r="Z178" s="55"/>
      <c r="AA178" s="307"/>
      <c r="AB178" s="307"/>
      <c r="AC178" s="307"/>
      <c r="AD178" s="307"/>
      <c r="AE178" s="307"/>
      <c r="AF178" s="52" t="s">
        <v>2752</v>
      </c>
      <c r="AG178" s="52" t="s">
        <v>2752</v>
      </c>
      <c r="AH178" s="52" t="s">
        <v>3990</v>
      </c>
      <c r="AI178" s="52" t="s">
        <v>2508</v>
      </c>
      <c r="AJ178" s="52"/>
      <c r="AK178" s="147"/>
      <c r="AL178" s="143"/>
      <c r="AM178" s="58"/>
      <c r="AN178" s="52" t="s">
        <v>2752</v>
      </c>
      <c r="AO178" s="52" t="s">
        <v>3955</v>
      </c>
      <c r="AP178" s="52" t="s">
        <v>3992</v>
      </c>
      <c r="AQ178" s="52"/>
      <c r="AR178" s="59">
        <v>11</v>
      </c>
      <c r="AS178" s="54" t="s">
        <v>1544</v>
      </c>
      <c r="AT178" s="74">
        <v>180.39999999999998</v>
      </c>
      <c r="AU178" s="74">
        <v>96.8</v>
      </c>
      <c r="AV178" s="74">
        <v>4.43</v>
      </c>
      <c r="AW178" s="61">
        <v>90</v>
      </c>
      <c r="AX178" s="61"/>
      <c r="AY178" s="74">
        <v>57.2</v>
      </c>
      <c r="AZ178" s="57">
        <v>11.17</v>
      </c>
      <c r="BA178" s="74">
        <v>440</v>
      </c>
      <c r="BB178" s="74"/>
      <c r="BC178" s="74">
        <v>440</v>
      </c>
    </row>
    <row r="179" spans="1:55" s="62" customFormat="1" ht="16.5" customHeight="1">
      <c r="A179" s="63" t="s">
        <v>4929</v>
      </c>
      <c r="B179" s="65">
        <v>173</v>
      </c>
      <c r="C179" s="52" t="s">
        <v>1423</v>
      </c>
      <c r="D179" s="64" t="s">
        <v>307</v>
      </c>
      <c r="E179" s="64" t="s">
        <v>1424</v>
      </c>
      <c r="F179" s="52" t="s">
        <v>1425</v>
      </c>
      <c r="G179" s="74"/>
      <c r="H179" s="52" t="s">
        <v>2756</v>
      </c>
      <c r="I179" s="52" t="s">
        <v>3949</v>
      </c>
      <c r="J179" s="52" t="s">
        <v>5271</v>
      </c>
      <c r="K179" s="147">
        <f t="shared" si="2"/>
        <v>73</v>
      </c>
      <c r="L179" s="143" t="s">
        <v>1964</v>
      </c>
      <c r="M179" s="74"/>
      <c r="N179" s="74"/>
      <c r="O179" s="74"/>
      <c r="P179" s="74"/>
      <c r="Q179" s="54">
        <v>1704</v>
      </c>
      <c r="R179" s="74"/>
      <c r="S179" s="54" t="s">
        <v>58</v>
      </c>
      <c r="T179" s="52" t="s">
        <v>5252</v>
      </c>
      <c r="U179" s="624" t="s">
        <v>225</v>
      </c>
      <c r="V179" s="55"/>
      <c r="W179" s="55"/>
      <c r="X179" s="64"/>
      <c r="Y179" s="55"/>
      <c r="Z179" s="55"/>
      <c r="AA179" s="307"/>
      <c r="AB179" s="307"/>
      <c r="AC179" s="307"/>
      <c r="AD179" s="307"/>
      <c r="AE179" s="307"/>
      <c r="AF179" s="52" t="s">
        <v>2752</v>
      </c>
      <c r="AG179" s="52" t="s">
        <v>2752</v>
      </c>
      <c r="AH179" s="52" t="s">
        <v>3990</v>
      </c>
      <c r="AI179" s="52" t="s">
        <v>2676</v>
      </c>
      <c r="AJ179" s="52"/>
      <c r="AK179" s="147"/>
      <c r="AL179" s="143"/>
      <c r="AM179" s="58"/>
      <c r="AN179" s="52" t="s">
        <v>2787</v>
      </c>
      <c r="AO179" s="52" t="s">
        <v>3955</v>
      </c>
      <c r="AP179" s="52" t="s">
        <v>3992</v>
      </c>
      <c r="AQ179" s="52"/>
      <c r="AR179" s="59">
        <v>23</v>
      </c>
      <c r="AS179" s="54" t="s">
        <v>1544</v>
      </c>
      <c r="AT179" s="74">
        <v>377.2</v>
      </c>
      <c r="AU179" s="74">
        <v>202.4</v>
      </c>
      <c r="AV179" s="74">
        <v>31.56</v>
      </c>
      <c r="AW179" s="61">
        <v>25</v>
      </c>
      <c r="AX179" s="61"/>
      <c r="AY179" s="74">
        <v>119.60000000000001</v>
      </c>
      <c r="AZ179" s="57">
        <v>164.24</v>
      </c>
      <c r="BA179" s="74">
        <v>920</v>
      </c>
      <c r="BB179" s="74"/>
      <c r="BC179" s="74">
        <v>920</v>
      </c>
    </row>
    <row r="180" spans="1:55" s="62" customFormat="1" ht="16.5" customHeight="1">
      <c r="A180" s="63" t="s">
        <v>4929</v>
      </c>
      <c r="B180" s="65">
        <v>174</v>
      </c>
      <c r="C180" s="52" t="s">
        <v>1432</v>
      </c>
      <c r="D180" s="64" t="s">
        <v>1322</v>
      </c>
      <c r="E180" s="64" t="s">
        <v>1433</v>
      </c>
      <c r="F180" s="52" t="s">
        <v>1434</v>
      </c>
      <c r="G180" s="74"/>
      <c r="H180" s="52" t="s">
        <v>3793</v>
      </c>
      <c r="I180" s="52" t="s">
        <v>3946</v>
      </c>
      <c r="J180" s="52" t="s">
        <v>4946</v>
      </c>
      <c r="K180" s="147">
        <f t="shared" si="2"/>
        <v>22</v>
      </c>
      <c r="L180" s="143" t="s">
        <v>100</v>
      </c>
      <c r="M180" s="74"/>
      <c r="N180" s="74"/>
      <c r="O180" s="74"/>
      <c r="P180" s="74"/>
      <c r="Q180" s="54">
        <v>1709</v>
      </c>
      <c r="R180" s="74"/>
      <c r="S180" s="54" t="s">
        <v>58</v>
      </c>
      <c r="T180" s="52" t="s">
        <v>5252</v>
      </c>
      <c r="U180" s="626" t="s">
        <v>5272</v>
      </c>
      <c r="V180" s="55"/>
      <c r="W180" s="55"/>
      <c r="X180" s="64"/>
      <c r="Y180" s="55"/>
      <c r="Z180" s="55"/>
      <c r="AA180" s="307"/>
      <c r="AB180" s="307"/>
      <c r="AC180" s="307"/>
      <c r="AD180" s="307"/>
      <c r="AE180" s="307"/>
      <c r="AF180" s="52" t="s">
        <v>3812</v>
      </c>
      <c r="AG180" s="52" t="s">
        <v>2752</v>
      </c>
      <c r="AH180" s="52" t="s">
        <v>3990</v>
      </c>
      <c r="AI180" s="52" t="s">
        <v>2435</v>
      </c>
      <c r="AJ180" s="52"/>
      <c r="AK180" s="147"/>
      <c r="AL180" s="143"/>
      <c r="AM180" s="58"/>
      <c r="AN180" s="52" t="s">
        <v>2025</v>
      </c>
      <c r="AO180" s="52" t="s">
        <v>3955</v>
      </c>
      <c r="AP180" s="52" t="s">
        <v>3992</v>
      </c>
      <c r="AQ180" s="52"/>
      <c r="AR180" s="59">
        <v>30</v>
      </c>
      <c r="AS180" s="54" t="s">
        <v>1609</v>
      </c>
      <c r="AT180" s="74">
        <v>491.99999999999994</v>
      </c>
      <c r="AU180" s="74">
        <v>264</v>
      </c>
      <c r="AV180" s="74">
        <v>14.65</v>
      </c>
      <c r="AW180" s="61">
        <v>135</v>
      </c>
      <c r="AX180" s="61"/>
      <c r="AY180" s="74">
        <v>156</v>
      </c>
      <c r="AZ180" s="57">
        <v>138.35</v>
      </c>
      <c r="BA180" s="74">
        <v>1200</v>
      </c>
      <c r="BB180" s="74"/>
      <c r="BC180" s="74">
        <v>1200</v>
      </c>
    </row>
    <row r="181" spans="1:55" s="62" customFormat="1" ht="16.5" customHeight="1">
      <c r="A181" s="63" t="s">
        <v>4929</v>
      </c>
      <c r="B181" s="65">
        <v>175</v>
      </c>
      <c r="C181" s="52" t="s">
        <v>1459</v>
      </c>
      <c r="D181" s="64" t="s">
        <v>929</v>
      </c>
      <c r="E181" s="64" t="s">
        <v>1460</v>
      </c>
      <c r="F181" s="52" t="s">
        <v>1461</v>
      </c>
      <c r="G181" s="74"/>
      <c r="H181" s="52" t="s">
        <v>2797</v>
      </c>
      <c r="I181" s="52" t="s">
        <v>3949</v>
      </c>
      <c r="J181" s="52" t="s">
        <v>5077</v>
      </c>
      <c r="K181" s="147">
        <f t="shared" si="2"/>
        <v>30</v>
      </c>
      <c r="L181" s="143" t="s">
        <v>1964</v>
      </c>
      <c r="M181" s="74"/>
      <c r="N181" s="74"/>
      <c r="O181" s="74"/>
      <c r="P181" s="74"/>
      <c r="Q181" s="54">
        <v>1730</v>
      </c>
      <c r="R181" s="74"/>
      <c r="S181" s="54" t="s">
        <v>58</v>
      </c>
      <c r="T181" s="52" t="s">
        <v>5252</v>
      </c>
      <c r="U181" s="624" t="s">
        <v>1979</v>
      </c>
      <c r="V181" s="55"/>
      <c r="W181" s="55"/>
      <c r="X181" s="64"/>
      <c r="Y181" s="55"/>
      <c r="Z181" s="55"/>
      <c r="AA181" s="307"/>
      <c r="AB181" s="307"/>
      <c r="AC181" s="307"/>
      <c r="AD181" s="307"/>
      <c r="AE181" s="307"/>
      <c r="AF181" s="52" t="s">
        <v>2761</v>
      </c>
      <c r="AG181" s="52" t="s">
        <v>2752</v>
      </c>
      <c r="AH181" s="52" t="s">
        <v>3990</v>
      </c>
      <c r="AI181" s="52" t="s">
        <v>2197</v>
      </c>
      <c r="AJ181" s="52"/>
      <c r="AK181" s="147"/>
      <c r="AL181" s="143"/>
      <c r="AM181" s="58"/>
      <c r="AN181" s="52" t="s">
        <v>3804</v>
      </c>
      <c r="AO181" s="52" t="s">
        <v>3955</v>
      </c>
      <c r="AP181" s="52" t="s">
        <v>3992</v>
      </c>
      <c r="AQ181" s="52"/>
      <c r="AR181" s="59">
        <v>19</v>
      </c>
      <c r="AS181" s="54" t="s">
        <v>1544</v>
      </c>
      <c r="AT181" s="74">
        <v>311.59999999999997</v>
      </c>
      <c r="AU181" s="74">
        <v>167.2</v>
      </c>
      <c r="AV181" s="74">
        <v>34.36</v>
      </c>
      <c r="AW181" s="61">
        <v>7</v>
      </c>
      <c r="AX181" s="61"/>
      <c r="AY181" s="74">
        <v>98.8</v>
      </c>
      <c r="AZ181" s="57">
        <v>141.04</v>
      </c>
      <c r="BA181" s="74">
        <v>760</v>
      </c>
      <c r="BB181" s="74"/>
      <c r="BC181" s="74">
        <v>760</v>
      </c>
    </row>
    <row r="182" spans="1:55" s="62" customFormat="1" ht="16.5" customHeight="1">
      <c r="A182" s="63" t="s">
        <v>4929</v>
      </c>
      <c r="B182" s="65">
        <v>176</v>
      </c>
      <c r="C182" s="52" t="s">
        <v>1463</v>
      </c>
      <c r="D182" s="64" t="s">
        <v>286</v>
      </c>
      <c r="E182" s="64" t="s">
        <v>1464</v>
      </c>
      <c r="F182" s="52" t="s">
        <v>1465</v>
      </c>
      <c r="G182" s="74"/>
      <c r="H182" s="52" t="s">
        <v>2756</v>
      </c>
      <c r="I182" s="52" t="s">
        <v>3946</v>
      </c>
      <c r="J182" s="52" t="s">
        <v>4934</v>
      </c>
      <c r="K182" s="147">
        <f t="shared" si="2"/>
        <v>34</v>
      </c>
      <c r="L182" s="143" t="s">
        <v>1964</v>
      </c>
      <c r="M182" s="74"/>
      <c r="N182" s="74"/>
      <c r="O182" s="74"/>
      <c r="P182" s="74"/>
      <c r="Q182" s="54">
        <v>1733</v>
      </c>
      <c r="R182" s="74"/>
      <c r="S182" s="54" t="s">
        <v>58</v>
      </c>
      <c r="T182" s="52" t="s">
        <v>5252</v>
      </c>
      <c r="U182" s="624" t="s">
        <v>5273</v>
      </c>
      <c r="V182" s="55"/>
      <c r="W182" s="55"/>
      <c r="X182" s="64"/>
      <c r="Y182" s="55"/>
      <c r="Z182" s="55"/>
      <c r="AA182" s="307"/>
      <c r="AB182" s="307"/>
      <c r="AC182" s="307"/>
      <c r="AD182" s="307"/>
      <c r="AE182" s="307"/>
      <c r="AF182" s="52" t="s">
        <v>2767</v>
      </c>
      <c r="AG182" s="52" t="s">
        <v>2752</v>
      </c>
      <c r="AH182" s="52" t="s">
        <v>3990</v>
      </c>
      <c r="AI182" s="52" t="s">
        <v>1976</v>
      </c>
      <c r="AJ182" s="52"/>
      <c r="AK182" s="147"/>
      <c r="AL182" s="143"/>
      <c r="AM182" s="58"/>
      <c r="AN182" s="52" t="s">
        <v>2025</v>
      </c>
      <c r="AO182" s="52" t="s">
        <v>3955</v>
      </c>
      <c r="AP182" s="52" t="s">
        <v>3992</v>
      </c>
      <c r="AQ182" s="52"/>
      <c r="AR182" s="59">
        <v>30</v>
      </c>
      <c r="AS182" s="54" t="s">
        <v>1609</v>
      </c>
      <c r="AT182" s="74">
        <v>491.99999999999994</v>
      </c>
      <c r="AU182" s="74">
        <v>264</v>
      </c>
      <c r="AV182" s="74">
        <v>1.71</v>
      </c>
      <c r="AW182" s="61">
        <v>90</v>
      </c>
      <c r="AX182" s="61"/>
      <c r="AY182" s="74">
        <v>156</v>
      </c>
      <c r="AZ182" s="57">
        <v>196.29</v>
      </c>
      <c r="BA182" s="74">
        <v>1200</v>
      </c>
      <c r="BB182" s="74"/>
      <c r="BC182" s="74">
        <v>1200</v>
      </c>
    </row>
    <row r="183" spans="1:55" s="62" customFormat="1" ht="16.5" customHeight="1">
      <c r="A183" s="63" t="s">
        <v>4929</v>
      </c>
      <c r="B183" s="65">
        <v>177</v>
      </c>
      <c r="C183" s="52" t="s">
        <v>1490</v>
      </c>
      <c r="D183" s="64" t="s">
        <v>687</v>
      </c>
      <c r="E183" s="64" t="s">
        <v>1282</v>
      </c>
      <c r="F183" s="52" t="s">
        <v>1283</v>
      </c>
      <c r="G183" s="74"/>
      <c r="H183" s="52" t="s">
        <v>3505</v>
      </c>
      <c r="I183" s="52" t="s">
        <v>3950</v>
      </c>
      <c r="J183" s="52" t="s">
        <v>5274</v>
      </c>
      <c r="K183" s="147">
        <f t="shared" si="2"/>
        <v>45</v>
      </c>
      <c r="L183" s="143" t="s">
        <v>1964</v>
      </c>
      <c r="M183" s="74"/>
      <c r="N183" s="74"/>
      <c r="O183" s="74"/>
      <c r="P183" s="74"/>
      <c r="Q183" s="54">
        <v>1773</v>
      </c>
      <c r="R183" s="74"/>
      <c r="S183" s="54" t="s">
        <v>58</v>
      </c>
      <c r="T183" s="52" t="s">
        <v>5252</v>
      </c>
      <c r="U183" s="295" t="s">
        <v>959</v>
      </c>
      <c r="V183" s="55"/>
      <c r="W183" s="55"/>
      <c r="X183" s="64"/>
      <c r="Y183" s="55"/>
      <c r="Z183" s="55"/>
      <c r="AA183" s="307"/>
      <c r="AB183" s="307"/>
      <c r="AC183" s="307"/>
      <c r="AD183" s="307"/>
      <c r="AE183" s="307"/>
      <c r="AF183" s="52" t="s">
        <v>3454</v>
      </c>
      <c r="AG183" s="52" t="s">
        <v>2752</v>
      </c>
      <c r="AH183" s="52" t="s">
        <v>3990</v>
      </c>
      <c r="AI183" s="52" t="s">
        <v>2508</v>
      </c>
      <c r="AJ183" s="52"/>
      <c r="AK183" s="147"/>
      <c r="AL183" s="143"/>
      <c r="AM183" s="58"/>
      <c r="AN183" s="52" t="s">
        <v>2025</v>
      </c>
      <c r="AO183" s="52" t="s">
        <v>3955</v>
      </c>
      <c r="AP183" s="52" t="s">
        <v>3992</v>
      </c>
      <c r="AQ183" s="52"/>
      <c r="AR183" s="59">
        <v>30</v>
      </c>
      <c r="AS183" s="54" t="s">
        <v>1609</v>
      </c>
      <c r="AT183" s="74">
        <v>491.99999999999994</v>
      </c>
      <c r="AU183" s="74">
        <v>264</v>
      </c>
      <c r="AV183" s="74">
        <v>28.9</v>
      </c>
      <c r="AW183" s="61">
        <v>90</v>
      </c>
      <c r="AX183" s="61"/>
      <c r="AY183" s="74">
        <v>156</v>
      </c>
      <c r="AZ183" s="57">
        <v>169.1</v>
      </c>
      <c r="BA183" s="74">
        <v>1200</v>
      </c>
      <c r="BB183" s="74"/>
      <c r="BC183" s="74">
        <v>1200</v>
      </c>
    </row>
    <row r="184" spans="1:55" s="62" customFormat="1" ht="16.5" customHeight="1">
      <c r="A184" s="63" t="s">
        <v>4929</v>
      </c>
      <c r="B184" s="65">
        <v>178</v>
      </c>
      <c r="C184" s="52" t="s">
        <v>1511</v>
      </c>
      <c r="D184" s="64" t="s">
        <v>1512</v>
      </c>
      <c r="E184" s="64" t="s">
        <v>1513</v>
      </c>
      <c r="F184" s="52" t="s">
        <v>1514</v>
      </c>
      <c r="G184" s="74"/>
      <c r="H184" s="52" t="s">
        <v>3793</v>
      </c>
      <c r="I184" s="52" t="s">
        <v>3954</v>
      </c>
      <c r="J184" s="52" t="s">
        <v>4946</v>
      </c>
      <c r="K184" s="147">
        <f t="shared" si="2"/>
        <v>22</v>
      </c>
      <c r="L184" s="143" t="s">
        <v>100</v>
      </c>
      <c r="M184" s="74"/>
      <c r="N184" s="74"/>
      <c r="O184" s="74"/>
      <c r="P184" s="74"/>
      <c r="Q184" s="54">
        <v>1789</v>
      </c>
      <c r="R184" s="74"/>
      <c r="S184" s="54" t="s">
        <v>58</v>
      </c>
      <c r="T184" s="52" t="s">
        <v>5252</v>
      </c>
      <c r="U184" s="626" t="s">
        <v>5275</v>
      </c>
      <c r="V184" s="55"/>
      <c r="W184" s="55"/>
      <c r="X184" s="64"/>
      <c r="Y184" s="55"/>
      <c r="Z184" s="55"/>
      <c r="AA184" s="307"/>
      <c r="AB184" s="307"/>
      <c r="AC184" s="307"/>
      <c r="AD184" s="307"/>
      <c r="AE184" s="307"/>
      <c r="AF184" s="52" t="s">
        <v>2792</v>
      </c>
      <c r="AG184" s="52" t="s">
        <v>2752</v>
      </c>
      <c r="AH184" s="52" t="s">
        <v>3990</v>
      </c>
      <c r="AI184" s="52" t="s">
        <v>1981</v>
      </c>
      <c r="AJ184" s="52"/>
      <c r="AK184" s="147"/>
      <c r="AL184" s="143"/>
      <c r="AM184" s="58"/>
      <c r="AN184" s="52" t="s">
        <v>3948</v>
      </c>
      <c r="AO184" s="52" t="s">
        <v>3955</v>
      </c>
      <c r="AP184" s="52" t="s">
        <v>3992</v>
      </c>
      <c r="AQ184" s="52"/>
      <c r="AR184" s="59">
        <v>5</v>
      </c>
      <c r="AS184" s="54" t="s">
        <v>1544</v>
      </c>
      <c r="AT184" s="74">
        <v>82</v>
      </c>
      <c r="AU184" s="74">
        <v>44</v>
      </c>
      <c r="AV184" s="74">
        <v>3.05</v>
      </c>
      <c r="AW184" s="61">
        <v>126</v>
      </c>
      <c r="AX184" s="61"/>
      <c r="AY184" s="74">
        <v>26</v>
      </c>
      <c r="AZ184" s="57">
        <v>-81.050000000000011</v>
      </c>
      <c r="BA184" s="74">
        <v>281.05</v>
      </c>
      <c r="BB184" s="74"/>
      <c r="BC184" s="74">
        <v>200</v>
      </c>
    </row>
    <row r="185" spans="1:55" s="62" customFormat="1" ht="16.5" customHeight="1">
      <c r="A185" s="63" t="s">
        <v>4929</v>
      </c>
      <c r="B185" s="65">
        <v>179</v>
      </c>
      <c r="C185" s="52" t="s">
        <v>2754</v>
      </c>
      <c r="D185" s="64" t="s">
        <v>1601</v>
      </c>
      <c r="E185" s="64" t="s">
        <v>1566</v>
      </c>
      <c r="F185" s="52" t="s">
        <v>2755</v>
      </c>
      <c r="G185" s="74"/>
      <c r="H185" s="52" t="s">
        <v>2752</v>
      </c>
      <c r="I185" s="52" t="s">
        <v>3946</v>
      </c>
      <c r="J185" s="52" t="s">
        <v>5039</v>
      </c>
      <c r="K185" s="147">
        <f t="shared" si="2"/>
        <v>57</v>
      </c>
      <c r="L185" s="143" t="s">
        <v>1964</v>
      </c>
      <c r="M185" s="74"/>
      <c r="N185" s="74"/>
      <c r="O185" s="74"/>
      <c r="P185" s="74"/>
      <c r="Q185" s="52" t="s">
        <v>2756</v>
      </c>
      <c r="R185" s="74"/>
      <c r="S185" s="54" t="s">
        <v>58</v>
      </c>
      <c r="T185" s="52" t="s">
        <v>5252</v>
      </c>
      <c r="U185" s="626" t="s">
        <v>5276</v>
      </c>
      <c r="V185" s="64"/>
      <c r="W185" s="64"/>
      <c r="X185" s="64"/>
      <c r="Y185" s="64"/>
      <c r="Z185" s="64"/>
      <c r="AA185" s="307"/>
      <c r="AB185" s="307"/>
      <c r="AC185" s="307"/>
      <c r="AD185" s="307"/>
      <c r="AE185" s="307"/>
      <c r="AF185" s="52" t="s">
        <v>3955</v>
      </c>
      <c r="AG185" s="52" t="s">
        <v>3949</v>
      </c>
      <c r="AH185" s="52" t="s">
        <v>3992</v>
      </c>
      <c r="AI185" s="52" t="s">
        <v>2758</v>
      </c>
      <c r="AJ185" s="52"/>
      <c r="AK185" s="147"/>
      <c r="AL185" s="143"/>
      <c r="AM185" s="58"/>
      <c r="AN185" s="52" t="s">
        <v>2025</v>
      </c>
      <c r="AO185" s="52" t="s">
        <v>3955</v>
      </c>
      <c r="AP185" s="52" t="s">
        <v>3992</v>
      </c>
      <c r="AQ185" s="52"/>
      <c r="AR185" s="59">
        <v>30</v>
      </c>
      <c r="AS185" s="54" t="s">
        <v>1609</v>
      </c>
      <c r="AT185" s="74">
        <v>491.99999999999994</v>
      </c>
      <c r="AU185" s="74">
        <v>264</v>
      </c>
      <c r="AV185" s="74">
        <v>7.19</v>
      </c>
      <c r="AW185" s="61">
        <v>185</v>
      </c>
      <c r="AX185" s="61"/>
      <c r="AY185" s="74">
        <v>156</v>
      </c>
      <c r="AZ185" s="57">
        <v>95.81</v>
      </c>
      <c r="BA185" s="74">
        <v>1200</v>
      </c>
      <c r="BB185" s="74"/>
      <c r="BC185" s="74">
        <v>1200</v>
      </c>
    </row>
    <row r="186" spans="1:55" s="62" customFormat="1" ht="16.5" customHeight="1">
      <c r="A186" s="63" t="s">
        <v>4929</v>
      </c>
      <c r="B186" s="65">
        <v>180</v>
      </c>
      <c r="C186" s="52" t="s">
        <v>2759</v>
      </c>
      <c r="D186" s="64" t="s">
        <v>1603</v>
      </c>
      <c r="E186" s="64" t="s">
        <v>1572</v>
      </c>
      <c r="F186" s="52" t="s">
        <v>2760</v>
      </c>
      <c r="G186" s="74"/>
      <c r="H186" s="52" t="s">
        <v>2797</v>
      </c>
      <c r="I186" s="52" t="s">
        <v>3947</v>
      </c>
      <c r="J186" s="52" t="s">
        <v>4934</v>
      </c>
      <c r="K186" s="147">
        <f t="shared" si="2"/>
        <v>34</v>
      </c>
      <c r="L186" s="143" t="s">
        <v>1964</v>
      </c>
      <c r="M186" s="74"/>
      <c r="N186" s="74"/>
      <c r="O186" s="74"/>
      <c r="P186" s="74"/>
      <c r="Q186" s="52" t="s">
        <v>2761</v>
      </c>
      <c r="R186" s="74"/>
      <c r="S186" s="54" t="s">
        <v>58</v>
      </c>
      <c r="T186" s="52" t="s">
        <v>5252</v>
      </c>
      <c r="U186" s="624" t="s">
        <v>5277</v>
      </c>
      <c r="V186" s="64"/>
      <c r="W186" s="64"/>
      <c r="X186" s="64"/>
      <c r="Y186" s="64"/>
      <c r="Z186" s="64"/>
      <c r="AA186" s="307"/>
      <c r="AB186" s="307"/>
      <c r="AC186" s="307"/>
      <c r="AD186" s="307"/>
      <c r="AE186" s="307"/>
      <c r="AF186" s="52" t="s">
        <v>3955</v>
      </c>
      <c r="AG186" s="52" t="s">
        <v>3949</v>
      </c>
      <c r="AH186" s="52" t="s">
        <v>3992</v>
      </c>
      <c r="AI186" s="52" t="s">
        <v>2009</v>
      </c>
      <c r="AJ186" s="52"/>
      <c r="AK186" s="147"/>
      <c r="AL186" s="143"/>
      <c r="AM186" s="58"/>
      <c r="AN186" s="52" t="s">
        <v>2025</v>
      </c>
      <c r="AO186" s="52" t="s">
        <v>3955</v>
      </c>
      <c r="AP186" s="52" t="s">
        <v>3992</v>
      </c>
      <c r="AQ186" s="52"/>
      <c r="AR186" s="59">
        <v>30</v>
      </c>
      <c r="AS186" s="54" t="s">
        <v>1609</v>
      </c>
      <c r="AT186" s="74">
        <v>491.99999999999994</v>
      </c>
      <c r="AU186" s="74">
        <v>264</v>
      </c>
      <c r="AV186" s="74">
        <v>21.95</v>
      </c>
      <c r="AW186" s="61">
        <v>78</v>
      </c>
      <c r="AX186" s="61"/>
      <c r="AY186" s="74">
        <v>156</v>
      </c>
      <c r="AZ186" s="57">
        <v>188.05</v>
      </c>
      <c r="BA186" s="74">
        <v>1200</v>
      </c>
      <c r="BB186" s="74"/>
      <c r="BC186" s="74">
        <v>1200</v>
      </c>
    </row>
    <row r="187" spans="1:55" s="62" customFormat="1" ht="16.5" customHeight="1">
      <c r="A187" s="63" t="s">
        <v>4929</v>
      </c>
      <c r="B187" s="65">
        <v>181</v>
      </c>
      <c r="C187" s="52" t="s">
        <v>2779</v>
      </c>
      <c r="D187" s="64" t="s">
        <v>624</v>
      </c>
      <c r="E187" s="64" t="s">
        <v>2496</v>
      </c>
      <c r="F187" s="52" t="s">
        <v>2780</v>
      </c>
      <c r="G187" s="74"/>
      <c r="H187" s="52" t="s">
        <v>2772</v>
      </c>
      <c r="I187" s="52" t="s">
        <v>3955</v>
      </c>
      <c r="J187" s="52" t="s">
        <v>5033</v>
      </c>
      <c r="K187" s="147">
        <f t="shared" si="2"/>
        <v>54</v>
      </c>
      <c r="L187" s="143" t="s">
        <v>1964</v>
      </c>
      <c r="M187" s="74"/>
      <c r="N187" s="74"/>
      <c r="O187" s="74"/>
      <c r="P187" s="74"/>
      <c r="Q187" s="52" t="s">
        <v>2781</v>
      </c>
      <c r="R187" s="74"/>
      <c r="S187" s="54" t="s">
        <v>58</v>
      </c>
      <c r="T187" s="52" t="s">
        <v>5252</v>
      </c>
      <c r="U187" s="624"/>
      <c r="V187" s="64"/>
      <c r="W187" s="64"/>
      <c r="X187" s="64"/>
      <c r="Y187" s="64"/>
      <c r="Z187" s="64"/>
      <c r="AA187" s="307"/>
      <c r="AB187" s="307"/>
      <c r="AC187" s="307"/>
      <c r="AD187" s="307"/>
      <c r="AE187" s="307"/>
      <c r="AF187" s="52" t="s">
        <v>3955</v>
      </c>
      <c r="AG187" s="52" t="s">
        <v>3949</v>
      </c>
      <c r="AH187" s="52" t="s">
        <v>3992</v>
      </c>
      <c r="AI187" s="52" t="s">
        <v>2072</v>
      </c>
      <c r="AJ187" s="52"/>
      <c r="AK187" s="147"/>
      <c r="AL187" s="143"/>
      <c r="AM187" s="58"/>
      <c r="AN187" s="52" t="s">
        <v>2752</v>
      </c>
      <c r="AO187" s="52" t="s">
        <v>3955</v>
      </c>
      <c r="AP187" s="52" t="s">
        <v>3992</v>
      </c>
      <c r="AQ187" s="52"/>
      <c r="AR187" s="59">
        <v>11</v>
      </c>
      <c r="AS187" s="54" t="s">
        <v>1544</v>
      </c>
      <c r="AT187" s="74">
        <v>180.39999999999998</v>
      </c>
      <c r="AU187" s="74">
        <v>96.8</v>
      </c>
      <c r="AV187" s="74">
        <v>0</v>
      </c>
      <c r="AW187" s="61">
        <v>0</v>
      </c>
      <c r="AX187" s="61"/>
      <c r="AY187" s="74">
        <v>57.2</v>
      </c>
      <c r="AZ187" s="57">
        <v>105.6</v>
      </c>
      <c r="BA187" s="74">
        <v>440</v>
      </c>
      <c r="BB187" s="74"/>
      <c r="BC187" s="74">
        <v>440</v>
      </c>
    </row>
    <row r="188" spans="1:55" s="62" customFormat="1" ht="16.5" customHeight="1">
      <c r="A188" s="63" t="s">
        <v>4929</v>
      </c>
      <c r="B188" s="65">
        <v>182</v>
      </c>
      <c r="C188" s="52" t="s">
        <v>2789</v>
      </c>
      <c r="D188" s="64" t="s">
        <v>66</v>
      </c>
      <c r="E188" s="64" t="s">
        <v>2790</v>
      </c>
      <c r="F188" s="52" t="s">
        <v>2791</v>
      </c>
      <c r="G188" s="74"/>
      <c r="H188" s="52" t="s">
        <v>3812</v>
      </c>
      <c r="I188" s="52" t="s">
        <v>2752</v>
      </c>
      <c r="J188" s="52" t="s">
        <v>5265</v>
      </c>
      <c r="K188" s="147">
        <f t="shared" si="2"/>
        <v>47</v>
      </c>
      <c r="L188" s="143" t="s">
        <v>1964</v>
      </c>
      <c r="M188" s="74"/>
      <c r="N188" s="74"/>
      <c r="O188" s="74"/>
      <c r="P188" s="74"/>
      <c r="Q188" s="52" t="s">
        <v>2792</v>
      </c>
      <c r="R188" s="74"/>
      <c r="S188" s="54" t="s">
        <v>58</v>
      </c>
      <c r="T188" s="52" t="s">
        <v>5252</v>
      </c>
      <c r="U188" s="626" t="s">
        <v>4567</v>
      </c>
      <c r="V188" s="55"/>
      <c r="W188" s="55"/>
      <c r="X188" s="55"/>
      <c r="Y188" s="55"/>
      <c r="Z188" s="55"/>
      <c r="AA188" s="307"/>
      <c r="AB188" s="307"/>
      <c r="AC188" s="307"/>
      <c r="AD188" s="307"/>
      <c r="AE188" s="307"/>
      <c r="AF188" s="52" t="s">
        <v>3952</v>
      </c>
      <c r="AG188" s="52" t="s">
        <v>3949</v>
      </c>
      <c r="AH188" s="52" t="s">
        <v>3992</v>
      </c>
      <c r="AI188" s="52" t="s">
        <v>2705</v>
      </c>
      <c r="AJ188" s="52"/>
      <c r="AK188" s="147"/>
      <c r="AL188" s="143"/>
      <c r="AM188" s="58"/>
      <c r="AN188" s="52" t="s">
        <v>2781</v>
      </c>
      <c r="AO188" s="52" t="s">
        <v>3955</v>
      </c>
      <c r="AP188" s="52" t="s">
        <v>3992</v>
      </c>
      <c r="AQ188" s="52"/>
      <c r="AR188" s="59">
        <v>20</v>
      </c>
      <c r="AS188" s="54" t="s">
        <v>1544</v>
      </c>
      <c r="AT188" s="74">
        <v>328</v>
      </c>
      <c r="AU188" s="74">
        <v>176</v>
      </c>
      <c r="AV188" s="74">
        <v>2.75</v>
      </c>
      <c r="AW188" s="61">
        <v>143</v>
      </c>
      <c r="AX188" s="61"/>
      <c r="AY188" s="74">
        <v>104</v>
      </c>
      <c r="AZ188" s="57">
        <v>46.25</v>
      </c>
      <c r="BA188" s="74">
        <v>800</v>
      </c>
      <c r="BB188" s="74"/>
      <c r="BC188" s="74">
        <v>800</v>
      </c>
    </row>
    <row r="189" spans="1:55" s="62" customFormat="1" ht="16.5" customHeight="1">
      <c r="A189" s="63" t="s">
        <v>4929</v>
      </c>
      <c r="B189" s="65">
        <v>183</v>
      </c>
      <c r="C189" s="52" t="s">
        <v>2815</v>
      </c>
      <c r="D189" s="64" t="s">
        <v>1108</v>
      </c>
      <c r="E189" s="64" t="s">
        <v>2816</v>
      </c>
      <c r="F189" s="52" t="s">
        <v>2817</v>
      </c>
      <c r="G189" s="74"/>
      <c r="H189" s="52" t="s">
        <v>3812</v>
      </c>
      <c r="I189" s="52" t="s">
        <v>3950</v>
      </c>
      <c r="J189" s="52" t="s">
        <v>5274</v>
      </c>
      <c r="K189" s="147">
        <f t="shared" si="2"/>
        <v>45</v>
      </c>
      <c r="L189" s="143" t="s">
        <v>1964</v>
      </c>
      <c r="M189" s="74"/>
      <c r="N189" s="74"/>
      <c r="O189" s="74"/>
      <c r="P189" s="74"/>
      <c r="Q189" s="52" t="s">
        <v>2818</v>
      </c>
      <c r="R189" s="74"/>
      <c r="S189" s="54" t="s">
        <v>58</v>
      </c>
      <c r="T189" s="52" t="s">
        <v>5252</v>
      </c>
      <c r="U189" s="626" t="s">
        <v>5278</v>
      </c>
      <c r="V189" s="55"/>
      <c r="W189" s="55"/>
      <c r="X189" s="55"/>
      <c r="Y189" s="55"/>
      <c r="Z189" s="55"/>
      <c r="AA189" s="307"/>
      <c r="AB189" s="307"/>
      <c r="AC189" s="307"/>
      <c r="AD189" s="307"/>
      <c r="AE189" s="307"/>
      <c r="AF189" s="52" t="s">
        <v>3951</v>
      </c>
      <c r="AG189" s="52" t="s">
        <v>3949</v>
      </c>
      <c r="AH189" s="52" t="s">
        <v>3992</v>
      </c>
      <c r="AI189" s="52" t="s">
        <v>1999</v>
      </c>
      <c r="AJ189" s="52"/>
      <c r="AK189" s="147"/>
      <c r="AL189" s="143"/>
      <c r="AM189" s="58"/>
      <c r="AN189" s="52" t="s">
        <v>2025</v>
      </c>
      <c r="AO189" s="52" t="s">
        <v>3955</v>
      </c>
      <c r="AP189" s="52" t="s">
        <v>3992</v>
      </c>
      <c r="AQ189" s="52"/>
      <c r="AR189" s="59">
        <v>30</v>
      </c>
      <c r="AS189" s="54" t="s">
        <v>1609</v>
      </c>
      <c r="AT189" s="74">
        <v>491.99999999999994</v>
      </c>
      <c r="AU189" s="74">
        <v>264</v>
      </c>
      <c r="AV189" s="74">
        <v>7.36</v>
      </c>
      <c r="AW189" s="61">
        <v>143</v>
      </c>
      <c r="AX189" s="61"/>
      <c r="AY189" s="74">
        <v>156</v>
      </c>
      <c r="AZ189" s="57">
        <v>137.63999999999999</v>
      </c>
      <c r="BA189" s="74">
        <v>1200</v>
      </c>
      <c r="BB189" s="74"/>
      <c r="BC189" s="74">
        <v>1200</v>
      </c>
    </row>
    <row r="190" spans="1:55" s="62" customFormat="1" ht="16.5" customHeight="1">
      <c r="A190" s="63" t="s">
        <v>4929</v>
      </c>
      <c r="B190" s="65">
        <v>184</v>
      </c>
      <c r="C190" s="52" t="s">
        <v>2822</v>
      </c>
      <c r="D190" s="64" t="s">
        <v>588</v>
      </c>
      <c r="E190" s="64" t="s">
        <v>1029</v>
      </c>
      <c r="F190" s="52" t="s">
        <v>1030</v>
      </c>
      <c r="G190" s="74"/>
      <c r="H190" s="52" t="s">
        <v>2772</v>
      </c>
      <c r="I190" s="52" t="s">
        <v>3947</v>
      </c>
      <c r="J190" s="52" t="s">
        <v>5077</v>
      </c>
      <c r="K190" s="147">
        <f t="shared" si="2"/>
        <v>30</v>
      </c>
      <c r="L190" s="143" t="s">
        <v>1964</v>
      </c>
      <c r="M190" s="74"/>
      <c r="N190" s="74"/>
      <c r="O190" s="74"/>
      <c r="P190" s="74"/>
      <c r="Q190" s="52" t="s">
        <v>2823</v>
      </c>
      <c r="R190" s="74"/>
      <c r="S190" s="54" t="s">
        <v>58</v>
      </c>
      <c r="T190" s="52" t="s">
        <v>5252</v>
      </c>
      <c r="U190" s="624" t="s">
        <v>959</v>
      </c>
      <c r="V190" s="55"/>
      <c r="W190" s="55"/>
      <c r="X190" s="55"/>
      <c r="Y190" s="55"/>
      <c r="Z190" s="55"/>
      <c r="AA190" s="307"/>
      <c r="AB190" s="307"/>
      <c r="AC190" s="307"/>
      <c r="AD190" s="307"/>
      <c r="AE190" s="307"/>
      <c r="AF190" s="52" t="s">
        <v>2021</v>
      </c>
      <c r="AG190" s="52" t="s">
        <v>3949</v>
      </c>
      <c r="AH190" s="52" t="s">
        <v>3992</v>
      </c>
      <c r="AI190" s="52" t="s">
        <v>1996</v>
      </c>
      <c r="AJ190" s="52"/>
      <c r="AK190" s="147"/>
      <c r="AL190" s="143"/>
      <c r="AM190" s="58"/>
      <c r="AN190" s="52" t="s">
        <v>2025</v>
      </c>
      <c r="AO190" s="52" t="s">
        <v>3955</v>
      </c>
      <c r="AP190" s="52" t="s">
        <v>3992</v>
      </c>
      <c r="AQ190" s="52"/>
      <c r="AR190" s="59">
        <v>30</v>
      </c>
      <c r="AS190" s="54" t="s">
        <v>1609</v>
      </c>
      <c r="AT190" s="74">
        <v>491.99999999999994</v>
      </c>
      <c r="AU190" s="74">
        <v>264</v>
      </c>
      <c r="AV190" s="74">
        <v>13.92</v>
      </c>
      <c r="AW190" s="61">
        <v>90</v>
      </c>
      <c r="AX190" s="61"/>
      <c r="AY190" s="74">
        <v>156</v>
      </c>
      <c r="AZ190" s="57">
        <v>184.08</v>
      </c>
      <c r="BA190" s="74">
        <v>1200</v>
      </c>
      <c r="BB190" s="74"/>
      <c r="BC190" s="74">
        <v>1200</v>
      </c>
    </row>
    <row r="191" spans="1:55" s="62" customFormat="1" ht="16.5" customHeight="1">
      <c r="A191" s="63" t="s">
        <v>4929</v>
      </c>
      <c r="B191" s="65">
        <v>185</v>
      </c>
      <c r="C191" s="52" t="s">
        <v>2826</v>
      </c>
      <c r="D191" s="64" t="s">
        <v>55</v>
      </c>
      <c r="E191" s="64" t="s">
        <v>2827</v>
      </c>
      <c r="F191" s="52" t="s">
        <v>2828</v>
      </c>
      <c r="G191" s="74"/>
      <c r="H191" s="52" t="s">
        <v>3505</v>
      </c>
      <c r="I191" s="52" t="s">
        <v>2021</v>
      </c>
      <c r="J191" s="52" t="s">
        <v>4947</v>
      </c>
      <c r="K191" s="147">
        <f t="shared" si="2"/>
        <v>48</v>
      </c>
      <c r="L191" s="143" t="s">
        <v>1964</v>
      </c>
      <c r="M191" s="74"/>
      <c r="N191" s="74"/>
      <c r="O191" s="74"/>
      <c r="P191" s="74"/>
      <c r="Q191" s="52" t="s">
        <v>2829</v>
      </c>
      <c r="R191" s="74"/>
      <c r="S191" s="54" t="s">
        <v>58</v>
      </c>
      <c r="T191" s="52" t="s">
        <v>5252</v>
      </c>
      <c r="U191" s="624" t="s">
        <v>5279</v>
      </c>
      <c r="V191" s="55"/>
      <c r="W191" s="55"/>
      <c r="X191" s="55"/>
      <c r="Y191" s="55"/>
      <c r="Z191" s="55"/>
      <c r="AA191" s="307"/>
      <c r="AB191" s="307"/>
      <c r="AC191" s="307"/>
      <c r="AD191" s="307"/>
      <c r="AE191" s="307"/>
      <c r="AF191" s="52" t="s">
        <v>2021</v>
      </c>
      <c r="AG191" s="52" t="s">
        <v>3949</v>
      </c>
      <c r="AH191" s="52" t="s">
        <v>3992</v>
      </c>
      <c r="AI191" s="52" t="s">
        <v>1983</v>
      </c>
      <c r="AJ191" s="52"/>
      <c r="AK191" s="147"/>
      <c r="AL191" s="143"/>
      <c r="AM191" s="58"/>
      <c r="AN191" s="52" t="s">
        <v>3948</v>
      </c>
      <c r="AO191" s="52" t="s">
        <v>3955</v>
      </c>
      <c r="AP191" s="52" t="s">
        <v>3992</v>
      </c>
      <c r="AQ191" s="52"/>
      <c r="AR191" s="59">
        <v>5</v>
      </c>
      <c r="AS191" s="54" t="s">
        <v>1544</v>
      </c>
      <c r="AT191" s="74">
        <v>82</v>
      </c>
      <c r="AU191" s="74">
        <v>44</v>
      </c>
      <c r="AV191" s="74">
        <v>8.85</v>
      </c>
      <c r="AW191" s="61">
        <v>25</v>
      </c>
      <c r="AX191" s="61"/>
      <c r="AY191" s="74">
        <v>26</v>
      </c>
      <c r="AZ191" s="57">
        <v>14.15</v>
      </c>
      <c r="BA191" s="74">
        <v>200</v>
      </c>
      <c r="BB191" s="74"/>
      <c r="BC191" s="74">
        <v>200</v>
      </c>
    </row>
    <row r="192" spans="1:55" s="62" customFormat="1" ht="16.5" customHeight="1">
      <c r="A192" s="63" t="s">
        <v>4929</v>
      </c>
      <c r="B192" s="65">
        <v>186</v>
      </c>
      <c r="C192" s="52" t="s">
        <v>2870</v>
      </c>
      <c r="D192" s="64" t="s">
        <v>1591</v>
      </c>
      <c r="E192" s="64" t="s">
        <v>2871</v>
      </c>
      <c r="F192" s="52" t="s">
        <v>2872</v>
      </c>
      <c r="G192" s="74"/>
      <c r="H192" s="52" t="s">
        <v>2025</v>
      </c>
      <c r="I192" s="52" t="s">
        <v>3948</v>
      </c>
      <c r="J192" s="52" t="s">
        <v>5274</v>
      </c>
      <c r="K192" s="147">
        <f t="shared" si="2"/>
        <v>45</v>
      </c>
      <c r="L192" s="143" t="s">
        <v>1964</v>
      </c>
      <c r="M192" s="74"/>
      <c r="N192" s="74"/>
      <c r="O192" s="74"/>
      <c r="P192" s="74"/>
      <c r="Q192" s="52" t="s">
        <v>2873</v>
      </c>
      <c r="R192" s="74"/>
      <c r="S192" s="54" t="s">
        <v>58</v>
      </c>
      <c r="T192" s="52" t="s">
        <v>5252</v>
      </c>
      <c r="U192" s="626" t="s">
        <v>3564</v>
      </c>
      <c r="V192" s="55"/>
      <c r="W192" s="55"/>
      <c r="X192" s="55"/>
      <c r="Y192" s="55"/>
      <c r="Z192" s="55"/>
      <c r="AA192" s="307"/>
      <c r="AB192" s="307"/>
      <c r="AC192" s="307"/>
      <c r="AD192" s="307"/>
      <c r="AE192" s="307"/>
      <c r="AF192" s="52" t="s">
        <v>3454</v>
      </c>
      <c r="AG192" s="52" t="s">
        <v>3949</v>
      </c>
      <c r="AH192" s="52" t="s">
        <v>3992</v>
      </c>
      <c r="AI192" s="52" t="s">
        <v>1972</v>
      </c>
      <c r="AJ192" s="52"/>
      <c r="AK192" s="147"/>
      <c r="AL192" s="143"/>
      <c r="AM192" s="58"/>
      <c r="AN192" s="52" t="s">
        <v>2025</v>
      </c>
      <c r="AO192" s="52" t="s">
        <v>3955</v>
      </c>
      <c r="AP192" s="52" t="s">
        <v>3992</v>
      </c>
      <c r="AQ192" s="52"/>
      <c r="AR192" s="59">
        <v>30</v>
      </c>
      <c r="AS192" s="54" t="s">
        <v>1609</v>
      </c>
      <c r="AT192" s="74">
        <v>491.99999999999994</v>
      </c>
      <c r="AU192" s="74">
        <v>264</v>
      </c>
      <c r="AV192" s="74">
        <v>1.841</v>
      </c>
      <c r="AW192" s="61">
        <v>115</v>
      </c>
      <c r="AX192" s="61"/>
      <c r="AY192" s="74">
        <v>156</v>
      </c>
      <c r="AZ192" s="57">
        <v>171.15899999999999</v>
      </c>
      <c r="BA192" s="74">
        <v>1200</v>
      </c>
      <c r="BB192" s="74"/>
      <c r="BC192" s="74">
        <v>1200</v>
      </c>
    </row>
    <row r="193" spans="1:55" s="62" customFormat="1" ht="16.5" customHeight="1">
      <c r="A193" s="63" t="s">
        <v>4929</v>
      </c>
      <c r="B193" s="65">
        <v>187</v>
      </c>
      <c r="C193" s="52" t="s">
        <v>2916</v>
      </c>
      <c r="D193" s="64" t="s">
        <v>213</v>
      </c>
      <c r="E193" s="64" t="s">
        <v>1643</v>
      </c>
      <c r="F193" s="52" t="s">
        <v>2917</v>
      </c>
      <c r="G193" s="74"/>
      <c r="H193" s="52" t="s">
        <v>3804</v>
      </c>
      <c r="I193" s="52" t="s">
        <v>3946</v>
      </c>
      <c r="J193" s="52" t="s">
        <v>4963</v>
      </c>
      <c r="K193" s="147">
        <f t="shared" si="2"/>
        <v>41</v>
      </c>
      <c r="L193" s="143" t="s">
        <v>1964</v>
      </c>
      <c r="M193" s="74"/>
      <c r="N193" s="74"/>
      <c r="O193" s="74"/>
      <c r="P193" s="74"/>
      <c r="Q193" s="52" t="s">
        <v>2918</v>
      </c>
      <c r="R193" s="74"/>
      <c r="S193" s="54" t="s">
        <v>58</v>
      </c>
      <c r="T193" s="52" t="s">
        <v>5252</v>
      </c>
      <c r="U193" s="625" t="s">
        <v>4582</v>
      </c>
      <c r="V193" s="55"/>
      <c r="W193" s="55"/>
      <c r="X193" s="55"/>
      <c r="Y193" s="55"/>
      <c r="Z193" s="55"/>
      <c r="AA193" s="307"/>
      <c r="AB193" s="307"/>
      <c r="AC193" s="307"/>
      <c r="AD193" s="307"/>
      <c r="AE193" s="307"/>
      <c r="AF193" s="52" t="s">
        <v>2803</v>
      </c>
      <c r="AG193" s="52" t="s">
        <v>3949</v>
      </c>
      <c r="AH193" s="52" t="s">
        <v>3992</v>
      </c>
      <c r="AI193" s="52" t="s">
        <v>2009</v>
      </c>
      <c r="AJ193" s="52" t="s">
        <v>2787</v>
      </c>
      <c r="AK193" s="147" t="s">
        <v>3949</v>
      </c>
      <c r="AL193" s="143">
        <v>2012</v>
      </c>
      <c r="AM193" s="58"/>
      <c r="AN193" s="52" t="s">
        <v>2025</v>
      </c>
      <c r="AO193" s="52" t="s">
        <v>3955</v>
      </c>
      <c r="AP193" s="52" t="s">
        <v>3992</v>
      </c>
      <c r="AQ193" s="52"/>
      <c r="AR193" s="59">
        <v>30</v>
      </c>
      <c r="AS193" s="54" t="s">
        <v>1609</v>
      </c>
      <c r="AT193" s="74">
        <v>491.99999999999994</v>
      </c>
      <c r="AU193" s="74">
        <v>264</v>
      </c>
      <c r="AV193" s="74">
        <v>89.95</v>
      </c>
      <c r="AW193" s="61">
        <v>124</v>
      </c>
      <c r="AX193" s="61"/>
      <c r="AY193" s="74">
        <v>156</v>
      </c>
      <c r="AZ193" s="57">
        <v>74.05</v>
      </c>
      <c r="BA193" s="74">
        <v>1200</v>
      </c>
      <c r="BB193" s="74"/>
      <c r="BC193" s="74">
        <v>1200</v>
      </c>
    </row>
    <row r="194" spans="1:55" s="62" customFormat="1" ht="16.5" customHeight="1">
      <c r="A194" s="63" t="s">
        <v>4929</v>
      </c>
      <c r="B194" s="65">
        <v>188</v>
      </c>
      <c r="C194" s="52" t="s">
        <v>2928</v>
      </c>
      <c r="D194" s="64" t="s">
        <v>1299</v>
      </c>
      <c r="E194" s="64" t="s">
        <v>1754</v>
      </c>
      <c r="F194" s="52" t="s">
        <v>1755</v>
      </c>
      <c r="G194" s="74"/>
      <c r="H194" s="52" t="s">
        <v>2025</v>
      </c>
      <c r="I194" s="52" t="s">
        <v>3955</v>
      </c>
      <c r="J194" s="52" t="s">
        <v>4963</v>
      </c>
      <c r="K194" s="147">
        <f t="shared" si="2"/>
        <v>41</v>
      </c>
      <c r="L194" s="143" t="s">
        <v>1964</v>
      </c>
      <c r="M194" s="74"/>
      <c r="N194" s="74"/>
      <c r="O194" s="74"/>
      <c r="P194" s="74"/>
      <c r="Q194" s="52" t="s">
        <v>2929</v>
      </c>
      <c r="R194" s="74"/>
      <c r="S194" s="54" t="s">
        <v>58</v>
      </c>
      <c r="T194" s="52" t="s">
        <v>5252</v>
      </c>
      <c r="U194" s="624" t="s">
        <v>1365</v>
      </c>
      <c r="V194" s="55"/>
      <c r="W194" s="55"/>
      <c r="X194" s="55"/>
      <c r="Y194" s="55"/>
      <c r="Z194" s="55"/>
      <c r="AA194" s="307"/>
      <c r="AB194" s="307"/>
      <c r="AC194" s="307"/>
      <c r="AD194" s="307"/>
      <c r="AE194" s="307"/>
      <c r="AF194" s="52" t="s">
        <v>3799</v>
      </c>
      <c r="AG194" s="52" t="s">
        <v>3949</v>
      </c>
      <c r="AH194" s="52" t="s">
        <v>3992</v>
      </c>
      <c r="AI194" s="52" t="s">
        <v>2440</v>
      </c>
      <c r="AJ194" s="52"/>
      <c r="AK194" s="147"/>
      <c r="AL194" s="143"/>
      <c r="AM194" s="58"/>
      <c r="AN194" s="52" t="s">
        <v>3948</v>
      </c>
      <c r="AO194" s="52" t="s">
        <v>3955</v>
      </c>
      <c r="AP194" s="52" t="s">
        <v>3992</v>
      </c>
      <c r="AQ194" s="52"/>
      <c r="AR194" s="59">
        <v>5</v>
      </c>
      <c r="AS194" s="54" t="s">
        <v>1544</v>
      </c>
      <c r="AT194" s="74">
        <v>82</v>
      </c>
      <c r="AU194" s="74">
        <v>44</v>
      </c>
      <c r="AV194" s="74">
        <v>3.81</v>
      </c>
      <c r="AW194" s="61">
        <v>20</v>
      </c>
      <c r="AX194" s="61"/>
      <c r="AY194" s="74">
        <v>26</v>
      </c>
      <c r="AZ194" s="57">
        <v>24.19</v>
      </c>
      <c r="BA194" s="74">
        <v>200</v>
      </c>
      <c r="BB194" s="74"/>
      <c r="BC194" s="74">
        <v>200</v>
      </c>
    </row>
    <row r="195" spans="1:55" s="62" customFormat="1" ht="16.5" customHeight="1">
      <c r="A195" s="63" t="s">
        <v>4929</v>
      </c>
      <c r="B195" s="65">
        <v>189</v>
      </c>
      <c r="C195" s="52" t="s">
        <v>2940</v>
      </c>
      <c r="D195" s="64" t="s">
        <v>673</v>
      </c>
      <c r="E195" s="64" t="s">
        <v>2941</v>
      </c>
      <c r="F195" s="52" t="s">
        <v>2942</v>
      </c>
      <c r="G195" s="74"/>
      <c r="H195" s="52" t="s">
        <v>2777</v>
      </c>
      <c r="I195" s="52" t="s">
        <v>3954</v>
      </c>
      <c r="J195" s="52" t="s">
        <v>5238</v>
      </c>
      <c r="K195" s="147">
        <f t="shared" si="2"/>
        <v>32</v>
      </c>
      <c r="L195" s="143" t="s">
        <v>1964</v>
      </c>
      <c r="M195" s="74"/>
      <c r="N195" s="74"/>
      <c r="O195" s="74"/>
      <c r="P195" s="74"/>
      <c r="Q195" s="52" t="s">
        <v>2943</v>
      </c>
      <c r="R195" s="74"/>
      <c r="S195" s="54" t="s">
        <v>58</v>
      </c>
      <c r="T195" s="52" t="s">
        <v>5252</v>
      </c>
      <c r="U195" s="624" t="s">
        <v>959</v>
      </c>
      <c r="V195" s="55"/>
      <c r="W195" s="55"/>
      <c r="X195" s="55"/>
      <c r="Y195" s="55"/>
      <c r="Z195" s="55"/>
      <c r="AA195" s="307"/>
      <c r="AB195" s="307"/>
      <c r="AC195" s="307"/>
      <c r="AD195" s="307"/>
      <c r="AE195" s="307"/>
      <c r="AF195" s="52" t="s">
        <v>2025</v>
      </c>
      <c r="AG195" s="52" t="s">
        <v>3949</v>
      </c>
      <c r="AH195" s="52" t="s">
        <v>3992</v>
      </c>
      <c r="AI195" s="52" t="s">
        <v>2385</v>
      </c>
      <c r="AJ195" s="52"/>
      <c r="AK195" s="147"/>
      <c r="AL195" s="143"/>
      <c r="AM195" s="58"/>
      <c r="AN195" s="52" t="s">
        <v>2025</v>
      </c>
      <c r="AO195" s="52" t="s">
        <v>3955</v>
      </c>
      <c r="AP195" s="52" t="s">
        <v>3992</v>
      </c>
      <c r="AQ195" s="52"/>
      <c r="AR195" s="59">
        <v>30</v>
      </c>
      <c r="AS195" s="54" t="s">
        <v>1609</v>
      </c>
      <c r="AT195" s="74">
        <v>491.99999999999994</v>
      </c>
      <c r="AU195" s="74">
        <v>264</v>
      </c>
      <c r="AV195" s="74">
        <v>7.15</v>
      </c>
      <c r="AW195" s="61">
        <v>110</v>
      </c>
      <c r="AX195" s="61"/>
      <c r="AY195" s="74">
        <v>156</v>
      </c>
      <c r="AZ195" s="57">
        <v>170.85</v>
      </c>
      <c r="BA195" s="74">
        <v>1200</v>
      </c>
      <c r="BB195" s="74"/>
      <c r="BC195" s="74">
        <v>1200</v>
      </c>
    </row>
    <row r="196" spans="1:55" s="62" customFormat="1" ht="16.5" customHeight="1">
      <c r="A196" s="63" t="s">
        <v>4929</v>
      </c>
      <c r="B196" s="65">
        <v>190</v>
      </c>
      <c r="C196" s="52" t="s">
        <v>2946</v>
      </c>
      <c r="D196" s="64" t="s">
        <v>1512</v>
      </c>
      <c r="E196" s="64" t="s">
        <v>2947</v>
      </c>
      <c r="F196" s="52" t="s">
        <v>2948</v>
      </c>
      <c r="G196" s="74"/>
      <c r="H196" s="52" t="s">
        <v>3793</v>
      </c>
      <c r="I196" s="52" t="s">
        <v>2752</v>
      </c>
      <c r="J196" s="52" t="s">
        <v>5280</v>
      </c>
      <c r="K196" s="147">
        <f t="shared" si="2"/>
        <v>31</v>
      </c>
      <c r="L196" s="143" t="s">
        <v>100</v>
      </c>
      <c r="M196" s="74"/>
      <c r="N196" s="74"/>
      <c r="O196" s="74"/>
      <c r="P196" s="74"/>
      <c r="Q196" s="52" t="s">
        <v>2949</v>
      </c>
      <c r="R196" s="74"/>
      <c r="S196" s="54" t="s">
        <v>58</v>
      </c>
      <c r="T196" s="52" t="s">
        <v>5252</v>
      </c>
      <c r="U196" s="625" t="s">
        <v>5281</v>
      </c>
      <c r="V196" s="55"/>
      <c r="W196" s="55"/>
      <c r="X196" s="55"/>
      <c r="Y196" s="55"/>
      <c r="Z196" s="55"/>
      <c r="AA196" s="307"/>
      <c r="AB196" s="307"/>
      <c r="AC196" s="307"/>
      <c r="AD196" s="307"/>
      <c r="AE196" s="307"/>
      <c r="AF196" s="52" t="s">
        <v>2025</v>
      </c>
      <c r="AG196" s="52" t="s">
        <v>3949</v>
      </c>
      <c r="AH196" s="52" t="s">
        <v>3992</v>
      </c>
      <c r="AI196" s="52" t="s">
        <v>2778</v>
      </c>
      <c r="AJ196" s="52"/>
      <c r="AK196" s="147"/>
      <c r="AL196" s="143"/>
      <c r="AM196" s="58"/>
      <c r="AN196" s="52" t="s">
        <v>2025</v>
      </c>
      <c r="AO196" s="52" t="s">
        <v>3955</v>
      </c>
      <c r="AP196" s="52" t="s">
        <v>3992</v>
      </c>
      <c r="AQ196" s="52"/>
      <c r="AR196" s="59">
        <v>30</v>
      </c>
      <c r="AS196" s="54" t="s">
        <v>1609</v>
      </c>
      <c r="AT196" s="74">
        <v>491.99999999999994</v>
      </c>
      <c r="AU196" s="74">
        <v>264</v>
      </c>
      <c r="AV196" s="74">
        <v>17.29</v>
      </c>
      <c r="AW196" s="61">
        <v>129</v>
      </c>
      <c r="AX196" s="61"/>
      <c r="AY196" s="74">
        <v>156</v>
      </c>
      <c r="AZ196" s="57">
        <v>141.71</v>
      </c>
      <c r="BA196" s="74">
        <v>1200</v>
      </c>
      <c r="BB196" s="74"/>
      <c r="BC196" s="74">
        <v>1200</v>
      </c>
    </row>
    <row r="197" spans="1:55" s="62" customFormat="1" ht="16.5" customHeight="1">
      <c r="A197" s="63" t="s">
        <v>4929</v>
      </c>
      <c r="B197" s="65">
        <v>191</v>
      </c>
      <c r="C197" s="52" t="s">
        <v>2957</v>
      </c>
      <c r="D197" s="64" t="s">
        <v>804</v>
      </c>
      <c r="E197" s="64" t="s">
        <v>1020</v>
      </c>
      <c r="F197" s="52" t="s">
        <v>1021</v>
      </c>
      <c r="G197" s="74"/>
      <c r="H197" s="52" t="s">
        <v>3946</v>
      </c>
      <c r="I197" s="52" t="s">
        <v>2752</v>
      </c>
      <c r="J197" s="52" t="s">
        <v>5249</v>
      </c>
      <c r="K197" s="147">
        <f t="shared" si="2"/>
        <v>59</v>
      </c>
      <c r="L197" s="143" t="s">
        <v>100</v>
      </c>
      <c r="M197" s="74"/>
      <c r="N197" s="74"/>
      <c r="O197" s="74"/>
      <c r="P197" s="74"/>
      <c r="Q197" s="52" t="s">
        <v>2958</v>
      </c>
      <c r="R197" s="74"/>
      <c r="S197" s="54" t="s">
        <v>58</v>
      </c>
      <c r="T197" s="52" t="s">
        <v>5252</v>
      </c>
      <c r="U197" s="626" t="s">
        <v>5282</v>
      </c>
      <c r="V197" s="55"/>
      <c r="W197" s="55"/>
      <c r="X197" s="55"/>
      <c r="Y197" s="55"/>
      <c r="Z197" s="55"/>
      <c r="AA197" s="307"/>
      <c r="AB197" s="307"/>
      <c r="AC197" s="307"/>
      <c r="AD197" s="307"/>
      <c r="AE197" s="307"/>
      <c r="AF197" s="52" t="s">
        <v>2025</v>
      </c>
      <c r="AG197" s="52" t="s">
        <v>3949</v>
      </c>
      <c r="AH197" s="52" t="s">
        <v>3992</v>
      </c>
      <c r="AI197" s="52" t="s">
        <v>2062</v>
      </c>
      <c r="AJ197" s="52"/>
      <c r="AK197" s="147"/>
      <c r="AL197" s="143"/>
      <c r="AM197" s="58"/>
      <c r="AN197" s="52" t="s">
        <v>2025</v>
      </c>
      <c r="AO197" s="52" t="s">
        <v>3955</v>
      </c>
      <c r="AP197" s="52" t="s">
        <v>3992</v>
      </c>
      <c r="AQ197" s="52"/>
      <c r="AR197" s="59">
        <v>30</v>
      </c>
      <c r="AS197" s="54" t="s">
        <v>1609</v>
      </c>
      <c r="AT197" s="74">
        <v>491.99999999999994</v>
      </c>
      <c r="AU197" s="74">
        <v>264</v>
      </c>
      <c r="AV197" s="74">
        <v>40.020000000000003</v>
      </c>
      <c r="AW197" s="61">
        <v>184</v>
      </c>
      <c r="AX197" s="61"/>
      <c r="AY197" s="74">
        <v>156</v>
      </c>
      <c r="AZ197" s="57">
        <v>63.98</v>
      </c>
      <c r="BA197" s="74">
        <v>1200</v>
      </c>
      <c r="BB197" s="74"/>
      <c r="BC197" s="74">
        <v>1200</v>
      </c>
    </row>
    <row r="198" spans="1:55" s="62" customFormat="1" ht="16.5" customHeight="1">
      <c r="A198" s="63" t="s">
        <v>4929</v>
      </c>
      <c r="B198" s="65">
        <v>192</v>
      </c>
      <c r="C198" s="52" t="s">
        <v>2292</v>
      </c>
      <c r="D198" s="320" t="s">
        <v>422</v>
      </c>
      <c r="E198" s="64" t="s">
        <v>2293</v>
      </c>
      <c r="F198" s="52" t="s">
        <v>2294</v>
      </c>
      <c r="G198" s="74"/>
      <c r="H198" s="52" t="s">
        <v>3793</v>
      </c>
      <c r="I198" s="52" t="s">
        <v>3955</v>
      </c>
      <c r="J198" s="52" t="s">
        <v>4938</v>
      </c>
      <c r="K198" s="147">
        <f t="shared" si="2"/>
        <v>37</v>
      </c>
      <c r="L198" s="143" t="s">
        <v>100</v>
      </c>
      <c r="M198" s="74"/>
      <c r="N198" s="74"/>
      <c r="O198" s="74"/>
      <c r="P198" s="74"/>
      <c r="Q198" s="54">
        <v>175</v>
      </c>
      <c r="R198" s="74"/>
      <c r="S198" s="52" t="s">
        <v>58</v>
      </c>
      <c r="T198" s="52" t="s">
        <v>5252</v>
      </c>
      <c r="U198" s="625" t="s">
        <v>4510</v>
      </c>
      <c r="V198" s="55"/>
      <c r="W198" s="55"/>
      <c r="X198" s="55"/>
      <c r="Y198" s="55"/>
      <c r="Z198" s="55"/>
      <c r="AA198" s="307"/>
      <c r="AB198" s="307"/>
      <c r="AC198" s="307"/>
      <c r="AD198" s="307"/>
      <c r="AE198" s="307"/>
      <c r="AF198" s="52" t="s">
        <v>2756</v>
      </c>
      <c r="AG198" s="52" t="s">
        <v>3950</v>
      </c>
      <c r="AH198" s="52" t="s">
        <v>3992</v>
      </c>
      <c r="AI198" s="52" t="s">
        <v>2296</v>
      </c>
      <c r="AJ198" s="52" t="s">
        <v>3950</v>
      </c>
      <c r="AK198" s="147" t="s">
        <v>3950</v>
      </c>
      <c r="AL198" s="143">
        <v>2012</v>
      </c>
      <c r="AM198" s="58"/>
      <c r="AN198" s="52" t="s">
        <v>3454</v>
      </c>
      <c r="AO198" s="52" t="s">
        <v>3955</v>
      </c>
      <c r="AP198" s="52" t="s">
        <v>3992</v>
      </c>
      <c r="AQ198" s="52"/>
      <c r="AR198" s="59">
        <v>22</v>
      </c>
      <c r="AS198" s="54" t="s">
        <v>1544</v>
      </c>
      <c r="AT198" s="74">
        <v>360.79999999999995</v>
      </c>
      <c r="AU198" s="74">
        <v>193.6</v>
      </c>
      <c r="AV198" s="74">
        <v>2.57</v>
      </c>
      <c r="AW198" s="61">
        <v>115</v>
      </c>
      <c r="AX198" s="61"/>
      <c r="AY198" s="74">
        <v>114.4</v>
      </c>
      <c r="AZ198" s="57">
        <v>93.63</v>
      </c>
      <c r="BA198" s="74">
        <v>880</v>
      </c>
      <c r="BB198" s="74"/>
      <c r="BC198" s="74">
        <v>880</v>
      </c>
    </row>
    <row r="199" spans="1:55" s="62" customFormat="1" ht="16.5" customHeight="1">
      <c r="A199" s="63" t="s">
        <v>4929</v>
      </c>
      <c r="B199" s="65">
        <v>193</v>
      </c>
      <c r="C199" s="52" t="s">
        <v>3006</v>
      </c>
      <c r="D199" s="320" t="s">
        <v>179</v>
      </c>
      <c r="E199" s="64" t="s">
        <v>1137</v>
      </c>
      <c r="F199" s="52" t="s">
        <v>3007</v>
      </c>
      <c r="G199" s="74"/>
      <c r="H199" s="52" t="s">
        <v>2777</v>
      </c>
      <c r="I199" s="52" t="s">
        <v>3948</v>
      </c>
      <c r="J199" s="52" t="s">
        <v>4939</v>
      </c>
      <c r="K199" s="147">
        <f t="shared" si="2"/>
        <v>52</v>
      </c>
      <c r="L199" s="143" t="s">
        <v>1964</v>
      </c>
      <c r="M199" s="74"/>
      <c r="N199" s="74"/>
      <c r="O199" s="74"/>
      <c r="P199" s="74"/>
      <c r="Q199" s="52">
        <v>202</v>
      </c>
      <c r="R199" s="74"/>
      <c r="S199" s="52" t="s">
        <v>58</v>
      </c>
      <c r="T199" s="52" t="s">
        <v>5252</v>
      </c>
      <c r="U199" s="295" t="s">
        <v>2708</v>
      </c>
      <c r="V199" s="55"/>
      <c r="W199" s="55"/>
      <c r="X199" s="55"/>
      <c r="Y199" s="55"/>
      <c r="Z199" s="55"/>
      <c r="AA199" s="307"/>
      <c r="AB199" s="307"/>
      <c r="AC199" s="307"/>
      <c r="AD199" s="307"/>
      <c r="AE199" s="307"/>
      <c r="AF199" s="52" t="s">
        <v>3948</v>
      </c>
      <c r="AG199" s="52" t="s">
        <v>3950</v>
      </c>
      <c r="AH199" s="52" t="s">
        <v>3992</v>
      </c>
      <c r="AI199" s="52" t="s">
        <v>3009</v>
      </c>
      <c r="AJ199" s="52"/>
      <c r="AK199" s="147"/>
      <c r="AL199" s="143"/>
      <c r="AM199" s="58"/>
      <c r="AN199" s="52" t="s">
        <v>3454</v>
      </c>
      <c r="AO199" s="52" t="s">
        <v>3955</v>
      </c>
      <c r="AP199" s="52" t="s">
        <v>3992</v>
      </c>
      <c r="AQ199" s="52"/>
      <c r="AR199" s="59">
        <v>22</v>
      </c>
      <c r="AS199" s="54" t="s">
        <v>1544</v>
      </c>
      <c r="AT199" s="74">
        <v>360.79999999999995</v>
      </c>
      <c r="AU199" s="74">
        <v>193.6</v>
      </c>
      <c r="AV199" s="74">
        <v>5.83</v>
      </c>
      <c r="AW199" s="61">
        <v>78</v>
      </c>
      <c r="AX199" s="61"/>
      <c r="AY199" s="74">
        <v>114.4</v>
      </c>
      <c r="AZ199" s="57">
        <v>127.37</v>
      </c>
      <c r="BA199" s="74">
        <v>880</v>
      </c>
      <c r="BB199" s="74"/>
      <c r="BC199" s="74">
        <v>880</v>
      </c>
    </row>
    <row r="200" spans="1:55" s="62" customFormat="1" ht="16.5" customHeight="1">
      <c r="A200" s="63" t="s">
        <v>4929</v>
      </c>
      <c r="B200" s="65">
        <v>194</v>
      </c>
      <c r="C200" s="52" t="s">
        <v>2431</v>
      </c>
      <c r="D200" s="320" t="s">
        <v>624</v>
      </c>
      <c r="E200" s="64" t="s">
        <v>2432</v>
      </c>
      <c r="F200" s="52" t="s">
        <v>2433</v>
      </c>
      <c r="G200" s="74"/>
      <c r="H200" s="52" t="s">
        <v>2767</v>
      </c>
      <c r="I200" s="52" t="s">
        <v>3951</v>
      </c>
      <c r="J200" s="52" t="s">
        <v>4954</v>
      </c>
      <c r="K200" s="147">
        <f t="shared" ref="K200:K263" si="3">2012-J200</f>
        <v>55</v>
      </c>
      <c r="L200" s="143" t="s">
        <v>1964</v>
      </c>
      <c r="M200" s="74"/>
      <c r="N200" s="74"/>
      <c r="O200" s="74"/>
      <c r="P200" s="74"/>
      <c r="Q200" s="54">
        <v>219</v>
      </c>
      <c r="R200" s="74"/>
      <c r="S200" s="52" t="s">
        <v>58</v>
      </c>
      <c r="T200" s="52" t="s">
        <v>5252</v>
      </c>
      <c r="U200" s="625" t="s">
        <v>5283</v>
      </c>
      <c r="V200" s="55"/>
      <c r="W200" s="55"/>
      <c r="X200" s="55"/>
      <c r="Y200" s="55"/>
      <c r="Z200" s="55"/>
      <c r="AA200" s="307"/>
      <c r="AB200" s="307"/>
      <c r="AC200" s="307"/>
      <c r="AD200" s="307"/>
      <c r="AE200" s="307"/>
      <c r="AF200" s="52" t="s">
        <v>2756</v>
      </c>
      <c r="AG200" s="52" t="s">
        <v>3950</v>
      </c>
      <c r="AH200" s="52" t="s">
        <v>3992</v>
      </c>
      <c r="AI200" s="52" t="s">
        <v>2435</v>
      </c>
      <c r="AJ200" s="52" t="s">
        <v>3951</v>
      </c>
      <c r="AK200" s="147" t="s">
        <v>3950</v>
      </c>
      <c r="AL200" s="143">
        <v>2012</v>
      </c>
      <c r="AM200" s="58"/>
      <c r="AN200" s="52" t="s">
        <v>2025</v>
      </c>
      <c r="AO200" s="52" t="s">
        <v>3955</v>
      </c>
      <c r="AP200" s="52" t="s">
        <v>3992</v>
      </c>
      <c r="AQ200" s="52"/>
      <c r="AR200" s="59">
        <v>30</v>
      </c>
      <c r="AS200" s="54" t="s">
        <v>1609</v>
      </c>
      <c r="AT200" s="74">
        <v>491.99999999999994</v>
      </c>
      <c r="AU200" s="74">
        <v>264</v>
      </c>
      <c r="AV200" s="74">
        <v>61.31</v>
      </c>
      <c r="AW200" s="61">
        <v>144</v>
      </c>
      <c r="AX200" s="61"/>
      <c r="AY200" s="74">
        <v>156</v>
      </c>
      <c r="AZ200" s="57">
        <v>82.69</v>
      </c>
      <c r="BA200" s="74">
        <v>1200</v>
      </c>
      <c r="BB200" s="74"/>
      <c r="BC200" s="74">
        <v>1200</v>
      </c>
    </row>
    <row r="201" spans="1:55" s="62" customFormat="1" ht="16.5" customHeight="1">
      <c r="A201" s="63" t="s">
        <v>4929</v>
      </c>
      <c r="B201" s="65">
        <v>195</v>
      </c>
      <c r="C201" s="52" t="s">
        <v>3043</v>
      </c>
      <c r="D201" s="320" t="s">
        <v>1265</v>
      </c>
      <c r="E201" s="64" t="s">
        <v>1266</v>
      </c>
      <c r="F201" s="52" t="s">
        <v>1267</v>
      </c>
      <c r="G201" s="74"/>
      <c r="H201" s="52" t="s">
        <v>2772</v>
      </c>
      <c r="I201" s="52" t="s">
        <v>3951</v>
      </c>
      <c r="J201" s="52" t="s">
        <v>4984</v>
      </c>
      <c r="K201" s="147">
        <f t="shared" si="3"/>
        <v>58</v>
      </c>
      <c r="L201" s="143" t="s">
        <v>100</v>
      </c>
      <c r="M201" s="74"/>
      <c r="N201" s="74"/>
      <c r="O201" s="74"/>
      <c r="P201" s="74"/>
      <c r="Q201" s="54">
        <v>228</v>
      </c>
      <c r="R201" s="74"/>
      <c r="S201" s="52" t="s">
        <v>159</v>
      </c>
      <c r="T201" s="52" t="s">
        <v>5252</v>
      </c>
      <c r="U201" s="295" t="s">
        <v>959</v>
      </c>
      <c r="V201" s="55"/>
      <c r="W201" s="55"/>
      <c r="X201" s="55"/>
      <c r="Y201" s="55"/>
      <c r="Z201" s="55"/>
      <c r="AA201" s="307"/>
      <c r="AB201" s="307"/>
      <c r="AC201" s="307"/>
      <c r="AD201" s="307"/>
      <c r="AE201" s="307"/>
      <c r="AF201" s="52" t="s">
        <v>3812</v>
      </c>
      <c r="AG201" s="52" t="s">
        <v>3950</v>
      </c>
      <c r="AH201" s="52" t="s">
        <v>3992</v>
      </c>
      <c r="AI201" s="52" t="s">
        <v>2049</v>
      </c>
      <c r="AJ201" s="52"/>
      <c r="AK201" s="147"/>
      <c r="AL201" s="143"/>
      <c r="AM201" s="58"/>
      <c r="AN201" s="52" t="s">
        <v>2025</v>
      </c>
      <c r="AO201" s="52" t="s">
        <v>3955</v>
      </c>
      <c r="AP201" s="52" t="s">
        <v>3992</v>
      </c>
      <c r="AQ201" s="52"/>
      <c r="AR201" s="59">
        <v>30</v>
      </c>
      <c r="AS201" s="54" t="s">
        <v>1609</v>
      </c>
      <c r="AT201" s="74">
        <v>491.99999999999994</v>
      </c>
      <c r="AU201" s="74">
        <v>264</v>
      </c>
      <c r="AV201" s="74">
        <v>52.47</v>
      </c>
      <c r="AW201" s="61">
        <v>90</v>
      </c>
      <c r="AX201" s="61"/>
      <c r="AY201" s="74">
        <v>156</v>
      </c>
      <c r="AZ201" s="57">
        <v>145.53</v>
      </c>
      <c r="BA201" s="74">
        <v>1200</v>
      </c>
      <c r="BB201" s="74"/>
      <c r="BC201" s="74">
        <v>1200</v>
      </c>
    </row>
    <row r="202" spans="1:55" s="62" customFormat="1" ht="16.5" customHeight="1">
      <c r="A202" s="63" t="s">
        <v>4929</v>
      </c>
      <c r="B202" s="65">
        <v>196</v>
      </c>
      <c r="C202" s="52" t="s">
        <v>3057</v>
      </c>
      <c r="D202" s="320" t="s">
        <v>3058</v>
      </c>
      <c r="E202" s="64" t="s">
        <v>3059</v>
      </c>
      <c r="F202" s="52" t="s">
        <v>3060</v>
      </c>
      <c r="G202" s="74"/>
      <c r="H202" s="52" t="s">
        <v>2761</v>
      </c>
      <c r="I202" s="52" t="s">
        <v>3952</v>
      </c>
      <c r="J202" s="52" t="s">
        <v>5077</v>
      </c>
      <c r="K202" s="147">
        <f t="shared" si="3"/>
        <v>30</v>
      </c>
      <c r="L202" s="143" t="s">
        <v>1964</v>
      </c>
      <c r="M202" s="74"/>
      <c r="N202" s="74"/>
      <c r="O202" s="74"/>
      <c r="P202" s="74"/>
      <c r="Q202" s="54">
        <v>247</v>
      </c>
      <c r="R202" s="74"/>
      <c r="S202" s="52" t="s">
        <v>58</v>
      </c>
      <c r="T202" s="52" t="s">
        <v>5252</v>
      </c>
      <c r="U202" s="295" t="s">
        <v>3478</v>
      </c>
      <c r="V202" s="64"/>
      <c r="W202" s="64"/>
      <c r="X202" s="55"/>
      <c r="Y202" s="64"/>
      <c r="Z202" s="64"/>
      <c r="AA202" s="307"/>
      <c r="AB202" s="307"/>
      <c r="AC202" s="307"/>
      <c r="AD202" s="307"/>
      <c r="AE202" s="307"/>
      <c r="AF202" s="52" t="s">
        <v>2761</v>
      </c>
      <c r="AG202" s="52" t="s">
        <v>3950</v>
      </c>
      <c r="AH202" s="52" t="s">
        <v>3992</v>
      </c>
      <c r="AI202" s="52" t="s">
        <v>1969</v>
      </c>
      <c r="AJ202" s="52"/>
      <c r="AK202" s="147"/>
      <c r="AL202" s="143"/>
      <c r="AM202" s="58"/>
      <c r="AN202" s="52" t="s">
        <v>3808</v>
      </c>
      <c r="AO202" s="52" t="s">
        <v>3955</v>
      </c>
      <c r="AP202" s="52" t="s">
        <v>3992</v>
      </c>
      <c r="AQ202" s="52"/>
      <c r="AR202" s="59">
        <v>17</v>
      </c>
      <c r="AS202" s="54" t="s">
        <v>1544</v>
      </c>
      <c r="AT202" s="74">
        <v>278.8</v>
      </c>
      <c r="AU202" s="74">
        <v>149.6</v>
      </c>
      <c r="AV202" s="74">
        <v>1.42</v>
      </c>
      <c r="AW202" s="61">
        <v>20</v>
      </c>
      <c r="AX202" s="61"/>
      <c r="AY202" s="74">
        <v>88.4</v>
      </c>
      <c r="AZ202" s="57">
        <v>141.78</v>
      </c>
      <c r="BA202" s="74">
        <v>680</v>
      </c>
      <c r="BB202" s="74"/>
      <c r="BC202" s="74">
        <v>680</v>
      </c>
    </row>
    <row r="203" spans="1:55" s="62" customFormat="1" ht="16.5" customHeight="1">
      <c r="A203" s="63" t="s">
        <v>4929</v>
      </c>
      <c r="B203" s="65">
        <v>197</v>
      </c>
      <c r="C203" s="52" t="s">
        <v>3063</v>
      </c>
      <c r="D203" s="320" t="s">
        <v>789</v>
      </c>
      <c r="E203" s="64" t="s">
        <v>1495</v>
      </c>
      <c r="F203" s="52" t="s">
        <v>1496</v>
      </c>
      <c r="G203" s="74"/>
      <c r="H203" s="52" t="s">
        <v>3804</v>
      </c>
      <c r="I203" s="52" t="s">
        <v>3951</v>
      </c>
      <c r="J203" s="52" t="s">
        <v>4954</v>
      </c>
      <c r="K203" s="147">
        <f t="shared" si="3"/>
        <v>55</v>
      </c>
      <c r="L203" s="143" t="s">
        <v>1964</v>
      </c>
      <c r="M203" s="74"/>
      <c r="N203" s="74"/>
      <c r="O203" s="74"/>
      <c r="P203" s="74"/>
      <c r="Q203" s="54">
        <v>248</v>
      </c>
      <c r="R203" s="74"/>
      <c r="S203" s="52" t="s">
        <v>58</v>
      </c>
      <c r="T203" s="52" t="s">
        <v>5252</v>
      </c>
      <c r="U203" s="625" t="s">
        <v>5284</v>
      </c>
      <c r="V203" s="64"/>
      <c r="W203" s="64"/>
      <c r="X203" s="55"/>
      <c r="Y203" s="64"/>
      <c r="Z203" s="64"/>
      <c r="AA203" s="307"/>
      <c r="AB203" s="307"/>
      <c r="AC203" s="307"/>
      <c r="AD203" s="307"/>
      <c r="AE203" s="307"/>
      <c r="AF203" s="52" t="s">
        <v>2767</v>
      </c>
      <c r="AG203" s="52" t="s">
        <v>3950</v>
      </c>
      <c r="AH203" s="52" t="s">
        <v>3992</v>
      </c>
      <c r="AI203" s="52" t="s">
        <v>2363</v>
      </c>
      <c r="AJ203" s="52"/>
      <c r="AK203" s="147"/>
      <c r="AL203" s="143"/>
      <c r="AM203" s="58"/>
      <c r="AN203" s="52" t="s">
        <v>2025</v>
      </c>
      <c r="AO203" s="52" t="s">
        <v>3955</v>
      </c>
      <c r="AP203" s="52" t="s">
        <v>3992</v>
      </c>
      <c r="AQ203" s="52"/>
      <c r="AR203" s="59">
        <v>30</v>
      </c>
      <c r="AS203" s="54" t="s">
        <v>1609</v>
      </c>
      <c r="AT203" s="74">
        <v>491.99999999999994</v>
      </c>
      <c r="AU203" s="74">
        <v>264</v>
      </c>
      <c r="AV203" s="74">
        <v>8.27</v>
      </c>
      <c r="AW203" s="61">
        <v>125</v>
      </c>
      <c r="AX203" s="61"/>
      <c r="AY203" s="74">
        <v>156</v>
      </c>
      <c r="AZ203" s="57">
        <v>154.72999999999999</v>
      </c>
      <c r="BA203" s="74">
        <v>1200</v>
      </c>
      <c r="BB203" s="74"/>
      <c r="BC203" s="74">
        <v>1200</v>
      </c>
    </row>
    <row r="204" spans="1:55" s="62" customFormat="1" ht="16.5" customHeight="1">
      <c r="A204" s="63" t="s">
        <v>4929</v>
      </c>
      <c r="B204" s="65">
        <v>198</v>
      </c>
      <c r="C204" s="52" t="s">
        <v>3068</v>
      </c>
      <c r="D204" s="320" t="s">
        <v>55</v>
      </c>
      <c r="E204" s="64" t="s">
        <v>989</v>
      </c>
      <c r="F204" s="52" t="s">
        <v>990</v>
      </c>
      <c r="G204" s="74"/>
      <c r="H204" s="52" t="s">
        <v>3812</v>
      </c>
      <c r="I204" s="52" t="s">
        <v>3953</v>
      </c>
      <c r="J204" s="52" t="s">
        <v>4941</v>
      </c>
      <c r="K204" s="147">
        <f t="shared" si="3"/>
        <v>40</v>
      </c>
      <c r="L204" s="143" t="s">
        <v>1964</v>
      </c>
      <c r="M204" s="74"/>
      <c r="N204" s="74"/>
      <c r="O204" s="74"/>
      <c r="P204" s="74"/>
      <c r="Q204" s="54">
        <v>254</v>
      </c>
      <c r="R204" s="74"/>
      <c r="S204" s="52" t="s">
        <v>58</v>
      </c>
      <c r="T204" s="52" t="s">
        <v>5252</v>
      </c>
      <c r="U204" s="295" t="s">
        <v>5285</v>
      </c>
      <c r="V204" s="64"/>
      <c r="W204" s="64"/>
      <c r="X204" s="55"/>
      <c r="Y204" s="64"/>
      <c r="Z204" s="64"/>
      <c r="AA204" s="307"/>
      <c r="AB204" s="307"/>
      <c r="AC204" s="307"/>
      <c r="AD204" s="307"/>
      <c r="AE204" s="307"/>
      <c r="AF204" s="52" t="s">
        <v>2772</v>
      </c>
      <c r="AG204" s="52" t="s">
        <v>3950</v>
      </c>
      <c r="AH204" s="52" t="s">
        <v>3992</v>
      </c>
      <c r="AI204" s="52" t="s">
        <v>2778</v>
      </c>
      <c r="AJ204" s="52"/>
      <c r="AK204" s="147"/>
      <c r="AL204" s="143"/>
      <c r="AM204" s="58"/>
      <c r="AN204" s="52" t="s">
        <v>2792</v>
      </c>
      <c r="AO204" s="52" t="s">
        <v>3955</v>
      </c>
      <c r="AP204" s="52" t="s">
        <v>3992</v>
      </c>
      <c r="AQ204" s="52" t="s">
        <v>5286</v>
      </c>
      <c r="AR204" s="59">
        <v>25</v>
      </c>
      <c r="AS204" s="54" t="s">
        <v>5201</v>
      </c>
      <c r="AT204" s="74">
        <v>410</v>
      </c>
      <c r="AU204" s="74">
        <v>220</v>
      </c>
      <c r="AV204" s="74">
        <v>241.65</v>
      </c>
      <c r="AW204" s="61">
        <v>133</v>
      </c>
      <c r="AX204" s="61"/>
      <c r="AY204" s="74">
        <v>130</v>
      </c>
      <c r="AZ204" s="57">
        <v>-134.65000000000009</v>
      </c>
      <c r="BA204" s="74">
        <v>1134.6500000000001</v>
      </c>
      <c r="BB204" s="74"/>
      <c r="BC204" s="74">
        <v>1000</v>
      </c>
    </row>
    <row r="205" spans="1:55" s="62" customFormat="1" ht="16.5" customHeight="1">
      <c r="A205" s="63" t="s">
        <v>4929</v>
      </c>
      <c r="B205" s="65">
        <v>199</v>
      </c>
      <c r="C205" s="52" t="s">
        <v>3074</v>
      </c>
      <c r="D205" s="319" t="s">
        <v>2764</v>
      </c>
      <c r="E205" s="55" t="s">
        <v>2765</v>
      </c>
      <c r="F205" s="52" t="s">
        <v>2766</v>
      </c>
      <c r="G205" s="74"/>
      <c r="H205" s="52" t="s">
        <v>3953</v>
      </c>
      <c r="I205" s="52" t="s">
        <v>3952</v>
      </c>
      <c r="J205" s="52" t="s">
        <v>5287</v>
      </c>
      <c r="K205" s="147">
        <f t="shared" si="3"/>
        <v>5</v>
      </c>
      <c r="L205" s="143" t="s">
        <v>100</v>
      </c>
      <c r="M205" s="74"/>
      <c r="N205" s="74"/>
      <c r="O205" s="74"/>
      <c r="P205" s="74"/>
      <c r="Q205" s="54">
        <v>266</v>
      </c>
      <c r="R205" s="74"/>
      <c r="S205" s="52" t="s">
        <v>117</v>
      </c>
      <c r="T205" s="52" t="s">
        <v>5252</v>
      </c>
      <c r="U205" s="295" t="s">
        <v>5288</v>
      </c>
      <c r="V205" s="64"/>
      <c r="W205" s="64"/>
      <c r="X205" s="55"/>
      <c r="Y205" s="64"/>
      <c r="Z205" s="64"/>
      <c r="AA205" s="307"/>
      <c r="AB205" s="307"/>
      <c r="AC205" s="307"/>
      <c r="AD205" s="307"/>
      <c r="AE205" s="307"/>
      <c r="AF205" s="52" t="s">
        <v>3804</v>
      </c>
      <c r="AG205" s="52" t="s">
        <v>3950</v>
      </c>
      <c r="AH205" s="52" t="s">
        <v>3992</v>
      </c>
      <c r="AI205" s="52" t="s">
        <v>2277</v>
      </c>
      <c r="AJ205" s="52"/>
      <c r="AK205" s="147"/>
      <c r="AL205" s="143"/>
      <c r="AM205" s="58"/>
      <c r="AN205" s="52" t="s">
        <v>3953</v>
      </c>
      <c r="AO205" s="52" t="s">
        <v>3955</v>
      </c>
      <c r="AP205" s="52" t="s">
        <v>3992</v>
      </c>
      <c r="AQ205" s="52"/>
      <c r="AR205" s="59">
        <v>6</v>
      </c>
      <c r="AS205" s="54" t="s">
        <v>1544</v>
      </c>
      <c r="AT205" s="74">
        <v>98.399999999999991</v>
      </c>
      <c r="AU205" s="74">
        <v>52.8</v>
      </c>
      <c r="AV205" s="74">
        <v>0</v>
      </c>
      <c r="AW205" s="61">
        <v>86</v>
      </c>
      <c r="AX205" s="61"/>
      <c r="AY205" s="74">
        <v>31.200000000000003</v>
      </c>
      <c r="AZ205" s="57">
        <v>-28.399999999999977</v>
      </c>
      <c r="BA205" s="74">
        <v>268.39999999999998</v>
      </c>
      <c r="BB205" s="74"/>
      <c r="BC205" s="74">
        <v>240</v>
      </c>
    </row>
    <row r="206" spans="1:55" s="62" customFormat="1" ht="16.5" customHeight="1">
      <c r="A206" s="63" t="s">
        <v>4929</v>
      </c>
      <c r="B206" s="65">
        <v>200</v>
      </c>
      <c r="C206" s="52" t="s">
        <v>3076</v>
      </c>
      <c r="D206" s="320" t="s">
        <v>733</v>
      </c>
      <c r="E206" s="64" t="s">
        <v>3077</v>
      </c>
      <c r="F206" s="52" t="s">
        <v>3078</v>
      </c>
      <c r="G206" s="74"/>
      <c r="H206" s="52" t="s">
        <v>3808</v>
      </c>
      <c r="I206" s="52" t="s">
        <v>3955</v>
      </c>
      <c r="J206" s="52" t="s">
        <v>5256</v>
      </c>
      <c r="K206" s="147">
        <f t="shared" si="3"/>
        <v>18</v>
      </c>
      <c r="L206" s="143" t="s">
        <v>1964</v>
      </c>
      <c r="M206" s="74"/>
      <c r="N206" s="74"/>
      <c r="O206" s="74"/>
      <c r="P206" s="74"/>
      <c r="Q206" s="54">
        <v>270</v>
      </c>
      <c r="R206" s="74"/>
      <c r="S206" s="52" t="s">
        <v>58</v>
      </c>
      <c r="T206" s="52" t="s">
        <v>5252</v>
      </c>
      <c r="U206" s="295"/>
      <c r="V206" s="64"/>
      <c r="W206" s="64"/>
      <c r="X206" s="55"/>
      <c r="Y206" s="64"/>
      <c r="Z206" s="64"/>
      <c r="AA206" s="307"/>
      <c r="AB206" s="307"/>
      <c r="AC206" s="307"/>
      <c r="AD206" s="307"/>
      <c r="AE206" s="307"/>
      <c r="AF206" s="52" t="s">
        <v>2781</v>
      </c>
      <c r="AG206" s="52" t="s">
        <v>3950</v>
      </c>
      <c r="AH206" s="52" t="s">
        <v>3992</v>
      </c>
      <c r="AI206" s="52" t="s">
        <v>2137</v>
      </c>
      <c r="AJ206" s="52"/>
      <c r="AK206" s="147"/>
      <c r="AL206" s="143"/>
      <c r="AM206" s="58"/>
      <c r="AN206" s="52" t="s">
        <v>3954</v>
      </c>
      <c r="AO206" s="52" t="s">
        <v>3955</v>
      </c>
      <c r="AP206" s="52" t="s">
        <v>3992</v>
      </c>
      <c r="AQ206" s="52"/>
      <c r="AR206" s="59">
        <v>8</v>
      </c>
      <c r="AS206" s="54" t="s">
        <v>1544</v>
      </c>
      <c r="AT206" s="74">
        <v>131.19999999999999</v>
      </c>
      <c r="AU206" s="74">
        <v>70.400000000000006</v>
      </c>
      <c r="AV206" s="74">
        <v>0.21</v>
      </c>
      <c r="AW206" s="61">
        <v>0</v>
      </c>
      <c r="AX206" s="61"/>
      <c r="AY206" s="74">
        <v>41.6</v>
      </c>
      <c r="AZ206" s="57">
        <v>76.59</v>
      </c>
      <c r="BA206" s="74">
        <v>320</v>
      </c>
      <c r="BB206" s="74"/>
      <c r="BC206" s="74">
        <v>320</v>
      </c>
    </row>
    <row r="207" spans="1:55" s="62" customFormat="1" ht="16.5" customHeight="1">
      <c r="A207" s="63" t="s">
        <v>4929</v>
      </c>
      <c r="B207" s="65">
        <v>201</v>
      </c>
      <c r="C207" s="52" t="s">
        <v>3080</v>
      </c>
      <c r="D207" s="320" t="s">
        <v>61</v>
      </c>
      <c r="E207" s="64" t="s">
        <v>3081</v>
      </c>
      <c r="F207" s="52" t="s">
        <v>3082</v>
      </c>
      <c r="G207" s="74"/>
      <c r="H207" s="52" t="s">
        <v>3793</v>
      </c>
      <c r="I207" s="52" t="s">
        <v>3955</v>
      </c>
      <c r="J207" s="52" t="s">
        <v>5033</v>
      </c>
      <c r="K207" s="147">
        <f t="shared" si="3"/>
        <v>54</v>
      </c>
      <c r="L207" s="143" t="s">
        <v>1964</v>
      </c>
      <c r="M207" s="74"/>
      <c r="N207" s="74"/>
      <c r="O207" s="74"/>
      <c r="P207" s="74"/>
      <c r="Q207" s="54">
        <v>274</v>
      </c>
      <c r="R207" s="74"/>
      <c r="S207" s="52" t="s">
        <v>58</v>
      </c>
      <c r="T207" s="52" t="s">
        <v>5252</v>
      </c>
      <c r="U207" s="295" t="s">
        <v>211</v>
      </c>
      <c r="V207" s="64"/>
      <c r="W207" s="64"/>
      <c r="X207" s="55"/>
      <c r="Y207" s="64"/>
      <c r="Z207" s="64"/>
      <c r="AA207" s="307"/>
      <c r="AB207" s="307"/>
      <c r="AC207" s="307"/>
      <c r="AD207" s="307"/>
      <c r="AE207" s="307"/>
      <c r="AF207" s="52" t="s">
        <v>3458</v>
      </c>
      <c r="AG207" s="52" t="s">
        <v>3950</v>
      </c>
      <c r="AH207" s="52" t="s">
        <v>3992</v>
      </c>
      <c r="AI207" s="52" t="s">
        <v>2584</v>
      </c>
      <c r="AJ207" s="52"/>
      <c r="AK207" s="147"/>
      <c r="AL207" s="143"/>
      <c r="AM207" s="58"/>
      <c r="AN207" s="52" t="s">
        <v>3953</v>
      </c>
      <c r="AO207" s="52" t="s">
        <v>3955</v>
      </c>
      <c r="AP207" s="52" t="s">
        <v>3992</v>
      </c>
      <c r="AQ207" s="52"/>
      <c r="AR207" s="59">
        <v>6</v>
      </c>
      <c r="AS207" s="54" t="s">
        <v>1544</v>
      </c>
      <c r="AT207" s="74">
        <v>98.399999999999991</v>
      </c>
      <c r="AU207" s="74">
        <v>52.8</v>
      </c>
      <c r="AV207" s="74">
        <v>0.57999999999999996</v>
      </c>
      <c r="AW207" s="61">
        <v>7</v>
      </c>
      <c r="AX207" s="61"/>
      <c r="AY207" s="74">
        <v>31.200000000000003</v>
      </c>
      <c r="AZ207" s="57">
        <v>50.02</v>
      </c>
      <c r="BA207" s="74">
        <v>240</v>
      </c>
      <c r="BB207" s="74"/>
      <c r="BC207" s="74">
        <v>240</v>
      </c>
    </row>
    <row r="208" spans="1:55" s="62" customFormat="1" ht="16.5" customHeight="1">
      <c r="A208" s="63" t="s">
        <v>4929</v>
      </c>
      <c r="B208" s="65">
        <v>202</v>
      </c>
      <c r="C208" s="52" t="s">
        <v>3087</v>
      </c>
      <c r="D208" s="320" t="s">
        <v>2663</v>
      </c>
      <c r="E208" s="64" t="s">
        <v>1768</v>
      </c>
      <c r="F208" s="52" t="s">
        <v>3088</v>
      </c>
      <c r="G208" s="74"/>
      <c r="H208" s="52" t="s">
        <v>2803</v>
      </c>
      <c r="I208" s="52" t="s">
        <v>3947</v>
      </c>
      <c r="J208" s="52" t="s">
        <v>4950</v>
      </c>
      <c r="K208" s="147">
        <f t="shared" si="3"/>
        <v>23</v>
      </c>
      <c r="L208" s="143" t="s">
        <v>100</v>
      </c>
      <c r="M208" s="74"/>
      <c r="N208" s="74"/>
      <c r="O208" s="74"/>
      <c r="P208" s="74"/>
      <c r="Q208" s="54">
        <v>277</v>
      </c>
      <c r="R208" s="74"/>
      <c r="S208" s="52" t="s">
        <v>58</v>
      </c>
      <c r="T208" s="52" t="s">
        <v>5252</v>
      </c>
      <c r="U208" s="295"/>
      <c r="V208" s="64"/>
      <c r="W208" s="64"/>
      <c r="X208" s="55"/>
      <c r="Y208" s="64"/>
      <c r="Z208" s="64"/>
      <c r="AA208" s="307"/>
      <c r="AB208" s="307"/>
      <c r="AC208" s="307"/>
      <c r="AD208" s="307"/>
      <c r="AE208" s="307"/>
      <c r="AF208" s="52" t="s">
        <v>3458</v>
      </c>
      <c r="AG208" s="52" t="s">
        <v>3950</v>
      </c>
      <c r="AH208" s="52" t="s">
        <v>3992</v>
      </c>
      <c r="AI208" s="52" t="s">
        <v>2009</v>
      </c>
      <c r="AJ208" s="52"/>
      <c r="AK208" s="147"/>
      <c r="AL208" s="143"/>
      <c r="AM208" s="58"/>
      <c r="AN208" s="52" t="s">
        <v>3946</v>
      </c>
      <c r="AO208" s="52" t="s">
        <v>3955</v>
      </c>
      <c r="AP208" s="52" t="s">
        <v>3992</v>
      </c>
      <c r="AQ208" s="52"/>
      <c r="AR208" s="59">
        <v>2</v>
      </c>
      <c r="AS208" s="54" t="s">
        <v>1544</v>
      </c>
      <c r="AT208" s="74">
        <v>32.799999999999997</v>
      </c>
      <c r="AU208" s="74">
        <v>17.600000000000001</v>
      </c>
      <c r="AV208" s="74">
        <v>0</v>
      </c>
      <c r="AW208" s="61">
        <v>0</v>
      </c>
      <c r="AX208" s="61"/>
      <c r="AY208" s="74">
        <v>10.4</v>
      </c>
      <c r="AZ208" s="57">
        <v>19.2</v>
      </c>
      <c r="BA208" s="74">
        <v>80</v>
      </c>
      <c r="BB208" s="74"/>
      <c r="BC208" s="74">
        <v>80</v>
      </c>
    </row>
    <row r="209" spans="1:55" s="62" customFormat="1" ht="16.5" customHeight="1">
      <c r="A209" s="63" t="s">
        <v>4929</v>
      </c>
      <c r="B209" s="65">
        <v>203</v>
      </c>
      <c r="C209" s="52" t="s">
        <v>3089</v>
      </c>
      <c r="D209" s="320" t="s">
        <v>161</v>
      </c>
      <c r="E209" s="64" t="s">
        <v>3090</v>
      </c>
      <c r="F209" s="52" t="s">
        <v>3091</v>
      </c>
      <c r="G209" s="74"/>
      <c r="H209" s="52" t="s">
        <v>3949</v>
      </c>
      <c r="I209" s="52" t="s">
        <v>3947</v>
      </c>
      <c r="J209" s="52" t="s">
        <v>4984</v>
      </c>
      <c r="K209" s="147">
        <f t="shared" si="3"/>
        <v>58</v>
      </c>
      <c r="L209" s="143" t="s">
        <v>1964</v>
      </c>
      <c r="M209" s="74"/>
      <c r="N209" s="74"/>
      <c r="O209" s="74"/>
      <c r="P209" s="74"/>
      <c r="Q209" s="54">
        <v>278</v>
      </c>
      <c r="R209" s="74"/>
      <c r="S209" s="52" t="s">
        <v>58</v>
      </c>
      <c r="T209" s="52" t="s">
        <v>5252</v>
      </c>
      <c r="U209" s="295" t="s">
        <v>211</v>
      </c>
      <c r="V209" s="64"/>
      <c r="W209" s="64"/>
      <c r="X209" s="55"/>
      <c r="Y209" s="64"/>
      <c r="Z209" s="64"/>
      <c r="AA209" s="307"/>
      <c r="AB209" s="307"/>
      <c r="AC209" s="307"/>
      <c r="AD209" s="307"/>
      <c r="AE209" s="307"/>
      <c r="AF209" s="52" t="s">
        <v>3458</v>
      </c>
      <c r="AG209" s="52" t="s">
        <v>3950</v>
      </c>
      <c r="AH209" s="52" t="s">
        <v>3992</v>
      </c>
      <c r="AI209" s="52" t="s">
        <v>2184</v>
      </c>
      <c r="AJ209" s="52"/>
      <c r="AK209" s="147"/>
      <c r="AL209" s="143"/>
      <c r="AM209" s="58"/>
      <c r="AN209" s="52" t="s">
        <v>3952</v>
      </c>
      <c r="AO209" s="52" t="s">
        <v>3955</v>
      </c>
      <c r="AP209" s="52" t="s">
        <v>3992</v>
      </c>
      <c r="AQ209" s="52"/>
      <c r="AR209" s="59">
        <v>4</v>
      </c>
      <c r="AS209" s="54" t="s">
        <v>1544</v>
      </c>
      <c r="AT209" s="74">
        <v>65.599999999999994</v>
      </c>
      <c r="AU209" s="74">
        <v>35.200000000000003</v>
      </c>
      <c r="AV209" s="74">
        <v>4.97</v>
      </c>
      <c r="AW209" s="61">
        <v>7</v>
      </c>
      <c r="AX209" s="61"/>
      <c r="AY209" s="74">
        <v>20.8</v>
      </c>
      <c r="AZ209" s="57">
        <v>26.43</v>
      </c>
      <c r="BA209" s="74">
        <v>160</v>
      </c>
      <c r="BB209" s="74"/>
      <c r="BC209" s="74">
        <v>160</v>
      </c>
    </row>
    <row r="210" spans="1:55" s="62" customFormat="1" ht="16.5" customHeight="1">
      <c r="A210" s="63" t="s">
        <v>4929</v>
      </c>
      <c r="B210" s="65">
        <v>204</v>
      </c>
      <c r="C210" s="52" t="s">
        <v>3092</v>
      </c>
      <c r="D210" s="320" t="s">
        <v>82</v>
      </c>
      <c r="E210" s="64" t="s">
        <v>3093</v>
      </c>
      <c r="F210" s="52" t="s">
        <v>3094</v>
      </c>
      <c r="G210" s="74"/>
      <c r="H210" s="52" t="s">
        <v>3946</v>
      </c>
      <c r="I210" s="52" t="s">
        <v>3946</v>
      </c>
      <c r="J210" s="52" t="s">
        <v>4944</v>
      </c>
      <c r="K210" s="147">
        <f t="shared" si="3"/>
        <v>19</v>
      </c>
      <c r="L210" s="143" t="s">
        <v>1964</v>
      </c>
      <c r="M210" s="74"/>
      <c r="N210" s="74"/>
      <c r="O210" s="74"/>
      <c r="P210" s="74"/>
      <c r="Q210" s="54">
        <v>290</v>
      </c>
      <c r="R210" s="74"/>
      <c r="S210" s="52" t="s">
        <v>58</v>
      </c>
      <c r="T210" s="52" t="s">
        <v>5252</v>
      </c>
      <c r="U210" s="295" t="s">
        <v>211</v>
      </c>
      <c r="V210" s="64"/>
      <c r="W210" s="64"/>
      <c r="X210" s="55"/>
      <c r="Y210" s="64"/>
      <c r="Z210" s="64"/>
      <c r="AA210" s="307"/>
      <c r="AB210" s="307"/>
      <c r="AC210" s="307"/>
      <c r="AD210" s="307"/>
      <c r="AE210" s="307"/>
      <c r="AF210" s="52" t="s">
        <v>2787</v>
      </c>
      <c r="AG210" s="52" t="s">
        <v>3950</v>
      </c>
      <c r="AH210" s="52" t="s">
        <v>3992</v>
      </c>
      <c r="AI210" s="52" t="s">
        <v>2385</v>
      </c>
      <c r="AJ210" s="52"/>
      <c r="AK210" s="147"/>
      <c r="AL210" s="143"/>
      <c r="AM210" s="58"/>
      <c r="AN210" s="52" t="s">
        <v>3948</v>
      </c>
      <c r="AO210" s="52" t="s">
        <v>3955</v>
      </c>
      <c r="AP210" s="52" t="s">
        <v>3992</v>
      </c>
      <c r="AQ210" s="52"/>
      <c r="AR210" s="59">
        <v>5</v>
      </c>
      <c r="AS210" s="54" t="s">
        <v>1544</v>
      </c>
      <c r="AT210" s="74">
        <v>82</v>
      </c>
      <c r="AU210" s="74">
        <v>44</v>
      </c>
      <c r="AV210" s="74">
        <v>0.27</v>
      </c>
      <c r="AW210" s="61">
        <v>7</v>
      </c>
      <c r="AX210" s="61"/>
      <c r="AY210" s="74">
        <v>26</v>
      </c>
      <c r="AZ210" s="57">
        <v>40.729999999999997</v>
      </c>
      <c r="BA210" s="74">
        <v>200</v>
      </c>
      <c r="BB210" s="74"/>
      <c r="BC210" s="74">
        <v>200</v>
      </c>
    </row>
    <row r="211" spans="1:55" s="62" customFormat="1" ht="16.5" customHeight="1">
      <c r="A211" s="63" t="s">
        <v>4929</v>
      </c>
      <c r="B211" s="65">
        <v>205</v>
      </c>
      <c r="C211" s="52" t="s">
        <v>3096</v>
      </c>
      <c r="D211" s="320" t="s">
        <v>3097</v>
      </c>
      <c r="E211" s="64" t="s">
        <v>1127</v>
      </c>
      <c r="F211" s="52" t="s">
        <v>3098</v>
      </c>
      <c r="G211" s="74"/>
      <c r="H211" s="52" t="s">
        <v>3954</v>
      </c>
      <c r="I211" s="52" t="s">
        <v>3948</v>
      </c>
      <c r="J211" s="52" t="s">
        <v>5280</v>
      </c>
      <c r="K211" s="147">
        <f t="shared" si="3"/>
        <v>31</v>
      </c>
      <c r="L211" s="143" t="s">
        <v>100</v>
      </c>
      <c r="M211" s="74"/>
      <c r="N211" s="74"/>
      <c r="O211" s="74"/>
      <c r="P211" s="74"/>
      <c r="Q211" s="54">
        <v>296</v>
      </c>
      <c r="R211" s="74"/>
      <c r="S211" s="52" t="s">
        <v>94</v>
      </c>
      <c r="T211" s="52" t="s">
        <v>5252</v>
      </c>
      <c r="U211" s="625" t="s">
        <v>5289</v>
      </c>
      <c r="V211" s="64"/>
      <c r="W211" s="64"/>
      <c r="X211" s="55"/>
      <c r="Y211" s="64"/>
      <c r="Z211" s="64"/>
      <c r="AA211" s="307"/>
      <c r="AB211" s="307"/>
      <c r="AC211" s="307"/>
      <c r="AD211" s="307"/>
      <c r="AE211" s="307"/>
      <c r="AF211" s="52" t="s">
        <v>3799</v>
      </c>
      <c r="AG211" s="52" t="s">
        <v>3950</v>
      </c>
      <c r="AH211" s="52" t="s">
        <v>3992</v>
      </c>
      <c r="AI211" s="52" t="s">
        <v>1996</v>
      </c>
      <c r="AJ211" s="52"/>
      <c r="AK211" s="147"/>
      <c r="AL211" s="143"/>
      <c r="AM211" s="58"/>
      <c r="AN211" s="52" t="s">
        <v>3948</v>
      </c>
      <c r="AO211" s="52" t="s">
        <v>3955</v>
      </c>
      <c r="AP211" s="52" t="s">
        <v>3992</v>
      </c>
      <c r="AQ211" s="52"/>
      <c r="AR211" s="59">
        <v>5</v>
      </c>
      <c r="AS211" s="54" t="s">
        <v>1544</v>
      </c>
      <c r="AT211" s="74">
        <v>82</v>
      </c>
      <c r="AU211" s="74">
        <v>44</v>
      </c>
      <c r="AV211" s="74">
        <v>6.76</v>
      </c>
      <c r="AW211" s="61">
        <v>110</v>
      </c>
      <c r="AX211" s="61"/>
      <c r="AY211" s="74">
        <v>26</v>
      </c>
      <c r="AZ211" s="57">
        <v>-68.759999999999991</v>
      </c>
      <c r="BA211" s="74">
        <v>268.76</v>
      </c>
      <c r="BB211" s="74"/>
      <c r="BC211" s="74">
        <v>200</v>
      </c>
    </row>
    <row r="212" spans="1:55" s="62" customFormat="1" ht="16.5" customHeight="1">
      <c r="A212" s="63" t="s">
        <v>4929</v>
      </c>
      <c r="B212" s="65">
        <v>206</v>
      </c>
      <c r="C212" s="52" t="s">
        <v>3100</v>
      </c>
      <c r="D212" s="320" t="s">
        <v>436</v>
      </c>
      <c r="E212" s="64" t="s">
        <v>2932</v>
      </c>
      <c r="F212" s="52" t="s">
        <v>3101</v>
      </c>
      <c r="G212" s="74"/>
      <c r="H212" s="52" t="s">
        <v>3948</v>
      </c>
      <c r="I212" s="52" t="s">
        <v>3949</v>
      </c>
      <c r="J212" s="52" t="s">
        <v>4980</v>
      </c>
      <c r="K212" s="147">
        <f t="shared" si="3"/>
        <v>44</v>
      </c>
      <c r="L212" s="143" t="s">
        <v>1964</v>
      </c>
      <c r="M212" s="74"/>
      <c r="N212" s="74"/>
      <c r="O212" s="74"/>
      <c r="P212" s="74"/>
      <c r="Q212" s="54">
        <v>299</v>
      </c>
      <c r="R212" s="74"/>
      <c r="S212" s="52" t="s">
        <v>58</v>
      </c>
      <c r="T212" s="52" t="s">
        <v>5252</v>
      </c>
      <c r="U212" s="295" t="s">
        <v>3524</v>
      </c>
      <c r="V212" s="64"/>
      <c r="W212" s="64"/>
      <c r="X212" s="55"/>
      <c r="Y212" s="64"/>
      <c r="Z212" s="64"/>
      <c r="AA212" s="307"/>
      <c r="AB212" s="307"/>
      <c r="AC212" s="307"/>
      <c r="AD212" s="307"/>
      <c r="AE212" s="307"/>
      <c r="AF212" s="52" t="s">
        <v>3799</v>
      </c>
      <c r="AG212" s="52" t="s">
        <v>3950</v>
      </c>
      <c r="AH212" s="52" t="s">
        <v>3992</v>
      </c>
      <c r="AI212" s="52" t="s">
        <v>2778</v>
      </c>
      <c r="AJ212" s="52"/>
      <c r="AK212" s="147"/>
      <c r="AL212" s="143"/>
      <c r="AM212" s="58"/>
      <c r="AN212" s="52" t="s">
        <v>2025</v>
      </c>
      <c r="AO212" s="52" t="s">
        <v>3955</v>
      </c>
      <c r="AP212" s="52" t="s">
        <v>3992</v>
      </c>
      <c r="AQ212" s="52"/>
      <c r="AR212" s="59">
        <v>30</v>
      </c>
      <c r="AS212" s="54" t="s">
        <v>1609</v>
      </c>
      <c r="AT212" s="74">
        <v>491.99999999999994</v>
      </c>
      <c r="AU212" s="74">
        <v>264</v>
      </c>
      <c r="AV212" s="74">
        <v>2.97</v>
      </c>
      <c r="AW212" s="61">
        <v>120</v>
      </c>
      <c r="AX212" s="61"/>
      <c r="AY212" s="74">
        <v>156</v>
      </c>
      <c r="AZ212" s="57">
        <v>165.03</v>
      </c>
      <c r="BA212" s="74">
        <v>1200</v>
      </c>
      <c r="BB212" s="74"/>
      <c r="BC212" s="74">
        <v>1200</v>
      </c>
    </row>
    <row r="213" spans="1:55" s="62" customFormat="1" ht="16.5" customHeight="1">
      <c r="A213" s="63" t="s">
        <v>4929</v>
      </c>
      <c r="B213" s="65">
        <v>207</v>
      </c>
      <c r="C213" s="52" t="s">
        <v>3103</v>
      </c>
      <c r="D213" s="320" t="s">
        <v>2863</v>
      </c>
      <c r="E213" s="64" t="s">
        <v>2864</v>
      </c>
      <c r="F213" s="52" t="s">
        <v>2865</v>
      </c>
      <c r="G213" s="74"/>
      <c r="H213" s="52" t="s">
        <v>3953</v>
      </c>
      <c r="I213" s="52" t="s">
        <v>3949</v>
      </c>
      <c r="J213" s="52" t="s">
        <v>4947</v>
      </c>
      <c r="K213" s="147">
        <f t="shared" si="3"/>
        <v>48</v>
      </c>
      <c r="L213" s="143" t="s">
        <v>1964</v>
      </c>
      <c r="M213" s="74"/>
      <c r="N213" s="74"/>
      <c r="O213" s="74"/>
      <c r="P213" s="74"/>
      <c r="Q213" s="54">
        <v>301</v>
      </c>
      <c r="R213" s="74"/>
      <c r="S213" s="52" t="s">
        <v>58</v>
      </c>
      <c r="T213" s="52" t="s">
        <v>5252</v>
      </c>
      <c r="U213" s="625" t="s">
        <v>5290</v>
      </c>
      <c r="V213" s="64"/>
      <c r="W213" s="64"/>
      <c r="X213" s="55"/>
      <c r="Y213" s="64"/>
      <c r="Z213" s="64"/>
      <c r="AA213" s="307"/>
      <c r="AB213" s="307"/>
      <c r="AC213" s="307"/>
      <c r="AD213" s="307"/>
      <c r="AE213" s="307"/>
      <c r="AF213" s="52" t="s">
        <v>3799</v>
      </c>
      <c r="AG213" s="52" t="s">
        <v>3950</v>
      </c>
      <c r="AH213" s="52" t="s">
        <v>3992</v>
      </c>
      <c r="AI213" s="52" t="s">
        <v>2300</v>
      </c>
      <c r="AJ213" s="52"/>
      <c r="AK213" s="147"/>
      <c r="AL213" s="143"/>
      <c r="AM213" s="58"/>
      <c r="AN213" s="52" t="s">
        <v>2025</v>
      </c>
      <c r="AO213" s="52" t="s">
        <v>3955</v>
      </c>
      <c r="AP213" s="52" t="s">
        <v>3992</v>
      </c>
      <c r="AQ213" s="52"/>
      <c r="AR213" s="59">
        <v>30</v>
      </c>
      <c r="AS213" s="54" t="s">
        <v>1609</v>
      </c>
      <c r="AT213" s="74">
        <v>491.99999999999994</v>
      </c>
      <c r="AU213" s="74">
        <v>264</v>
      </c>
      <c r="AV213" s="74">
        <v>3.34</v>
      </c>
      <c r="AW213" s="61">
        <v>115</v>
      </c>
      <c r="AX213" s="61"/>
      <c r="AY213" s="74">
        <v>156</v>
      </c>
      <c r="AZ213" s="57">
        <v>169.66</v>
      </c>
      <c r="BA213" s="74">
        <v>1200</v>
      </c>
      <c r="BB213" s="74"/>
      <c r="BC213" s="74">
        <v>1200</v>
      </c>
    </row>
    <row r="214" spans="1:55" s="62" customFormat="1" ht="16.5" customHeight="1">
      <c r="A214" s="63" t="s">
        <v>4929</v>
      </c>
      <c r="B214" s="65">
        <v>208</v>
      </c>
      <c r="C214" s="52" t="s">
        <v>3109</v>
      </c>
      <c r="D214" s="320" t="s">
        <v>3110</v>
      </c>
      <c r="E214" s="64" t="s">
        <v>3111</v>
      </c>
      <c r="F214" s="52" t="s">
        <v>3112</v>
      </c>
      <c r="G214" s="74"/>
      <c r="H214" s="52" t="s">
        <v>3952</v>
      </c>
      <c r="I214" s="52" t="s">
        <v>3952</v>
      </c>
      <c r="J214" s="52" t="s">
        <v>5060</v>
      </c>
      <c r="K214" s="147">
        <f t="shared" si="3"/>
        <v>43</v>
      </c>
      <c r="L214" s="143" t="s">
        <v>100</v>
      </c>
      <c r="M214" s="74"/>
      <c r="N214" s="74"/>
      <c r="O214" s="74"/>
      <c r="P214" s="74"/>
      <c r="Q214" s="54">
        <v>304</v>
      </c>
      <c r="R214" s="74"/>
      <c r="S214" s="52" t="s">
        <v>58</v>
      </c>
      <c r="T214" s="52" t="s">
        <v>5252</v>
      </c>
      <c r="U214" s="295" t="s">
        <v>2708</v>
      </c>
      <c r="V214" s="64"/>
      <c r="W214" s="64"/>
      <c r="X214" s="55"/>
      <c r="Y214" s="64"/>
      <c r="Z214" s="64"/>
      <c r="AA214" s="307"/>
      <c r="AB214" s="307"/>
      <c r="AC214" s="307"/>
      <c r="AD214" s="307"/>
      <c r="AE214" s="307"/>
      <c r="AF214" s="52" t="s">
        <v>3793</v>
      </c>
      <c r="AG214" s="52" t="s">
        <v>3950</v>
      </c>
      <c r="AH214" s="52" t="s">
        <v>3992</v>
      </c>
      <c r="AI214" s="52" t="s">
        <v>2184</v>
      </c>
      <c r="AJ214" s="52"/>
      <c r="AK214" s="147"/>
      <c r="AL214" s="143"/>
      <c r="AM214" s="58"/>
      <c r="AN214" s="52" t="s">
        <v>2025</v>
      </c>
      <c r="AO214" s="52" t="s">
        <v>3955</v>
      </c>
      <c r="AP214" s="52" t="s">
        <v>3992</v>
      </c>
      <c r="AQ214" s="52"/>
      <c r="AR214" s="59">
        <v>30</v>
      </c>
      <c r="AS214" s="54" t="s">
        <v>1609</v>
      </c>
      <c r="AT214" s="74">
        <v>491.99999999999994</v>
      </c>
      <c r="AU214" s="74">
        <v>264</v>
      </c>
      <c r="AV214" s="74">
        <v>3.26</v>
      </c>
      <c r="AW214" s="61">
        <v>90</v>
      </c>
      <c r="AX214" s="61"/>
      <c r="AY214" s="74">
        <v>156</v>
      </c>
      <c r="AZ214" s="57">
        <v>194.74</v>
      </c>
      <c r="BA214" s="74">
        <v>1200</v>
      </c>
      <c r="BB214" s="74"/>
      <c r="BC214" s="74">
        <v>1200</v>
      </c>
    </row>
    <row r="215" spans="1:55" s="62" customFormat="1" ht="16.5" customHeight="1">
      <c r="A215" s="63" t="s">
        <v>4929</v>
      </c>
      <c r="B215" s="65">
        <v>209</v>
      </c>
      <c r="C215" s="52" t="s">
        <v>3118</v>
      </c>
      <c r="D215" s="320" t="s">
        <v>142</v>
      </c>
      <c r="E215" s="64" t="s">
        <v>3119</v>
      </c>
      <c r="F215" s="52" t="s">
        <v>3120</v>
      </c>
      <c r="G215" s="74"/>
      <c r="H215" s="52" t="s">
        <v>2781</v>
      </c>
      <c r="I215" s="52" t="s">
        <v>3952</v>
      </c>
      <c r="J215" s="52" t="s">
        <v>4955</v>
      </c>
      <c r="K215" s="147">
        <f t="shared" si="3"/>
        <v>25</v>
      </c>
      <c r="L215" s="143" t="s">
        <v>100</v>
      </c>
      <c r="M215" s="74"/>
      <c r="N215" s="74"/>
      <c r="O215" s="74"/>
      <c r="P215" s="74"/>
      <c r="Q215" s="54">
        <v>308</v>
      </c>
      <c r="R215" s="74"/>
      <c r="S215" s="52" t="s">
        <v>2885</v>
      </c>
      <c r="T215" s="52" t="s">
        <v>5252</v>
      </c>
      <c r="U215" s="295"/>
      <c r="V215" s="64"/>
      <c r="W215" s="64"/>
      <c r="X215" s="55"/>
      <c r="Y215" s="64"/>
      <c r="Z215" s="64"/>
      <c r="AA215" s="307"/>
      <c r="AB215" s="307"/>
      <c r="AC215" s="307"/>
      <c r="AD215" s="307"/>
      <c r="AE215" s="307"/>
      <c r="AF215" s="52" t="s">
        <v>3793</v>
      </c>
      <c r="AG215" s="52" t="s">
        <v>3950</v>
      </c>
      <c r="AH215" s="52" t="s">
        <v>3992</v>
      </c>
      <c r="AI215" s="52" t="s">
        <v>1976</v>
      </c>
      <c r="AJ215" s="52"/>
      <c r="AK215" s="147"/>
      <c r="AL215" s="143"/>
      <c r="AM215" s="58"/>
      <c r="AN215" s="52" t="s">
        <v>3804</v>
      </c>
      <c r="AO215" s="52" t="s">
        <v>3955</v>
      </c>
      <c r="AP215" s="52" t="s">
        <v>3992</v>
      </c>
      <c r="AQ215" s="52"/>
      <c r="AR215" s="59">
        <v>19</v>
      </c>
      <c r="AS215" s="54" t="s">
        <v>1544</v>
      </c>
      <c r="AT215" s="74">
        <v>311.59999999999997</v>
      </c>
      <c r="AU215" s="74">
        <v>167.2</v>
      </c>
      <c r="AV215" s="74">
        <v>22.88</v>
      </c>
      <c r="AW215" s="61">
        <v>0</v>
      </c>
      <c r="AX215" s="61"/>
      <c r="AY215" s="74">
        <v>98.8</v>
      </c>
      <c r="AZ215" s="57">
        <v>159.52000000000001</v>
      </c>
      <c r="BA215" s="74">
        <v>760</v>
      </c>
      <c r="BB215" s="74"/>
      <c r="BC215" s="74">
        <v>760</v>
      </c>
    </row>
    <row r="216" spans="1:55" s="62" customFormat="1" ht="16.5" customHeight="1">
      <c r="A216" s="63" t="s">
        <v>4929</v>
      </c>
      <c r="B216" s="65">
        <v>210</v>
      </c>
      <c r="C216" s="52" t="s">
        <v>3122</v>
      </c>
      <c r="D216" s="320" t="s">
        <v>1586</v>
      </c>
      <c r="E216" s="64" t="s">
        <v>3123</v>
      </c>
      <c r="F216" s="52" t="s">
        <v>3124</v>
      </c>
      <c r="G216" s="74"/>
      <c r="H216" s="52" t="s">
        <v>2787</v>
      </c>
      <c r="I216" s="52" t="s">
        <v>3954</v>
      </c>
      <c r="J216" s="52" t="s">
        <v>5280</v>
      </c>
      <c r="K216" s="147">
        <f t="shared" si="3"/>
        <v>31</v>
      </c>
      <c r="L216" s="143" t="s">
        <v>1964</v>
      </c>
      <c r="M216" s="74"/>
      <c r="N216" s="74"/>
      <c r="O216" s="74"/>
      <c r="P216" s="74"/>
      <c r="Q216" s="54">
        <v>310</v>
      </c>
      <c r="R216" s="74"/>
      <c r="S216" s="52" t="s">
        <v>58</v>
      </c>
      <c r="T216" s="52" t="s">
        <v>5252</v>
      </c>
      <c r="U216" s="295" t="s">
        <v>5291</v>
      </c>
      <c r="V216" s="64"/>
      <c r="W216" s="64"/>
      <c r="X216" s="55"/>
      <c r="Y216" s="64"/>
      <c r="Z216" s="64"/>
      <c r="AA216" s="307"/>
      <c r="AB216" s="307"/>
      <c r="AC216" s="307"/>
      <c r="AD216" s="307"/>
      <c r="AE216" s="307"/>
      <c r="AF216" s="52" t="s">
        <v>3793</v>
      </c>
      <c r="AG216" s="52" t="s">
        <v>3950</v>
      </c>
      <c r="AH216" s="52" t="s">
        <v>3992</v>
      </c>
      <c r="AI216" s="52" t="s">
        <v>2155</v>
      </c>
      <c r="AJ216" s="52"/>
      <c r="AK216" s="147"/>
      <c r="AL216" s="143"/>
      <c r="AM216" s="58"/>
      <c r="AN216" s="52" t="s">
        <v>3808</v>
      </c>
      <c r="AO216" s="52" t="s">
        <v>3955</v>
      </c>
      <c r="AP216" s="52" t="s">
        <v>3992</v>
      </c>
      <c r="AQ216" s="52"/>
      <c r="AR216" s="59">
        <v>17</v>
      </c>
      <c r="AS216" s="54" t="s">
        <v>1544</v>
      </c>
      <c r="AT216" s="74">
        <v>278.8</v>
      </c>
      <c r="AU216" s="74">
        <v>149.6</v>
      </c>
      <c r="AV216" s="74">
        <v>0.24</v>
      </c>
      <c r="AW216" s="61">
        <v>90</v>
      </c>
      <c r="AX216" s="61"/>
      <c r="AY216" s="74">
        <v>88.4</v>
      </c>
      <c r="AZ216" s="57">
        <v>72.959999999999994</v>
      </c>
      <c r="BA216" s="74">
        <v>680</v>
      </c>
      <c r="BB216" s="74"/>
      <c r="BC216" s="74">
        <v>680</v>
      </c>
    </row>
    <row r="217" spans="1:55" s="62" customFormat="1" ht="16.5" customHeight="1">
      <c r="A217" s="63" t="s">
        <v>4929</v>
      </c>
      <c r="B217" s="65">
        <v>211</v>
      </c>
      <c r="C217" s="52" t="s">
        <v>3125</v>
      </c>
      <c r="D217" s="320" t="s">
        <v>2524</v>
      </c>
      <c r="E217" s="64" t="s">
        <v>2242</v>
      </c>
      <c r="F217" s="52" t="s">
        <v>3126</v>
      </c>
      <c r="G217" s="74"/>
      <c r="H217" s="52" t="s">
        <v>3953</v>
      </c>
      <c r="I217" s="52" t="s">
        <v>2752</v>
      </c>
      <c r="J217" s="52" t="s">
        <v>4934</v>
      </c>
      <c r="K217" s="147">
        <f t="shared" si="3"/>
        <v>34</v>
      </c>
      <c r="L217" s="143" t="s">
        <v>1964</v>
      </c>
      <c r="M217" s="74"/>
      <c r="N217" s="74"/>
      <c r="O217" s="74"/>
      <c r="P217" s="74"/>
      <c r="Q217" s="54">
        <v>311</v>
      </c>
      <c r="R217" s="74"/>
      <c r="S217" s="52" t="s">
        <v>58</v>
      </c>
      <c r="T217" s="52" t="s">
        <v>5252</v>
      </c>
      <c r="U217" s="295" t="s">
        <v>2708</v>
      </c>
      <c r="V217" s="64"/>
      <c r="W217" s="64"/>
      <c r="X217" s="64"/>
      <c r="Y217" s="64"/>
      <c r="Z217" s="64"/>
      <c r="AA217" s="307"/>
      <c r="AB217" s="307"/>
      <c r="AC217" s="307"/>
      <c r="AD217" s="307"/>
      <c r="AE217" s="307"/>
      <c r="AF217" s="52" t="s">
        <v>3793</v>
      </c>
      <c r="AG217" s="52" t="s">
        <v>3950</v>
      </c>
      <c r="AH217" s="52" t="s">
        <v>3992</v>
      </c>
      <c r="AI217" s="52" t="s">
        <v>2489</v>
      </c>
      <c r="AJ217" s="52"/>
      <c r="AK217" s="147"/>
      <c r="AL217" s="143"/>
      <c r="AM217" s="58"/>
      <c r="AN217" s="52" t="s">
        <v>2752</v>
      </c>
      <c r="AO217" s="52" t="s">
        <v>3955</v>
      </c>
      <c r="AP217" s="52" t="s">
        <v>3992</v>
      </c>
      <c r="AQ217" s="52"/>
      <c r="AR217" s="59">
        <v>11</v>
      </c>
      <c r="AS217" s="54" t="s">
        <v>1544</v>
      </c>
      <c r="AT217" s="74">
        <v>180.39999999999998</v>
      </c>
      <c r="AU217" s="74">
        <v>96.8</v>
      </c>
      <c r="AV217" s="74">
        <v>0.9</v>
      </c>
      <c r="AW217" s="61">
        <v>89</v>
      </c>
      <c r="AX217" s="61"/>
      <c r="AY217" s="74">
        <v>57.2</v>
      </c>
      <c r="AZ217" s="57">
        <v>15.7</v>
      </c>
      <c r="BA217" s="74">
        <v>440</v>
      </c>
      <c r="BB217" s="74"/>
      <c r="BC217" s="74">
        <v>440</v>
      </c>
    </row>
    <row r="218" spans="1:55" s="62" customFormat="1" ht="16.5" customHeight="1">
      <c r="A218" s="63" t="s">
        <v>4929</v>
      </c>
      <c r="B218" s="65">
        <v>212</v>
      </c>
      <c r="C218" s="52" t="s">
        <v>4616</v>
      </c>
      <c r="D218" s="320" t="s">
        <v>485</v>
      </c>
      <c r="E218" s="64" t="s">
        <v>120</v>
      </c>
      <c r="F218" s="52" t="s">
        <v>4617</v>
      </c>
      <c r="G218" s="74"/>
      <c r="H218" s="52" t="s">
        <v>2025</v>
      </c>
      <c r="I218" s="52" t="s">
        <v>3954</v>
      </c>
      <c r="J218" s="52" t="s">
        <v>5292</v>
      </c>
      <c r="K218" s="147">
        <f t="shared" si="3"/>
        <v>49</v>
      </c>
      <c r="L218" s="143" t="s">
        <v>1964</v>
      </c>
      <c r="M218" s="74"/>
      <c r="N218" s="74"/>
      <c r="O218" s="74"/>
      <c r="P218" s="74"/>
      <c r="Q218" s="54">
        <v>322</v>
      </c>
      <c r="R218" s="74"/>
      <c r="S218" s="52" t="s">
        <v>1501</v>
      </c>
      <c r="T218" s="52" t="s">
        <v>5252</v>
      </c>
      <c r="U218" s="625" t="s">
        <v>1250</v>
      </c>
      <c r="V218" s="64"/>
      <c r="W218" s="64"/>
      <c r="X218" s="64"/>
      <c r="Y218" s="64"/>
      <c r="Z218" s="64"/>
      <c r="AA218" s="307"/>
      <c r="AB218" s="307"/>
      <c r="AC218" s="307"/>
      <c r="AD218" s="307"/>
      <c r="AE218" s="307"/>
      <c r="AF218" s="52" t="s">
        <v>3949</v>
      </c>
      <c r="AG218" s="52" t="s">
        <v>3946</v>
      </c>
      <c r="AH218" s="52" t="s">
        <v>3992</v>
      </c>
      <c r="AI218" s="52" t="s">
        <v>2191</v>
      </c>
      <c r="AJ218" s="52"/>
      <c r="AK218" s="147"/>
      <c r="AL218" s="143"/>
      <c r="AM218" s="58"/>
      <c r="AN218" s="52" t="s">
        <v>2025</v>
      </c>
      <c r="AO218" s="52" t="s">
        <v>3955</v>
      </c>
      <c r="AP218" s="52" t="s">
        <v>3992</v>
      </c>
      <c r="AQ218" s="52"/>
      <c r="AR218" s="59">
        <v>30</v>
      </c>
      <c r="AS218" s="54" t="s">
        <v>1609</v>
      </c>
      <c r="AT218" s="74">
        <v>491.99999999999994</v>
      </c>
      <c r="AU218" s="74">
        <v>264</v>
      </c>
      <c r="AV218" s="74">
        <v>14.17</v>
      </c>
      <c r="AW218" s="61">
        <v>118</v>
      </c>
      <c r="AX218" s="61"/>
      <c r="AY218" s="74">
        <v>156</v>
      </c>
      <c r="AZ218" s="57">
        <v>155.83000000000001</v>
      </c>
      <c r="BA218" s="74">
        <v>1200</v>
      </c>
      <c r="BB218" s="74"/>
      <c r="BC218" s="74">
        <v>1200</v>
      </c>
    </row>
    <row r="219" spans="1:55" s="62" customFormat="1" ht="16.5" customHeight="1">
      <c r="A219" s="63" t="s">
        <v>4929</v>
      </c>
      <c r="B219" s="65">
        <v>213</v>
      </c>
      <c r="C219" s="52" t="s">
        <v>4619</v>
      </c>
      <c r="D219" s="320" t="s">
        <v>161</v>
      </c>
      <c r="E219" s="64" t="s">
        <v>2843</v>
      </c>
      <c r="F219" s="52" t="s">
        <v>2844</v>
      </c>
      <c r="G219" s="74"/>
      <c r="H219" s="52" t="s">
        <v>3946</v>
      </c>
      <c r="I219" s="52" t="s">
        <v>2752</v>
      </c>
      <c r="J219" s="52" t="s">
        <v>4957</v>
      </c>
      <c r="K219" s="147">
        <f t="shared" si="3"/>
        <v>33</v>
      </c>
      <c r="L219" s="143" t="s">
        <v>1964</v>
      </c>
      <c r="M219" s="74"/>
      <c r="N219" s="74"/>
      <c r="O219" s="74"/>
      <c r="P219" s="74"/>
      <c r="Q219" s="54">
        <v>326</v>
      </c>
      <c r="R219" s="74"/>
      <c r="S219" s="52" t="s">
        <v>58</v>
      </c>
      <c r="T219" s="52" t="s">
        <v>5252</v>
      </c>
      <c r="U219" s="295" t="s">
        <v>5293</v>
      </c>
      <c r="V219" s="64"/>
      <c r="W219" s="64"/>
      <c r="X219" s="64"/>
      <c r="Y219" s="64"/>
      <c r="Z219" s="64"/>
      <c r="AA219" s="307"/>
      <c r="AB219" s="307"/>
      <c r="AC219" s="307"/>
      <c r="AD219" s="307"/>
      <c r="AE219" s="307"/>
      <c r="AF219" s="52" t="s">
        <v>3950</v>
      </c>
      <c r="AG219" s="52" t="s">
        <v>3946</v>
      </c>
      <c r="AH219" s="52" t="s">
        <v>3992</v>
      </c>
      <c r="AI219" s="52" t="s">
        <v>1988</v>
      </c>
      <c r="AJ219" s="52"/>
      <c r="AK219" s="147"/>
      <c r="AL219" s="143"/>
      <c r="AM219" s="58"/>
      <c r="AN219" s="52" t="s">
        <v>2752</v>
      </c>
      <c r="AO219" s="52" t="s">
        <v>3955</v>
      </c>
      <c r="AP219" s="52" t="s">
        <v>3992</v>
      </c>
      <c r="AQ219" s="52"/>
      <c r="AR219" s="59">
        <v>11</v>
      </c>
      <c r="AS219" s="54" t="s">
        <v>1544</v>
      </c>
      <c r="AT219" s="74">
        <v>180.39999999999998</v>
      </c>
      <c r="AU219" s="74">
        <v>96.8</v>
      </c>
      <c r="AV219" s="74">
        <v>1.86</v>
      </c>
      <c r="AW219" s="61">
        <v>43</v>
      </c>
      <c r="AX219" s="61"/>
      <c r="AY219" s="74">
        <v>57.2</v>
      </c>
      <c r="AZ219" s="57">
        <v>60.74</v>
      </c>
      <c r="BA219" s="74">
        <v>440</v>
      </c>
      <c r="BB219" s="74"/>
      <c r="BC219" s="74">
        <v>440</v>
      </c>
    </row>
    <row r="220" spans="1:55" s="62" customFormat="1" ht="16.5" customHeight="1">
      <c r="A220" s="63" t="s">
        <v>4929</v>
      </c>
      <c r="B220" s="65">
        <v>214</v>
      </c>
      <c r="C220" s="52" t="s">
        <v>4621</v>
      </c>
      <c r="D220" s="320" t="s">
        <v>4622</v>
      </c>
      <c r="E220" s="64" t="s">
        <v>1765</v>
      </c>
      <c r="F220" s="52" t="s">
        <v>4623</v>
      </c>
      <c r="G220" s="74"/>
      <c r="H220" s="52" t="s">
        <v>2803</v>
      </c>
      <c r="I220" s="52" t="s">
        <v>3946</v>
      </c>
      <c r="J220" s="52" t="s">
        <v>4947</v>
      </c>
      <c r="K220" s="147">
        <f t="shared" si="3"/>
        <v>48</v>
      </c>
      <c r="L220" s="143" t="s">
        <v>1964</v>
      </c>
      <c r="M220" s="74"/>
      <c r="N220" s="74"/>
      <c r="O220" s="74"/>
      <c r="P220" s="74"/>
      <c r="Q220" s="54">
        <v>329</v>
      </c>
      <c r="R220" s="74"/>
      <c r="S220" s="52" t="s">
        <v>58</v>
      </c>
      <c r="T220" s="52" t="s">
        <v>5252</v>
      </c>
      <c r="U220" s="295" t="s">
        <v>959</v>
      </c>
      <c r="V220" s="64"/>
      <c r="W220" s="64"/>
      <c r="X220" s="64"/>
      <c r="Y220" s="64"/>
      <c r="Z220" s="64"/>
      <c r="AA220" s="307"/>
      <c r="AB220" s="307"/>
      <c r="AC220" s="307"/>
      <c r="AD220" s="307"/>
      <c r="AE220" s="307"/>
      <c r="AF220" s="52" t="s">
        <v>3952</v>
      </c>
      <c r="AG220" s="52" t="s">
        <v>3946</v>
      </c>
      <c r="AH220" s="52" t="s">
        <v>3992</v>
      </c>
      <c r="AI220" s="52" t="s">
        <v>5294</v>
      </c>
      <c r="AJ220" s="52"/>
      <c r="AK220" s="147"/>
      <c r="AL220" s="143"/>
      <c r="AM220" s="58"/>
      <c r="AN220" s="52" t="s">
        <v>2025</v>
      </c>
      <c r="AO220" s="52" t="s">
        <v>3955</v>
      </c>
      <c r="AP220" s="52" t="s">
        <v>3992</v>
      </c>
      <c r="AQ220" s="52"/>
      <c r="AR220" s="59">
        <v>30</v>
      </c>
      <c r="AS220" s="54" t="s">
        <v>1609</v>
      </c>
      <c r="AT220" s="74">
        <v>491.99999999999994</v>
      </c>
      <c r="AU220" s="74">
        <v>264</v>
      </c>
      <c r="AV220" s="74">
        <v>6.53</v>
      </c>
      <c r="AW220" s="61">
        <v>90</v>
      </c>
      <c r="AX220" s="61"/>
      <c r="AY220" s="74">
        <v>156</v>
      </c>
      <c r="AZ220" s="57">
        <v>191.47</v>
      </c>
      <c r="BA220" s="74">
        <v>1200</v>
      </c>
      <c r="BB220" s="74"/>
      <c r="BC220" s="74">
        <v>1200</v>
      </c>
    </row>
    <row r="221" spans="1:55" s="62" customFormat="1" ht="16.5" customHeight="1">
      <c r="A221" s="63" t="s">
        <v>4929</v>
      </c>
      <c r="B221" s="65">
        <v>215</v>
      </c>
      <c r="C221" s="52" t="s">
        <v>4625</v>
      </c>
      <c r="D221" s="320" t="s">
        <v>375</v>
      </c>
      <c r="E221" s="64" t="s">
        <v>4626</v>
      </c>
      <c r="F221" s="52" t="s">
        <v>4627</v>
      </c>
      <c r="G221" s="74"/>
      <c r="H221" s="52" t="s">
        <v>3951</v>
      </c>
      <c r="I221" s="52" t="s">
        <v>2021</v>
      </c>
      <c r="J221" s="52" t="s">
        <v>4938</v>
      </c>
      <c r="K221" s="147">
        <f t="shared" si="3"/>
        <v>37</v>
      </c>
      <c r="L221" s="143" t="s">
        <v>100</v>
      </c>
      <c r="M221" s="74"/>
      <c r="N221" s="74"/>
      <c r="O221" s="74"/>
      <c r="P221" s="74"/>
      <c r="Q221" s="54">
        <v>331</v>
      </c>
      <c r="R221" s="74"/>
      <c r="S221" s="52" t="s">
        <v>58</v>
      </c>
      <c r="T221" s="52" t="s">
        <v>5252</v>
      </c>
      <c r="U221" s="295" t="s">
        <v>2708</v>
      </c>
      <c r="V221" s="64"/>
      <c r="W221" s="64"/>
      <c r="X221" s="64"/>
      <c r="Y221" s="64"/>
      <c r="Z221" s="64"/>
      <c r="AA221" s="307"/>
      <c r="AB221" s="307"/>
      <c r="AC221" s="307"/>
      <c r="AD221" s="307"/>
      <c r="AE221" s="307"/>
      <c r="AF221" s="52" t="s">
        <v>3952</v>
      </c>
      <c r="AG221" s="52" t="s">
        <v>3946</v>
      </c>
      <c r="AH221" s="52" t="s">
        <v>3992</v>
      </c>
      <c r="AI221" s="52" t="s">
        <v>5295</v>
      </c>
      <c r="AJ221" s="52"/>
      <c r="AK221" s="147"/>
      <c r="AL221" s="143"/>
      <c r="AM221" s="58"/>
      <c r="AN221" s="52" t="s">
        <v>3808</v>
      </c>
      <c r="AO221" s="52" t="s">
        <v>3955</v>
      </c>
      <c r="AP221" s="52" t="s">
        <v>3992</v>
      </c>
      <c r="AQ221" s="52"/>
      <c r="AR221" s="59">
        <v>17</v>
      </c>
      <c r="AS221" s="54" t="s">
        <v>1544</v>
      </c>
      <c r="AT221" s="74">
        <v>278.8</v>
      </c>
      <c r="AU221" s="74">
        <v>149.6</v>
      </c>
      <c r="AV221" s="74">
        <v>7.45</v>
      </c>
      <c r="AW221" s="61">
        <v>81</v>
      </c>
      <c r="AX221" s="61"/>
      <c r="AY221" s="74">
        <v>88.4</v>
      </c>
      <c r="AZ221" s="57">
        <v>74.75</v>
      </c>
      <c r="BA221" s="74">
        <v>680</v>
      </c>
      <c r="BB221" s="74"/>
      <c r="BC221" s="74">
        <v>680</v>
      </c>
    </row>
    <row r="222" spans="1:55" s="62" customFormat="1" ht="16.5" customHeight="1">
      <c r="A222" s="63" t="s">
        <v>4929</v>
      </c>
      <c r="B222" s="65">
        <v>216</v>
      </c>
      <c r="C222" s="52" t="s">
        <v>4629</v>
      </c>
      <c r="D222" s="320" t="s">
        <v>161</v>
      </c>
      <c r="E222" s="64" t="s">
        <v>1161</v>
      </c>
      <c r="F222" s="52" t="s">
        <v>4630</v>
      </c>
      <c r="G222" s="74"/>
      <c r="H222" s="52" t="s">
        <v>3951</v>
      </c>
      <c r="I222" s="52" t="s">
        <v>3951</v>
      </c>
      <c r="J222" s="52" t="s">
        <v>4946</v>
      </c>
      <c r="K222" s="147">
        <f t="shared" si="3"/>
        <v>22</v>
      </c>
      <c r="L222" s="143" t="s">
        <v>1964</v>
      </c>
      <c r="M222" s="74"/>
      <c r="N222" s="74"/>
      <c r="O222" s="74"/>
      <c r="P222" s="74"/>
      <c r="Q222" s="54">
        <v>334</v>
      </c>
      <c r="R222" s="74"/>
      <c r="S222" s="52" t="s">
        <v>388</v>
      </c>
      <c r="T222" s="52" t="s">
        <v>5252</v>
      </c>
      <c r="U222" s="295" t="s">
        <v>5296</v>
      </c>
      <c r="V222" s="64"/>
      <c r="W222" s="64"/>
      <c r="X222" s="64"/>
      <c r="Y222" s="64"/>
      <c r="Z222" s="64"/>
      <c r="AA222" s="307"/>
      <c r="AB222" s="307"/>
      <c r="AC222" s="307"/>
      <c r="AD222" s="307"/>
      <c r="AE222" s="307"/>
      <c r="AF222" s="52" t="s">
        <v>3952</v>
      </c>
      <c r="AG222" s="52" t="s">
        <v>3946</v>
      </c>
      <c r="AH222" s="52" t="s">
        <v>3992</v>
      </c>
      <c r="AI222" s="52" t="s">
        <v>5297</v>
      </c>
      <c r="AJ222" s="52"/>
      <c r="AK222" s="147"/>
      <c r="AL222" s="143"/>
      <c r="AM222" s="58"/>
      <c r="AN222" s="52" t="s">
        <v>3951</v>
      </c>
      <c r="AO222" s="52" t="s">
        <v>3955</v>
      </c>
      <c r="AP222" s="52" t="s">
        <v>3992</v>
      </c>
      <c r="AQ222" s="52"/>
      <c r="AR222" s="59">
        <v>9</v>
      </c>
      <c r="AS222" s="54" t="s">
        <v>1544</v>
      </c>
      <c r="AT222" s="74">
        <v>147.6</v>
      </c>
      <c r="AU222" s="74">
        <v>79.2</v>
      </c>
      <c r="AV222" s="74">
        <v>7.3</v>
      </c>
      <c r="AW222" s="61">
        <v>90</v>
      </c>
      <c r="AX222" s="61"/>
      <c r="AY222" s="74">
        <v>46.800000000000004</v>
      </c>
      <c r="AZ222" s="57">
        <v>-10.900000000000034</v>
      </c>
      <c r="BA222" s="74">
        <v>370.90000000000003</v>
      </c>
      <c r="BB222" s="74"/>
      <c r="BC222" s="74">
        <v>360</v>
      </c>
    </row>
    <row r="223" spans="1:55" s="62" customFormat="1" ht="16.5" customHeight="1">
      <c r="A223" s="63" t="s">
        <v>4929</v>
      </c>
      <c r="B223" s="65">
        <v>217</v>
      </c>
      <c r="C223" s="52" t="s">
        <v>4634</v>
      </c>
      <c r="D223" s="320" t="s">
        <v>944</v>
      </c>
      <c r="E223" s="64" t="s">
        <v>4635</v>
      </c>
      <c r="F223" s="52" t="s">
        <v>4636</v>
      </c>
      <c r="G223" s="74"/>
      <c r="H223" s="52" t="s">
        <v>3955</v>
      </c>
      <c r="I223" s="52" t="s">
        <v>2021</v>
      </c>
      <c r="J223" s="52" t="s">
        <v>5292</v>
      </c>
      <c r="K223" s="147">
        <f t="shared" si="3"/>
        <v>49</v>
      </c>
      <c r="L223" s="143" t="s">
        <v>1964</v>
      </c>
      <c r="M223" s="74"/>
      <c r="N223" s="74"/>
      <c r="O223" s="74"/>
      <c r="P223" s="74"/>
      <c r="Q223" s="54">
        <v>343</v>
      </c>
      <c r="R223" s="74"/>
      <c r="S223" s="52" t="s">
        <v>58</v>
      </c>
      <c r="T223" s="52" t="s">
        <v>5252</v>
      </c>
      <c r="U223" s="625" t="s">
        <v>2709</v>
      </c>
      <c r="V223" s="64"/>
      <c r="W223" s="64"/>
      <c r="X223" s="64"/>
      <c r="Y223" s="64"/>
      <c r="Z223" s="64"/>
      <c r="AA223" s="307"/>
      <c r="AB223" s="307"/>
      <c r="AC223" s="307"/>
      <c r="AD223" s="307"/>
      <c r="AE223" s="307"/>
      <c r="AF223" s="52" t="s">
        <v>3948</v>
      </c>
      <c r="AG223" s="52" t="s">
        <v>3946</v>
      </c>
      <c r="AH223" s="52" t="s">
        <v>3992</v>
      </c>
      <c r="AI223" s="52" t="s">
        <v>5298</v>
      </c>
      <c r="AJ223" s="52"/>
      <c r="AK223" s="147"/>
      <c r="AL223" s="143"/>
      <c r="AM223" s="58"/>
      <c r="AN223" s="52" t="s">
        <v>2025</v>
      </c>
      <c r="AO223" s="52" t="s">
        <v>3955</v>
      </c>
      <c r="AP223" s="52" t="s">
        <v>3992</v>
      </c>
      <c r="AQ223" s="52"/>
      <c r="AR223" s="59">
        <v>30</v>
      </c>
      <c r="AS223" s="54" t="s">
        <v>1609</v>
      </c>
      <c r="AT223" s="74">
        <v>491.99999999999994</v>
      </c>
      <c r="AU223" s="74">
        <v>264</v>
      </c>
      <c r="AV223" s="74">
        <v>32.06</v>
      </c>
      <c r="AW223" s="61">
        <v>114</v>
      </c>
      <c r="AX223" s="61"/>
      <c r="AY223" s="74">
        <v>156</v>
      </c>
      <c r="AZ223" s="57">
        <v>141.94</v>
      </c>
      <c r="BA223" s="74">
        <v>1200</v>
      </c>
      <c r="BB223" s="74"/>
      <c r="BC223" s="74">
        <v>1200</v>
      </c>
    </row>
    <row r="224" spans="1:55" s="62" customFormat="1" ht="16.5" customHeight="1">
      <c r="A224" s="63" t="s">
        <v>4929</v>
      </c>
      <c r="B224" s="65">
        <v>218</v>
      </c>
      <c r="C224" s="52" t="s">
        <v>4638</v>
      </c>
      <c r="D224" s="320" t="s">
        <v>789</v>
      </c>
      <c r="E224" s="64" t="s">
        <v>4639</v>
      </c>
      <c r="F224" s="52" t="s">
        <v>4640</v>
      </c>
      <c r="G224" s="74"/>
      <c r="H224" s="52" t="s">
        <v>3946</v>
      </c>
      <c r="I224" s="52" t="s">
        <v>3953</v>
      </c>
      <c r="J224" s="52" t="s">
        <v>5299</v>
      </c>
      <c r="K224" s="147">
        <f t="shared" si="3"/>
        <v>14</v>
      </c>
      <c r="L224" s="143" t="s">
        <v>1964</v>
      </c>
      <c r="M224" s="74"/>
      <c r="N224" s="74"/>
      <c r="O224" s="74"/>
      <c r="P224" s="74"/>
      <c r="Q224" s="54">
        <v>346</v>
      </c>
      <c r="R224" s="74"/>
      <c r="S224" s="52" t="s">
        <v>388</v>
      </c>
      <c r="T224" s="52" t="s">
        <v>5252</v>
      </c>
      <c r="U224" s="625" t="s">
        <v>5300</v>
      </c>
      <c r="V224" s="64"/>
      <c r="W224" s="64"/>
      <c r="X224" s="64"/>
      <c r="Y224" s="64"/>
      <c r="Z224" s="64"/>
      <c r="AA224" s="307"/>
      <c r="AB224" s="307"/>
      <c r="AC224" s="307"/>
      <c r="AD224" s="307"/>
      <c r="AE224" s="307"/>
      <c r="AF224" s="52" t="s">
        <v>3953</v>
      </c>
      <c r="AG224" s="52" t="s">
        <v>3946</v>
      </c>
      <c r="AH224" s="52" t="s">
        <v>3992</v>
      </c>
      <c r="AI224" s="52" t="s">
        <v>5301</v>
      </c>
      <c r="AJ224" s="52"/>
      <c r="AK224" s="147"/>
      <c r="AL224" s="143"/>
      <c r="AM224" s="58"/>
      <c r="AN224" s="52" t="s">
        <v>2752</v>
      </c>
      <c r="AO224" s="52" t="s">
        <v>3955</v>
      </c>
      <c r="AP224" s="52" t="s">
        <v>3992</v>
      </c>
      <c r="AQ224" s="52"/>
      <c r="AR224" s="59">
        <v>11</v>
      </c>
      <c r="AS224" s="54" t="s">
        <v>1544</v>
      </c>
      <c r="AT224" s="74">
        <v>180.39999999999998</v>
      </c>
      <c r="AU224" s="74">
        <v>96.8</v>
      </c>
      <c r="AV224" s="74">
        <v>0.37</v>
      </c>
      <c r="AW224" s="61">
        <v>103</v>
      </c>
      <c r="AX224" s="61"/>
      <c r="AY224" s="74">
        <v>57.2</v>
      </c>
      <c r="AZ224" s="57">
        <v>2.23</v>
      </c>
      <c r="BA224" s="74">
        <v>440</v>
      </c>
      <c r="BB224" s="74"/>
      <c r="BC224" s="74">
        <v>440</v>
      </c>
    </row>
    <row r="225" spans="1:55" s="62" customFormat="1" ht="16.5" customHeight="1">
      <c r="A225" s="63" t="s">
        <v>4929</v>
      </c>
      <c r="B225" s="65">
        <v>219</v>
      </c>
      <c r="C225" s="52" t="s">
        <v>4643</v>
      </c>
      <c r="D225" s="320" t="s">
        <v>1415</v>
      </c>
      <c r="E225" s="64" t="s">
        <v>1561</v>
      </c>
      <c r="F225" s="52" t="s">
        <v>4644</v>
      </c>
      <c r="G225" s="74"/>
      <c r="H225" s="52" t="s">
        <v>3951</v>
      </c>
      <c r="I225" s="52" t="s">
        <v>3952</v>
      </c>
      <c r="J225" s="52" t="s">
        <v>4957</v>
      </c>
      <c r="K225" s="147">
        <f t="shared" si="3"/>
        <v>33</v>
      </c>
      <c r="L225" s="143" t="s">
        <v>100</v>
      </c>
      <c r="M225" s="74"/>
      <c r="N225" s="74"/>
      <c r="O225" s="74"/>
      <c r="P225" s="74"/>
      <c r="Q225" s="54">
        <v>351</v>
      </c>
      <c r="R225" s="74"/>
      <c r="S225" s="52" t="s">
        <v>58</v>
      </c>
      <c r="T225" s="52" t="s">
        <v>5252</v>
      </c>
      <c r="U225" s="295" t="s">
        <v>4582</v>
      </c>
      <c r="V225" s="64"/>
      <c r="W225" s="64"/>
      <c r="X225" s="64"/>
      <c r="Y225" s="64"/>
      <c r="Z225" s="64"/>
      <c r="AA225" s="307"/>
      <c r="AB225" s="307"/>
      <c r="AC225" s="307"/>
      <c r="AD225" s="307"/>
      <c r="AE225" s="307"/>
      <c r="AF225" s="52" t="s">
        <v>3954</v>
      </c>
      <c r="AG225" s="52" t="s">
        <v>3946</v>
      </c>
      <c r="AH225" s="52" t="s">
        <v>3992</v>
      </c>
      <c r="AI225" s="52" t="s">
        <v>5302</v>
      </c>
      <c r="AJ225" s="52"/>
      <c r="AK225" s="147"/>
      <c r="AL225" s="143"/>
      <c r="AM225" s="58"/>
      <c r="AN225" s="52" t="s">
        <v>2021</v>
      </c>
      <c r="AO225" s="52" t="s">
        <v>3955</v>
      </c>
      <c r="AP225" s="52" t="s">
        <v>3992</v>
      </c>
      <c r="AQ225" s="52"/>
      <c r="AR225" s="59">
        <v>10</v>
      </c>
      <c r="AS225" s="54" t="s">
        <v>1544</v>
      </c>
      <c r="AT225" s="74">
        <v>164</v>
      </c>
      <c r="AU225" s="74">
        <v>88</v>
      </c>
      <c r="AV225" s="74">
        <v>0</v>
      </c>
      <c r="AW225" s="61">
        <v>100</v>
      </c>
      <c r="AX225" s="61"/>
      <c r="AY225" s="74">
        <v>52</v>
      </c>
      <c r="AZ225" s="57">
        <v>-4</v>
      </c>
      <c r="BA225" s="74">
        <v>404</v>
      </c>
      <c r="BB225" s="74"/>
      <c r="BC225" s="74">
        <v>400</v>
      </c>
    </row>
    <row r="226" spans="1:55" s="62" customFormat="1" ht="16.5" customHeight="1">
      <c r="A226" s="63" t="s">
        <v>4929</v>
      </c>
      <c r="B226" s="65">
        <v>220</v>
      </c>
      <c r="C226" s="52" t="s">
        <v>4645</v>
      </c>
      <c r="D226" s="320" t="s">
        <v>55</v>
      </c>
      <c r="E226" s="64" t="s">
        <v>1870</v>
      </c>
      <c r="F226" s="52" t="s">
        <v>1871</v>
      </c>
      <c r="G226" s="74"/>
      <c r="H226" s="52" t="s">
        <v>2792</v>
      </c>
      <c r="I226" s="52" t="s">
        <v>3947</v>
      </c>
      <c r="J226" s="52" t="s">
        <v>4965</v>
      </c>
      <c r="K226" s="147">
        <f t="shared" si="3"/>
        <v>39</v>
      </c>
      <c r="L226" s="143" t="s">
        <v>1964</v>
      </c>
      <c r="M226" s="74"/>
      <c r="N226" s="74"/>
      <c r="O226" s="74"/>
      <c r="P226" s="74"/>
      <c r="Q226" s="54">
        <v>355</v>
      </c>
      <c r="R226" s="74"/>
      <c r="S226" s="52" t="s">
        <v>69</v>
      </c>
      <c r="T226" s="52" t="s">
        <v>5252</v>
      </c>
      <c r="U226" s="625" t="s">
        <v>5303</v>
      </c>
      <c r="V226" s="64"/>
      <c r="W226" s="64"/>
      <c r="X226" s="64"/>
      <c r="Y226" s="64"/>
      <c r="Z226" s="64"/>
      <c r="AA226" s="307"/>
      <c r="AB226" s="307"/>
      <c r="AC226" s="307"/>
      <c r="AD226" s="307"/>
      <c r="AE226" s="307"/>
      <c r="AF226" s="52" t="s">
        <v>3954</v>
      </c>
      <c r="AG226" s="52" t="s">
        <v>3946</v>
      </c>
      <c r="AH226" s="52" t="s">
        <v>3992</v>
      </c>
      <c r="AI226" s="52" t="s">
        <v>5304</v>
      </c>
      <c r="AJ226" s="52"/>
      <c r="AK226" s="147"/>
      <c r="AL226" s="143"/>
      <c r="AM226" s="58"/>
      <c r="AN226" s="52" t="s">
        <v>2752</v>
      </c>
      <c r="AO226" s="52" t="s">
        <v>3955</v>
      </c>
      <c r="AP226" s="52" t="s">
        <v>3992</v>
      </c>
      <c r="AQ226" s="52" t="s">
        <v>5305</v>
      </c>
      <c r="AR226" s="59">
        <v>11</v>
      </c>
      <c r="AS226" s="54" t="s">
        <v>5201</v>
      </c>
      <c r="AT226" s="74">
        <v>180.39999999999998</v>
      </c>
      <c r="AU226" s="74">
        <v>96.8</v>
      </c>
      <c r="AV226" s="74">
        <v>56.88</v>
      </c>
      <c r="AW226" s="61">
        <v>38</v>
      </c>
      <c r="AX226" s="61"/>
      <c r="AY226" s="74">
        <v>57.2</v>
      </c>
      <c r="AZ226" s="57">
        <v>10.72</v>
      </c>
      <c r="BA226" s="74">
        <v>440</v>
      </c>
      <c r="BB226" s="74"/>
      <c r="BC226" s="74">
        <v>440</v>
      </c>
    </row>
    <row r="227" spans="1:55" s="62" customFormat="1" ht="16.5" customHeight="1">
      <c r="A227" s="63" t="s">
        <v>4929</v>
      </c>
      <c r="B227" s="65">
        <v>221</v>
      </c>
      <c r="C227" s="52" t="s">
        <v>4657</v>
      </c>
      <c r="D227" s="320" t="s">
        <v>828</v>
      </c>
      <c r="E227" s="64" t="s">
        <v>4658</v>
      </c>
      <c r="F227" s="52" t="s">
        <v>4659</v>
      </c>
      <c r="G227" s="74"/>
      <c r="H227" s="52" t="s">
        <v>3949</v>
      </c>
      <c r="I227" s="52" t="s">
        <v>3947</v>
      </c>
      <c r="J227" s="52" t="s">
        <v>4979</v>
      </c>
      <c r="K227" s="147">
        <f t="shared" si="3"/>
        <v>56</v>
      </c>
      <c r="L227" s="143" t="s">
        <v>1964</v>
      </c>
      <c r="M227" s="74"/>
      <c r="N227" s="74"/>
      <c r="O227" s="74"/>
      <c r="P227" s="74"/>
      <c r="Q227" s="54">
        <v>363</v>
      </c>
      <c r="R227" s="74"/>
      <c r="S227" s="52" t="s">
        <v>58</v>
      </c>
      <c r="T227" s="52" t="s">
        <v>5252</v>
      </c>
      <c r="U227" s="295" t="s">
        <v>2708</v>
      </c>
      <c r="V227" s="64"/>
      <c r="W227" s="64"/>
      <c r="X227" s="64"/>
      <c r="Y227" s="64"/>
      <c r="Z227" s="64"/>
      <c r="AA227" s="307"/>
      <c r="AB227" s="307"/>
      <c r="AC227" s="307"/>
      <c r="AD227" s="307"/>
      <c r="AE227" s="307"/>
      <c r="AF227" s="52" t="s">
        <v>2752</v>
      </c>
      <c r="AG227" s="52" t="s">
        <v>3946</v>
      </c>
      <c r="AH227" s="52" t="s">
        <v>3992</v>
      </c>
      <c r="AI227" s="52" t="s">
        <v>2274</v>
      </c>
      <c r="AJ227" s="52"/>
      <c r="AK227" s="147"/>
      <c r="AL227" s="143"/>
      <c r="AM227" s="58"/>
      <c r="AN227" s="52" t="s">
        <v>2781</v>
      </c>
      <c r="AO227" s="52" t="s">
        <v>3955</v>
      </c>
      <c r="AP227" s="52" t="s">
        <v>3992</v>
      </c>
      <c r="AQ227" s="52"/>
      <c r="AR227" s="59">
        <v>20</v>
      </c>
      <c r="AS227" s="54" t="s">
        <v>1544</v>
      </c>
      <c r="AT227" s="74">
        <v>328</v>
      </c>
      <c r="AU227" s="74">
        <v>176</v>
      </c>
      <c r="AV227" s="74">
        <v>2.12</v>
      </c>
      <c r="AW227" s="61">
        <v>90</v>
      </c>
      <c r="AX227" s="61"/>
      <c r="AY227" s="74">
        <v>104</v>
      </c>
      <c r="AZ227" s="57">
        <v>99.88</v>
      </c>
      <c r="BA227" s="74">
        <v>800</v>
      </c>
      <c r="BB227" s="74"/>
      <c r="BC227" s="74">
        <v>800</v>
      </c>
    </row>
    <row r="228" spans="1:55" s="62" customFormat="1" ht="16.5" customHeight="1">
      <c r="A228" s="63" t="s">
        <v>4929</v>
      </c>
      <c r="B228" s="65">
        <v>222</v>
      </c>
      <c r="C228" s="52" t="s">
        <v>4661</v>
      </c>
      <c r="D228" s="320" t="s">
        <v>1117</v>
      </c>
      <c r="E228" s="64" t="s">
        <v>4662</v>
      </c>
      <c r="F228" s="52" t="s">
        <v>4663</v>
      </c>
      <c r="G228" s="74"/>
      <c r="H228" s="52" t="s">
        <v>3953</v>
      </c>
      <c r="I228" s="52" t="s">
        <v>3949</v>
      </c>
      <c r="J228" s="52" t="s">
        <v>4981</v>
      </c>
      <c r="K228" s="147">
        <f t="shared" si="3"/>
        <v>12</v>
      </c>
      <c r="L228" s="143" t="s">
        <v>100</v>
      </c>
      <c r="M228" s="74"/>
      <c r="N228" s="74"/>
      <c r="O228" s="74"/>
      <c r="P228" s="74"/>
      <c r="Q228" s="54">
        <v>364</v>
      </c>
      <c r="R228" s="74"/>
      <c r="S228" s="52" t="s">
        <v>117</v>
      </c>
      <c r="T228" s="52" t="s">
        <v>5252</v>
      </c>
      <c r="U228" s="625" t="s">
        <v>5306</v>
      </c>
      <c r="V228" s="64"/>
      <c r="W228" s="64"/>
      <c r="X228" s="64"/>
      <c r="Y228" s="64"/>
      <c r="Z228" s="64"/>
      <c r="AA228" s="307"/>
      <c r="AB228" s="307"/>
      <c r="AC228" s="307"/>
      <c r="AD228" s="307"/>
      <c r="AE228" s="307"/>
      <c r="AF228" s="52" t="s">
        <v>2752</v>
      </c>
      <c r="AG228" s="52" t="s">
        <v>3946</v>
      </c>
      <c r="AH228" s="52" t="s">
        <v>3992</v>
      </c>
      <c r="AI228" s="52" t="s">
        <v>5297</v>
      </c>
      <c r="AJ228" s="52"/>
      <c r="AK228" s="147"/>
      <c r="AL228" s="143"/>
      <c r="AM228" s="58"/>
      <c r="AN228" s="52" t="s">
        <v>2025</v>
      </c>
      <c r="AO228" s="52" t="s">
        <v>3955</v>
      </c>
      <c r="AP228" s="52" t="s">
        <v>3992</v>
      </c>
      <c r="AQ228" s="52"/>
      <c r="AR228" s="59">
        <v>30</v>
      </c>
      <c r="AS228" s="54" t="s">
        <v>1609</v>
      </c>
      <c r="AT228" s="74">
        <v>491.99999999999994</v>
      </c>
      <c r="AU228" s="74">
        <v>264</v>
      </c>
      <c r="AV228" s="74">
        <v>3.29</v>
      </c>
      <c r="AW228" s="61">
        <v>115</v>
      </c>
      <c r="AX228" s="61"/>
      <c r="AY228" s="74">
        <v>156</v>
      </c>
      <c r="AZ228" s="57">
        <v>169.71</v>
      </c>
      <c r="BA228" s="74">
        <v>1200</v>
      </c>
      <c r="BB228" s="74"/>
      <c r="BC228" s="74">
        <v>1200</v>
      </c>
    </row>
    <row r="229" spans="1:55" s="62" customFormat="1" ht="16.5" customHeight="1">
      <c r="A229" s="63" t="s">
        <v>4929</v>
      </c>
      <c r="B229" s="65">
        <v>223</v>
      </c>
      <c r="C229" s="52" t="s">
        <v>4665</v>
      </c>
      <c r="D229" s="320" t="s">
        <v>1274</v>
      </c>
      <c r="E229" s="64" t="s">
        <v>4666</v>
      </c>
      <c r="F229" s="52" t="s">
        <v>4667</v>
      </c>
      <c r="G229" s="74"/>
      <c r="H229" s="52" t="s">
        <v>2803</v>
      </c>
      <c r="I229" s="52" t="s">
        <v>3946</v>
      </c>
      <c r="J229" s="52" t="s">
        <v>4954</v>
      </c>
      <c r="K229" s="147">
        <f t="shared" si="3"/>
        <v>55</v>
      </c>
      <c r="L229" s="143" t="s">
        <v>1964</v>
      </c>
      <c r="M229" s="74"/>
      <c r="N229" s="74"/>
      <c r="O229" s="74"/>
      <c r="P229" s="74"/>
      <c r="Q229" s="54">
        <v>369</v>
      </c>
      <c r="R229" s="74"/>
      <c r="S229" s="52" t="s">
        <v>58</v>
      </c>
      <c r="T229" s="52" t="s">
        <v>5252</v>
      </c>
      <c r="U229" s="295" t="s">
        <v>959</v>
      </c>
      <c r="V229" s="64"/>
      <c r="W229" s="64"/>
      <c r="X229" s="64"/>
      <c r="Y229" s="64"/>
      <c r="Z229" s="64"/>
      <c r="AA229" s="307"/>
      <c r="AB229" s="307"/>
      <c r="AC229" s="307"/>
      <c r="AD229" s="307"/>
      <c r="AE229" s="307"/>
      <c r="AF229" s="52" t="s">
        <v>2752</v>
      </c>
      <c r="AG229" s="52" t="s">
        <v>3946</v>
      </c>
      <c r="AH229" s="52" t="s">
        <v>3992</v>
      </c>
      <c r="AI229" s="52" t="s">
        <v>2330</v>
      </c>
      <c r="AJ229" s="52"/>
      <c r="AK229" s="147"/>
      <c r="AL229" s="143"/>
      <c r="AM229" s="58"/>
      <c r="AN229" s="52" t="s">
        <v>2025</v>
      </c>
      <c r="AO229" s="52" t="s">
        <v>3955</v>
      </c>
      <c r="AP229" s="52" t="s">
        <v>3992</v>
      </c>
      <c r="AQ229" s="52"/>
      <c r="AR229" s="59">
        <v>30</v>
      </c>
      <c r="AS229" s="54" t="s">
        <v>1609</v>
      </c>
      <c r="AT229" s="74">
        <v>491.99999999999994</v>
      </c>
      <c r="AU229" s="74">
        <v>264</v>
      </c>
      <c r="AV229" s="74">
        <v>4.66</v>
      </c>
      <c r="AW229" s="61">
        <v>90</v>
      </c>
      <c r="AX229" s="61"/>
      <c r="AY229" s="74">
        <v>156</v>
      </c>
      <c r="AZ229" s="57">
        <v>193.34</v>
      </c>
      <c r="BA229" s="74">
        <v>1200</v>
      </c>
      <c r="BB229" s="74"/>
      <c r="BC229" s="74">
        <v>1200</v>
      </c>
    </row>
    <row r="230" spans="1:55" s="62" customFormat="1" ht="16.5" customHeight="1">
      <c r="A230" s="63" t="s">
        <v>4929</v>
      </c>
      <c r="B230" s="65">
        <v>224</v>
      </c>
      <c r="C230" s="52" t="s">
        <v>4669</v>
      </c>
      <c r="D230" s="320" t="s">
        <v>4670</v>
      </c>
      <c r="E230" s="64" t="s">
        <v>4671</v>
      </c>
      <c r="F230" s="52" t="s">
        <v>4672</v>
      </c>
      <c r="G230" s="74"/>
      <c r="H230" s="52" t="s">
        <v>3812</v>
      </c>
      <c r="I230" s="52" t="s">
        <v>2752</v>
      </c>
      <c r="J230" s="52" t="s">
        <v>4952</v>
      </c>
      <c r="K230" s="147">
        <f t="shared" si="3"/>
        <v>42</v>
      </c>
      <c r="L230" s="143" t="s">
        <v>1964</v>
      </c>
      <c r="M230" s="74"/>
      <c r="N230" s="74"/>
      <c r="O230" s="74"/>
      <c r="P230" s="74"/>
      <c r="Q230" s="54">
        <v>375</v>
      </c>
      <c r="R230" s="74"/>
      <c r="S230" s="52" t="s">
        <v>58</v>
      </c>
      <c r="T230" s="52" t="s">
        <v>5252</v>
      </c>
      <c r="U230" s="295"/>
      <c r="V230" s="64"/>
      <c r="W230" s="64"/>
      <c r="X230" s="64"/>
      <c r="Y230" s="64"/>
      <c r="Z230" s="64"/>
      <c r="AA230" s="307"/>
      <c r="AB230" s="307"/>
      <c r="AC230" s="307"/>
      <c r="AD230" s="307"/>
      <c r="AE230" s="307"/>
      <c r="AF230" s="52" t="s">
        <v>3812</v>
      </c>
      <c r="AG230" s="52" t="s">
        <v>3946</v>
      </c>
      <c r="AH230" s="52" t="s">
        <v>3992</v>
      </c>
      <c r="AI230" s="52" t="s">
        <v>5307</v>
      </c>
      <c r="AJ230" s="52"/>
      <c r="AK230" s="147"/>
      <c r="AL230" s="143"/>
      <c r="AM230" s="58"/>
      <c r="AN230" s="52" t="s">
        <v>3950</v>
      </c>
      <c r="AO230" s="52" t="s">
        <v>3955</v>
      </c>
      <c r="AP230" s="52" t="s">
        <v>3992</v>
      </c>
      <c r="AQ230" s="52" t="s">
        <v>5308</v>
      </c>
      <c r="AR230" s="59">
        <v>1</v>
      </c>
      <c r="AS230" s="54" t="s">
        <v>5201</v>
      </c>
      <c r="AT230" s="74">
        <v>16.399999999999999</v>
      </c>
      <c r="AU230" s="74">
        <v>8.8000000000000007</v>
      </c>
      <c r="AV230" s="74">
        <v>0.7</v>
      </c>
      <c r="AW230" s="61">
        <v>0</v>
      </c>
      <c r="AX230" s="61"/>
      <c r="AY230" s="74">
        <v>5.2</v>
      </c>
      <c r="AZ230" s="57">
        <v>8.9</v>
      </c>
      <c r="BA230" s="74">
        <v>40</v>
      </c>
      <c r="BB230" s="74"/>
      <c r="BC230" s="74">
        <v>40</v>
      </c>
    </row>
    <row r="231" spans="1:55" s="62" customFormat="1" ht="16.5" customHeight="1">
      <c r="A231" s="63" t="s">
        <v>4929</v>
      </c>
      <c r="B231" s="65">
        <v>225</v>
      </c>
      <c r="C231" s="52" t="s">
        <v>4674</v>
      </c>
      <c r="D231" s="320" t="s">
        <v>1356</v>
      </c>
      <c r="E231" s="64" t="s">
        <v>1357</v>
      </c>
      <c r="F231" s="52" t="s">
        <v>1358</v>
      </c>
      <c r="G231" s="74"/>
      <c r="H231" s="52" t="s">
        <v>3505</v>
      </c>
      <c r="I231" s="52" t="s">
        <v>3950</v>
      </c>
      <c r="J231" s="52" t="s">
        <v>5309</v>
      </c>
      <c r="K231" s="147">
        <f t="shared" si="3"/>
        <v>61</v>
      </c>
      <c r="L231" s="143" t="s">
        <v>1964</v>
      </c>
      <c r="M231" s="74"/>
      <c r="N231" s="74"/>
      <c r="O231" s="74"/>
      <c r="P231" s="74"/>
      <c r="Q231" s="54">
        <v>383</v>
      </c>
      <c r="R231" s="74"/>
      <c r="S231" s="52" t="s">
        <v>58</v>
      </c>
      <c r="T231" s="52" t="s">
        <v>5252</v>
      </c>
      <c r="U231" s="625" t="s">
        <v>5310</v>
      </c>
      <c r="V231" s="64"/>
      <c r="W231" s="64"/>
      <c r="X231" s="64"/>
      <c r="Y231" s="64"/>
      <c r="Z231" s="64"/>
      <c r="AA231" s="307"/>
      <c r="AB231" s="307"/>
      <c r="AC231" s="307"/>
      <c r="AD231" s="307"/>
      <c r="AE231" s="307"/>
      <c r="AF231" s="52" t="s">
        <v>2761</v>
      </c>
      <c r="AG231" s="52" t="s">
        <v>3946</v>
      </c>
      <c r="AH231" s="52" t="s">
        <v>3992</v>
      </c>
      <c r="AI231" s="52" t="s">
        <v>5311</v>
      </c>
      <c r="AJ231" s="52"/>
      <c r="AK231" s="147"/>
      <c r="AL231" s="143"/>
      <c r="AM231" s="58"/>
      <c r="AN231" s="52" t="s">
        <v>2025</v>
      </c>
      <c r="AO231" s="52" t="s">
        <v>3955</v>
      </c>
      <c r="AP231" s="52" t="s">
        <v>3992</v>
      </c>
      <c r="AQ231" s="52"/>
      <c r="AR231" s="59">
        <v>30</v>
      </c>
      <c r="AS231" s="54" t="s">
        <v>1609</v>
      </c>
      <c r="AT231" s="74">
        <v>491.99999999999994</v>
      </c>
      <c r="AU231" s="74">
        <v>264</v>
      </c>
      <c r="AV231" s="74">
        <v>15.39</v>
      </c>
      <c r="AW231" s="61">
        <v>192</v>
      </c>
      <c r="AX231" s="61"/>
      <c r="AY231" s="74">
        <v>156</v>
      </c>
      <c r="AZ231" s="57">
        <v>80.61</v>
      </c>
      <c r="BA231" s="74">
        <v>1200</v>
      </c>
      <c r="BB231" s="74"/>
      <c r="BC231" s="74">
        <v>1200</v>
      </c>
    </row>
    <row r="232" spans="1:55" s="62" customFormat="1" ht="16.5" customHeight="1">
      <c r="A232" s="63" t="s">
        <v>4929</v>
      </c>
      <c r="B232" s="65">
        <v>226</v>
      </c>
      <c r="C232" s="52" t="s">
        <v>4682</v>
      </c>
      <c r="D232" s="320" t="s">
        <v>4683</v>
      </c>
      <c r="E232" s="64" t="s">
        <v>4684</v>
      </c>
      <c r="F232" s="52" t="s">
        <v>4685</v>
      </c>
      <c r="G232" s="74"/>
      <c r="H232" s="52" t="s">
        <v>3793</v>
      </c>
      <c r="I232" s="52" t="s">
        <v>3949</v>
      </c>
      <c r="J232" s="52" t="s">
        <v>4961</v>
      </c>
      <c r="K232" s="147">
        <f t="shared" si="3"/>
        <v>24</v>
      </c>
      <c r="L232" s="143" t="s">
        <v>1964</v>
      </c>
      <c r="M232" s="74"/>
      <c r="N232" s="74"/>
      <c r="O232" s="74"/>
      <c r="P232" s="74"/>
      <c r="Q232" s="54">
        <v>385</v>
      </c>
      <c r="R232" s="74"/>
      <c r="S232" s="52" t="s">
        <v>58</v>
      </c>
      <c r="T232" s="52" t="s">
        <v>5252</v>
      </c>
      <c r="U232" s="295" t="s">
        <v>5312</v>
      </c>
      <c r="V232" s="64"/>
      <c r="W232" s="64"/>
      <c r="X232" s="64"/>
      <c r="Y232" s="64"/>
      <c r="Z232" s="64"/>
      <c r="AA232" s="307"/>
      <c r="AB232" s="307"/>
      <c r="AC232" s="307"/>
      <c r="AD232" s="307"/>
      <c r="AE232" s="307"/>
      <c r="AF232" s="52" t="s">
        <v>2761</v>
      </c>
      <c r="AG232" s="52" t="s">
        <v>3946</v>
      </c>
      <c r="AH232" s="52" t="s">
        <v>3992</v>
      </c>
      <c r="AI232" s="52" t="s">
        <v>5313</v>
      </c>
      <c r="AJ232" s="52"/>
      <c r="AK232" s="147"/>
      <c r="AL232" s="143"/>
      <c r="AM232" s="58"/>
      <c r="AN232" s="52" t="s">
        <v>3948</v>
      </c>
      <c r="AO232" s="52" t="s">
        <v>3955</v>
      </c>
      <c r="AP232" s="52" t="s">
        <v>3992</v>
      </c>
      <c r="AQ232" s="52"/>
      <c r="AR232" s="59">
        <v>5</v>
      </c>
      <c r="AS232" s="54" t="s">
        <v>1544</v>
      </c>
      <c r="AT232" s="74">
        <v>82</v>
      </c>
      <c r="AU232" s="74">
        <v>44</v>
      </c>
      <c r="AV232" s="74">
        <v>14.99</v>
      </c>
      <c r="AW232" s="61">
        <v>74</v>
      </c>
      <c r="AX232" s="61"/>
      <c r="AY232" s="74">
        <v>26</v>
      </c>
      <c r="AZ232" s="57">
        <v>-40.990000000000009</v>
      </c>
      <c r="BA232" s="74">
        <v>240.99</v>
      </c>
      <c r="BB232" s="74"/>
      <c r="BC232" s="74">
        <v>200</v>
      </c>
    </row>
    <row r="233" spans="1:55" s="62" customFormat="1" ht="16.5" customHeight="1">
      <c r="A233" s="63" t="s">
        <v>4929</v>
      </c>
      <c r="B233" s="65">
        <v>227</v>
      </c>
      <c r="C233" s="52" t="s">
        <v>4688</v>
      </c>
      <c r="D233" s="320" t="s">
        <v>3265</v>
      </c>
      <c r="E233" s="64" t="s">
        <v>3266</v>
      </c>
      <c r="F233" s="52" t="s">
        <v>3267</v>
      </c>
      <c r="G233" s="74"/>
      <c r="H233" s="52" t="s">
        <v>3808</v>
      </c>
      <c r="I233" s="52" t="s">
        <v>3947</v>
      </c>
      <c r="J233" s="52" t="s">
        <v>5039</v>
      </c>
      <c r="K233" s="147">
        <f t="shared" si="3"/>
        <v>57</v>
      </c>
      <c r="L233" s="143" t="s">
        <v>1964</v>
      </c>
      <c r="M233" s="74"/>
      <c r="N233" s="74"/>
      <c r="O233" s="74"/>
      <c r="P233" s="74"/>
      <c r="Q233" s="54">
        <v>386</v>
      </c>
      <c r="R233" s="74"/>
      <c r="S233" s="52" t="s">
        <v>69</v>
      </c>
      <c r="T233" s="52" t="s">
        <v>5252</v>
      </c>
      <c r="U233" s="625" t="s">
        <v>5314</v>
      </c>
      <c r="V233" s="64"/>
      <c r="W233" s="64"/>
      <c r="X233" s="64"/>
      <c r="Y233" s="64"/>
      <c r="Z233" s="64"/>
      <c r="AA233" s="307"/>
      <c r="AB233" s="307"/>
      <c r="AC233" s="307"/>
      <c r="AD233" s="307"/>
      <c r="AE233" s="307"/>
      <c r="AF233" s="52" t="s">
        <v>2761</v>
      </c>
      <c r="AG233" s="52" t="s">
        <v>3946</v>
      </c>
      <c r="AH233" s="52" t="s">
        <v>3992</v>
      </c>
      <c r="AI233" s="52" t="s">
        <v>5315</v>
      </c>
      <c r="AJ233" s="52"/>
      <c r="AK233" s="147"/>
      <c r="AL233" s="143"/>
      <c r="AM233" s="58"/>
      <c r="AN233" s="52" t="s">
        <v>2025</v>
      </c>
      <c r="AO233" s="52" t="s">
        <v>3955</v>
      </c>
      <c r="AP233" s="52" t="s">
        <v>3992</v>
      </c>
      <c r="AQ233" s="52"/>
      <c r="AR233" s="59">
        <v>30</v>
      </c>
      <c r="AS233" s="54" t="s">
        <v>1609</v>
      </c>
      <c r="AT233" s="74">
        <v>491.99999999999994</v>
      </c>
      <c r="AU233" s="74">
        <v>264</v>
      </c>
      <c r="AV233" s="74">
        <v>0</v>
      </c>
      <c r="AW233" s="61">
        <v>198</v>
      </c>
      <c r="AX233" s="61"/>
      <c r="AY233" s="74">
        <v>156</v>
      </c>
      <c r="AZ233" s="57">
        <v>90</v>
      </c>
      <c r="BA233" s="74">
        <v>1200</v>
      </c>
      <c r="BB233" s="74"/>
      <c r="BC233" s="74">
        <v>1200</v>
      </c>
    </row>
    <row r="234" spans="1:55" s="62" customFormat="1" ht="16.5" customHeight="1">
      <c r="A234" s="63" t="s">
        <v>4929</v>
      </c>
      <c r="B234" s="65">
        <v>228</v>
      </c>
      <c r="C234" s="52" t="s">
        <v>4690</v>
      </c>
      <c r="D234" s="320" t="s">
        <v>4691</v>
      </c>
      <c r="E234" s="64" t="s">
        <v>4692</v>
      </c>
      <c r="F234" s="52" t="s">
        <v>4693</v>
      </c>
      <c r="G234" s="74"/>
      <c r="H234" s="52" t="s">
        <v>2777</v>
      </c>
      <c r="I234" s="52" t="s">
        <v>3955</v>
      </c>
      <c r="J234" s="52" t="s">
        <v>4517</v>
      </c>
      <c r="K234" s="147">
        <f t="shared" si="3"/>
        <v>2</v>
      </c>
      <c r="L234" s="143" t="s">
        <v>1964</v>
      </c>
      <c r="M234" s="74"/>
      <c r="N234" s="74"/>
      <c r="O234" s="74"/>
      <c r="P234" s="74"/>
      <c r="Q234" s="54">
        <v>392</v>
      </c>
      <c r="R234" s="74"/>
      <c r="S234" s="52" t="s">
        <v>117</v>
      </c>
      <c r="T234" s="52" t="s">
        <v>5252</v>
      </c>
      <c r="U234" s="295" t="s">
        <v>5316</v>
      </c>
      <c r="V234" s="64"/>
      <c r="W234" s="64"/>
      <c r="X234" s="64"/>
      <c r="Y234" s="64"/>
      <c r="Z234" s="64"/>
      <c r="AA234" s="307"/>
      <c r="AB234" s="307"/>
      <c r="AC234" s="307"/>
      <c r="AD234" s="307"/>
      <c r="AE234" s="307"/>
      <c r="AF234" s="52" t="s">
        <v>2777</v>
      </c>
      <c r="AG234" s="52" t="s">
        <v>3946</v>
      </c>
      <c r="AH234" s="52" t="s">
        <v>3992</v>
      </c>
      <c r="AI234" s="52" t="s">
        <v>5317</v>
      </c>
      <c r="AJ234" s="52"/>
      <c r="AK234" s="147"/>
      <c r="AL234" s="143"/>
      <c r="AM234" s="58"/>
      <c r="AN234" s="52" t="s">
        <v>2025</v>
      </c>
      <c r="AO234" s="52" t="s">
        <v>3955</v>
      </c>
      <c r="AP234" s="52" t="s">
        <v>3992</v>
      </c>
      <c r="AQ234" s="52"/>
      <c r="AR234" s="59">
        <v>30</v>
      </c>
      <c r="AS234" s="54" t="s">
        <v>1609</v>
      </c>
      <c r="AT234" s="74">
        <v>491.99999999999994</v>
      </c>
      <c r="AU234" s="74">
        <v>264</v>
      </c>
      <c r="AV234" s="74">
        <v>21.83</v>
      </c>
      <c r="AW234" s="61">
        <v>96</v>
      </c>
      <c r="AX234" s="61"/>
      <c r="AY234" s="74">
        <v>156</v>
      </c>
      <c r="AZ234" s="57">
        <v>170.17</v>
      </c>
      <c r="BA234" s="74">
        <v>1200</v>
      </c>
      <c r="BB234" s="74"/>
      <c r="BC234" s="74">
        <v>1200</v>
      </c>
    </row>
    <row r="235" spans="1:55" s="62" customFormat="1" ht="16.5" customHeight="1">
      <c r="A235" s="63" t="s">
        <v>4929</v>
      </c>
      <c r="B235" s="65">
        <v>229</v>
      </c>
      <c r="C235" s="52" t="s">
        <v>4700</v>
      </c>
      <c r="D235" s="320" t="s">
        <v>312</v>
      </c>
      <c r="E235" s="64" t="s">
        <v>2843</v>
      </c>
      <c r="F235" s="52" t="s">
        <v>4701</v>
      </c>
      <c r="G235" s="74"/>
      <c r="H235" s="52" t="s">
        <v>2777</v>
      </c>
      <c r="I235" s="52" t="s">
        <v>3946</v>
      </c>
      <c r="J235" s="52" t="s">
        <v>4952</v>
      </c>
      <c r="K235" s="147">
        <f t="shared" si="3"/>
        <v>42</v>
      </c>
      <c r="L235" s="143" t="s">
        <v>1964</v>
      </c>
      <c r="M235" s="74"/>
      <c r="N235" s="74"/>
      <c r="O235" s="74"/>
      <c r="P235" s="74"/>
      <c r="Q235" s="54">
        <v>402</v>
      </c>
      <c r="R235" s="74"/>
      <c r="S235" s="52" t="s">
        <v>69</v>
      </c>
      <c r="T235" s="52" t="s">
        <v>5252</v>
      </c>
      <c r="U235" s="295" t="s">
        <v>225</v>
      </c>
      <c r="V235" s="64"/>
      <c r="W235" s="64"/>
      <c r="X235" s="64"/>
      <c r="Y235" s="64"/>
      <c r="Z235" s="64"/>
      <c r="AA235" s="307"/>
      <c r="AB235" s="307"/>
      <c r="AC235" s="307"/>
      <c r="AD235" s="307"/>
      <c r="AE235" s="307"/>
      <c r="AF235" s="52" t="s">
        <v>3804</v>
      </c>
      <c r="AG235" s="52" t="s">
        <v>3946</v>
      </c>
      <c r="AH235" s="52" t="s">
        <v>3992</v>
      </c>
      <c r="AI235" s="52" t="s">
        <v>5318</v>
      </c>
      <c r="AJ235" s="52"/>
      <c r="AK235" s="147"/>
      <c r="AL235" s="143"/>
      <c r="AM235" s="58"/>
      <c r="AN235" s="52" t="s">
        <v>3953</v>
      </c>
      <c r="AO235" s="52" t="s">
        <v>3955</v>
      </c>
      <c r="AP235" s="52" t="s">
        <v>3992</v>
      </c>
      <c r="AQ235" s="52"/>
      <c r="AR235" s="59">
        <v>6</v>
      </c>
      <c r="AS235" s="54" t="s">
        <v>1544</v>
      </c>
      <c r="AT235" s="74">
        <v>98.399999999999991</v>
      </c>
      <c r="AU235" s="74">
        <v>52.8</v>
      </c>
      <c r="AV235" s="74">
        <v>34.89</v>
      </c>
      <c r="AW235" s="61">
        <v>25</v>
      </c>
      <c r="AX235" s="61"/>
      <c r="AY235" s="74">
        <v>31.200000000000003</v>
      </c>
      <c r="AZ235" s="57">
        <v>-2.2899999999999636</v>
      </c>
      <c r="BA235" s="74">
        <v>242.28999999999996</v>
      </c>
      <c r="BB235" s="74"/>
      <c r="BC235" s="74">
        <v>240</v>
      </c>
    </row>
    <row r="236" spans="1:55" s="62" customFormat="1" ht="16.5" customHeight="1">
      <c r="A236" s="63" t="s">
        <v>4929</v>
      </c>
      <c r="B236" s="65">
        <v>230</v>
      </c>
      <c r="C236" s="52" t="s">
        <v>4704</v>
      </c>
      <c r="D236" s="320" t="s">
        <v>1117</v>
      </c>
      <c r="E236" s="64" t="s">
        <v>1183</v>
      </c>
      <c r="F236" s="52" t="s">
        <v>4705</v>
      </c>
      <c r="G236" s="74"/>
      <c r="H236" s="52" t="s">
        <v>2772</v>
      </c>
      <c r="I236" s="52" t="s">
        <v>2021</v>
      </c>
      <c r="J236" s="52" t="s">
        <v>4954</v>
      </c>
      <c r="K236" s="147">
        <f t="shared" si="3"/>
        <v>55</v>
      </c>
      <c r="L236" s="143" t="s">
        <v>100</v>
      </c>
      <c r="M236" s="74"/>
      <c r="N236" s="74"/>
      <c r="O236" s="74"/>
      <c r="P236" s="74"/>
      <c r="Q236" s="54">
        <v>411</v>
      </c>
      <c r="R236" s="74"/>
      <c r="S236" s="52" t="s">
        <v>58</v>
      </c>
      <c r="T236" s="52" t="s">
        <v>5252</v>
      </c>
      <c r="U236" s="295" t="s">
        <v>959</v>
      </c>
      <c r="V236" s="64"/>
      <c r="W236" s="64"/>
      <c r="X236" s="64"/>
      <c r="Y236" s="64"/>
      <c r="Z236" s="64"/>
      <c r="AA236" s="307"/>
      <c r="AB236" s="307"/>
      <c r="AC236" s="307"/>
      <c r="AD236" s="307"/>
      <c r="AE236" s="307"/>
      <c r="AF236" s="52" t="s">
        <v>3804</v>
      </c>
      <c r="AG236" s="52" t="s">
        <v>3946</v>
      </c>
      <c r="AH236" s="52" t="s">
        <v>3992</v>
      </c>
      <c r="AI236" s="52" t="s">
        <v>5319</v>
      </c>
      <c r="AJ236" s="52"/>
      <c r="AK236" s="147"/>
      <c r="AL236" s="143"/>
      <c r="AM236" s="58"/>
      <c r="AN236" s="52" t="s">
        <v>2025</v>
      </c>
      <c r="AO236" s="52" t="s">
        <v>3955</v>
      </c>
      <c r="AP236" s="52" t="s">
        <v>3992</v>
      </c>
      <c r="AQ236" s="52"/>
      <c r="AR236" s="59">
        <v>30</v>
      </c>
      <c r="AS236" s="54" t="s">
        <v>1609</v>
      </c>
      <c r="AT236" s="74">
        <v>491.99999999999994</v>
      </c>
      <c r="AU236" s="74">
        <v>264</v>
      </c>
      <c r="AV236" s="74">
        <v>37.799999999999997</v>
      </c>
      <c r="AW236" s="61">
        <v>90</v>
      </c>
      <c r="AX236" s="61"/>
      <c r="AY236" s="74">
        <v>156</v>
      </c>
      <c r="AZ236" s="57">
        <v>160.19999999999999</v>
      </c>
      <c r="BA236" s="74">
        <v>1200</v>
      </c>
      <c r="BB236" s="74"/>
      <c r="BC236" s="74">
        <v>1200</v>
      </c>
    </row>
    <row r="237" spans="1:55" s="62" customFormat="1" ht="16.5" customHeight="1">
      <c r="A237" s="63" t="s">
        <v>4929</v>
      </c>
      <c r="B237" s="65">
        <v>231</v>
      </c>
      <c r="C237" s="52" t="s">
        <v>4708</v>
      </c>
      <c r="D237" s="320" t="s">
        <v>1260</v>
      </c>
      <c r="E237" s="64" t="s">
        <v>1261</v>
      </c>
      <c r="F237" s="52" t="s">
        <v>1262</v>
      </c>
      <c r="G237" s="74"/>
      <c r="H237" s="52" t="s">
        <v>2021</v>
      </c>
      <c r="I237" s="52" t="s">
        <v>3955</v>
      </c>
      <c r="J237" s="52" t="s">
        <v>4970</v>
      </c>
      <c r="K237" s="147">
        <f t="shared" si="3"/>
        <v>76</v>
      </c>
      <c r="L237" s="143" t="s">
        <v>100</v>
      </c>
      <c r="M237" s="74"/>
      <c r="N237" s="74"/>
      <c r="O237" s="74"/>
      <c r="P237" s="74"/>
      <c r="Q237" s="54">
        <v>412</v>
      </c>
      <c r="R237" s="74"/>
      <c r="S237" s="52" t="s">
        <v>58</v>
      </c>
      <c r="T237" s="52" t="s">
        <v>5252</v>
      </c>
      <c r="U237" s="295" t="s">
        <v>5320</v>
      </c>
      <c r="V237" s="64"/>
      <c r="W237" s="64"/>
      <c r="X237" s="64"/>
      <c r="Y237" s="64"/>
      <c r="Z237" s="64"/>
      <c r="AA237" s="307"/>
      <c r="AB237" s="307"/>
      <c r="AC237" s="307"/>
      <c r="AD237" s="307"/>
      <c r="AE237" s="307"/>
      <c r="AF237" s="52" t="s">
        <v>3804</v>
      </c>
      <c r="AG237" s="52" t="s">
        <v>3946</v>
      </c>
      <c r="AH237" s="52" t="s">
        <v>3992</v>
      </c>
      <c r="AI237" s="52" t="s">
        <v>5321</v>
      </c>
      <c r="AJ237" s="52"/>
      <c r="AK237" s="147"/>
      <c r="AL237" s="143"/>
      <c r="AM237" s="58"/>
      <c r="AN237" s="52" t="s">
        <v>2025</v>
      </c>
      <c r="AO237" s="52" t="s">
        <v>3955</v>
      </c>
      <c r="AP237" s="52" t="s">
        <v>3992</v>
      </c>
      <c r="AQ237" s="52"/>
      <c r="AR237" s="59">
        <v>30</v>
      </c>
      <c r="AS237" s="54" t="s">
        <v>1609</v>
      </c>
      <c r="AT237" s="74">
        <v>491.99999999999994</v>
      </c>
      <c r="AU237" s="74">
        <v>264</v>
      </c>
      <c r="AV237" s="74">
        <v>0</v>
      </c>
      <c r="AW237" s="61">
        <v>110</v>
      </c>
      <c r="AX237" s="61"/>
      <c r="AY237" s="74">
        <v>156</v>
      </c>
      <c r="AZ237" s="57">
        <v>178</v>
      </c>
      <c r="BA237" s="74">
        <v>1200</v>
      </c>
      <c r="BB237" s="74"/>
      <c r="BC237" s="74">
        <v>1200</v>
      </c>
    </row>
    <row r="238" spans="1:55" s="62" customFormat="1" ht="16.5" customHeight="1">
      <c r="A238" s="63" t="s">
        <v>4929</v>
      </c>
      <c r="B238" s="65">
        <v>232</v>
      </c>
      <c r="C238" s="52" t="s">
        <v>4709</v>
      </c>
      <c r="D238" s="320" t="s">
        <v>55</v>
      </c>
      <c r="E238" s="64" t="s">
        <v>1930</v>
      </c>
      <c r="F238" s="52" t="s">
        <v>4710</v>
      </c>
      <c r="G238" s="74"/>
      <c r="H238" s="52" t="s">
        <v>2756</v>
      </c>
      <c r="I238" s="52" t="s">
        <v>3948</v>
      </c>
      <c r="J238" s="52" t="s">
        <v>5322</v>
      </c>
      <c r="K238" s="147">
        <f t="shared" si="3"/>
        <v>8</v>
      </c>
      <c r="L238" s="143" t="s">
        <v>1964</v>
      </c>
      <c r="M238" s="74"/>
      <c r="N238" s="74"/>
      <c r="O238" s="74"/>
      <c r="P238" s="74"/>
      <c r="Q238" s="54">
        <v>418</v>
      </c>
      <c r="R238" s="74"/>
      <c r="S238" s="52" t="s">
        <v>117</v>
      </c>
      <c r="T238" s="52" t="s">
        <v>5252</v>
      </c>
      <c r="U238" s="295" t="s">
        <v>5323</v>
      </c>
      <c r="V238" s="64"/>
      <c r="W238" s="64"/>
      <c r="X238" s="64"/>
      <c r="Y238" s="64"/>
      <c r="Z238" s="64"/>
      <c r="AA238" s="307"/>
      <c r="AB238" s="307"/>
      <c r="AC238" s="307"/>
      <c r="AD238" s="307"/>
      <c r="AE238" s="307"/>
      <c r="AF238" s="52" t="s">
        <v>2781</v>
      </c>
      <c r="AG238" s="52" t="s">
        <v>3946</v>
      </c>
      <c r="AH238" s="52" t="s">
        <v>3992</v>
      </c>
      <c r="AI238" s="52" t="s">
        <v>5324</v>
      </c>
      <c r="AJ238" s="52"/>
      <c r="AK238" s="147"/>
      <c r="AL238" s="143"/>
      <c r="AM238" s="58"/>
      <c r="AN238" s="52" t="s">
        <v>2752</v>
      </c>
      <c r="AO238" s="52" t="s">
        <v>3955</v>
      </c>
      <c r="AP238" s="52" t="s">
        <v>3992</v>
      </c>
      <c r="AQ238" s="52"/>
      <c r="AR238" s="59">
        <v>11</v>
      </c>
      <c r="AS238" s="54" t="s">
        <v>1544</v>
      </c>
      <c r="AT238" s="74">
        <v>180.39999999999998</v>
      </c>
      <c r="AU238" s="74">
        <v>96.8</v>
      </c>
      <c r="AV238" s="74">
        <v>0.21</v>
      </c>
      <c r="AW238" s="61">
        <v>71</v>
      </c>
      <c r="AX238" s="61"/>
      <c r="AY238" s="74">
        <v>57.2</v>
      </c>
      <c r="AZ238" s="57">
        <v>34.39</v>
      </c>
      <c r="BA238" s="74">
        <v>440</v>
      </c>
      <c r="BB238" s="74"/>
      <c r="BC238" s="74">
        <v>440</v>
      </c>
    </row>
    <row r="239" spans="1:55" s="62" customFormat="1" ht="16.5" customHeight="1">
      <c r="A239" s="63" t="s">
        <v>4929</v>
      </c>
      <c r="B239" s="65">
        <v>233</v>
      </c>
      <c r="C239" s="52" t="s">
        <v>4712</v>
      </c>
      <c r="D239" s="320" t="s">
        <v>172</v>
      </c>
      <c r="E239" s="64" t="s">
        <v>1930</v>
      </c>
      <c r="F239" s="52" t="s">
        <v>4713</v>
      </c>
      <c r="G239" s="74"/>
      <c r="H239" s="52" t="s">
        <v>3799</v>
      </c>
      <c r="I239" s="52" t="s">
        <v>3946</v>
      </c>
      <c r="J239" s="52" t="s">
        <v>5002</v>
      </c>
      <c r="K239" s="147">
        <f t="shared" si="3"/>
        <v>9</v>
      </c>
      <c r="L239" s="143" t="s">
        <v>100</v>
      </c>
      <c r="M239" s="74"/>
      <c r="N239" s="74"/>
      <c r="O239" s="74"/>
      <c r="P239" s="74"/>
      <c r="Q239" s="54">
        <v>419</v>
      </c>
      <c r="R239" s="74"/>
      <c r="S239" s="52" t="s">
        <v>117</v>
      </c>
      <c r="T239" s="52" t="s">
        <v>5252</v>
      </c>
      <c r="U239" s="295" t="s">
        <v>2898</v>
      </c>
      <c r="V239" s="64"/>
      <c r="W239" s="64"/>
      <c r="X239" s="64"/>
      <c r="Y239" s="64"/>
      <c r="Z239" s="64"/>
      <c r="AA239" s="307"/>
      <c r="AB239" s="307"/>
      <c r="AC239" s="307"/>
      <c r="AD239" s="307"/>
      <c r="AE239" s="307"/>
      <c r="AF239" s="52" t="s">
        <v>2781</v>
      </c>
      <c r="AG239" s="52" t="s">
        <v>3946</v>
      </c>
      <c r="AH239" s="52" t="s">
        <v>3992</v>
      </c>
      <c r="AI239" s="52" t="s">
        <v>2778</v>
      </c>
      <c r="AJ239" s="52"/>
      <c r="AK239" s="147"/>
      <c r="AL239" s="143"/>
      <c r="AM239" s="58"/>
      <c r="AN239" s="52" t="s">
        <v>3812</v>
      </c>
      <c r="AO239" s="52" t="s">
        <v>3955</v>
      </c>
      <c r="AP239" s="52" t="s">
        <v>3992</v>
      </c>
      <c r="AQ239" s="52"/>
      <c r="AR239" s="59">
        <v>12</v>
      </c>
      <c r="AS239" s="54" t="s">
        <v>1544</v>
      </c>
      <c r="AT239" s="74">
        <v>196.79999999999998</v>
      </c>
      <c r="AU239" s="74">
        <v>105.6</v>
      </c>
      <c r="AV239" s="74">
        <v>0.14000000000000001</v>
      </c>
      <c r="AW239" s="61">
        <v>71</v>
      </c>
      <c r="AX239" s="61"/>
      <c r="AY239" s="74">
        <v>62.400000000000006</v>
      </c>
      <c r="AZ239" s="57">
        <v>44.06</v>
      </c>
      <c r="BA239" s="74">
        <v>480</v>
      </c>
      <c r="BB239" s="74"/>
      <c r="BC239" s="74">
        <v>480</v>
      </c>
    </row>
    <row r="240" spans="1:55" s="62" customFormat="1" ht="16.5" customHeight="1">
      <c r="A240" s="63" t="s">
        <v>4929</v>
      </c>
      <c r="B240" s="65">
        <v>234</v>
      </c>
      <c r="C240" s="52" t="s">
        <v>4715</v>
      </c>
      <c r="D240" s="320" t="s">
        <v>687</v>
      </c>
      <c r="E240" s="64" t="s">
        <v>3207</v>
      </c>
      <c r="F240" s="52" t="s">
        <v>4716</v>
      </c>
      <c r="G240" s="74"/>
      <c r="H240" s="52" t="s">
        <v>2021</v>
      </c>
      <c r="I240" s="52" t="s">
        <v>3947</v>
      </c>
      <c r="J240" s="52" t="s">
        <v>5292</v>
      </c>
      <c r="K240" s="147">
        <f t="shared" si="3"/>
        <v>49</v>
      </c>
      <c r="L240" s="143" t="s">
        <v>1964</v>
      </c>
      <c r="M240" s="74"/>
      <c r="N240" s="74"/>
      <c r="O240" s="74"/>
      <c r="P240" s="74"/>
      <c r="Q240" s="54">
        <v>426</v>
      </c>
      <c r="R240" s="74"/>
      <c r="S240" s="52" t="s">
        <v>58</v>
      </c>
      <c r="T240" s="52" t="s">
        <v>5252</v>
      </c>
      <c r="U240" s="295" t="s">
        <v>1365</v>
      </c>
      <c r="V240" s="64"/>
      <c r="W240" s="64"/>
      <c r="X240" s="64"/>
      <c r="Y240" s="64"/>
      <c r="Z240" s="64"/>
      <c r="AA240" s="307"/>
      <c r="AB240" s="307"/>
      <c r="AC240" s="307"/>
      <c r="AD240" s="307"/>
      <c r="AE240" s="307"/>
      <c r="AF240" s="52" t="s">
        <v>3458</v>
      </c>
      <c r="AG240" s="52" t="s">
        <v>3946</v>
      </c>
      <c r="AH240" s="52" t="s">
        <v>3992</v>
      </c>
      <c r="AI240" s="52" t="s">
        <v>2435</v>
      </c>
      <c r="AJ240" s="52"/>
      <c r="AK240" s="147"/>
      <c r="AL240" s="143"/>
      <c r="AM240" s="58"/>
      <c r="AN240" s="52" t="s">
        <v>3950</v>
      </c>
      <c r="AO240" s="52" t="s">
        <v>3955</v>
      </c>
      <c r="AP240" s="52" t="s">
        <v>3992</v>
      </c>
      <c r="AQ240" s="52"/>
      <c r="AR240" s="59">
        <v>1</v>
      </c>
      <c r="AS240" s="54" t="s">
        <v>1609</v>
      </c>
      <c r="AT240" s="74">
        <v>16.399999999999999</v>
      </c>
      <c r="AU240" s="74">
        <v>8.8000000000000007</v>
      </c>
      <c r="AV240" s="74">
        <v>6.66</v>
      </c>
      <c r="AW240" s="61">
        <v>20</v>
      </c>
      <c r="AX240" s="61"/>
      <c r="AY240" s="74">
        <v>5.2</v>
      </c>
      <c r="AZ240" s="57">
        <v>-17.060000000000002</v>
      </c>
      <c r="BA240" s="74">
        <v>57.06</v>
      </c>
      <c r="BB240" s="74"/>
      <c r="BC240" s="74">
        <v>40</v>
      </c>
    </row>
    <row r="241" spans="1:55" s="62" customFormat="1" ht="16.5" customHeight="1">
      <c r="A241" s="63" t="s">
        <v>4929</v>
      </c>
      <c r="B241" s="65">
        <v>235</v>
      </c>
      <c r="C241" s="52" t="s">
        <v>4715</v>
      </c>
      <c r="D241" s="320" t="s">
        <v>687</v>
      </c>
      <c r="E241" s="64" t="s">
        <v>3207</v>
      </c>
      <c r="F241" s="52" t="s">
        <v>4716</v>
      </c>
      <c r="G241" s="74"/>
      <c r="H241" s="52" t="s">
        <v>2021</v>
      </c>
      <c r="I241" s="52" t="s">
        <v>3947</v>
      </c>
      <c r="J241" s="52" t="s">
        <v>5292</v>
      </c>
      <c r="K241" s="147">
        <f t="shared" si="3"/>
        <v>49</v>
      </c>
      <c r="L241" s="143" t="s">
        <v>1964</v>
      </c>
      <c r="M241" s="74"/>
      <c r="N241" s="74"/>
      <c r="O241" s="74"/>
      <c r="P241" s="74"/>
      <c r="Q241" s="54">
        <v>426</v>
      </c>
      <c r="R241" s="74"/>
      <c r="S241" s="52" t="s">
        <v>58</v>
      </c>
      <c r="T241" s="52" t="s">
        <v>5252</v>
      </c>
      <c r="U241" s="625" t="s">
        <v>5325</v>
      </c>
      <c r="V241" s="64"/>
      <c r="W241" s="64"/>
      <c r="X241" s="64"/>
      <c r="Y241" s="64"/>
      <c r="Z241" s="64"/>
      <c r="AA241" s="307"/>
      <c r="AB241" s="307"/>
      <c r="AC241" s="307"/>
      <c r="AD241" s="307"/>
      <c r="AE241" s="307"/>
      <c r="AF241" s="52" t="s">
        <v>3950</v>
      </c>
      <c r="AG241" s="52" t="s">
        <v>3955</v>
      </c>
      <c r="AH241" s="52" t="s">
        <v>3992</v>
      </c>
      <c r="AI241" s="52" t="s">
        <v>2435</v>
      </c>
      <c r="AJ241" s="52" t="s">
        <v>3458</v>
      </c>
      <c r="AK241" s="147" t="s">
        <v>3946</v>
      </c>
      <c r="AL241" s="143">
        <v>2012</v>
      </c>
      <c r="AM241" s="58"/>
      <c r="AN241" s="52" t="s">
        <v>2025</v>
      </c>
      <c r="AO241" s="52" t="s">
        <v>3955</v>
      </c>
      <c r="AP241" s="52" t="s">
        <v>3992</v>
      </c>
      <c r="AQ241" s="52"/>
      <c r="AR241" s="59">
        <v>29</v>
      </c>
      <c r="AS241" s="54" t="s">
        <v>1609</v>
      </c>
      <c r="AT241" s="74">
        <v>475.59999999999997</v>
      </c>
      <c r="AU241" s="74">
        <v>255.2</v>
      </c>
      <c r="AV241" s="74">
        <v>0</v>
      </c>
      <c r="AW241" s="61">
        <v>118</v>
      </c>
      <c r="AX241" s="61"/>
      <c r="AY241" s="74">
        <v>150.80000000000001</v>
      </c>
      <c r="AZ241" s="57">
        <v>160.4</v>
      </c>
      <c r="BA241" s="74">
        <v>1160</v>
      </c>
      <c r="BB241" s="74"/>
      <c r="BC241" s="74">
        <v>1160</v>
      </c>
    </row>
    <row r="242" spans="1:55" s="62" customFormat="1" ht="16.5" customHeight="1">
      <c r="A242" s="63" t="s">
        <v>4929</v>
      </c>
      <c r="B242" s="65">
        <v>236</v>
      </c>
      <c r="C242" s="52" t="s">
        <v>4718</v>
      </c>
      <c r="D242" s="320" t="s">
        <v>1700</v>
      </c>
      <c r="E242" s="64" t="s">
        <v>4218</v>
      </c>
      <c r="F242" s="52" t="s">
        <v>4719</v>
      </c>
      <c r="G242" s="74"/>
      <c r="H242" s="52" t="s">
        <v>2787</v>
      </c>
      <c r="I242" s="52" t="s">
        <v>3946</v>
      </c>
      <c r="J242" s="52" t="s">
        <v>5280</v>
      </c>
      <c r="K242" s="147">
        <f t="shared" si="3"/>
        <v>31</v>
      </c>
      <c r="L242" s="143" t="s">
        <v>100</v>
      </c>
      <c r="M242" s="74"/>
      <c r="N242" s="74"/>
      <c r="O242" s="74"/>
      <c r="P242" s="74"/>
      <c r="Q242" s="54">
        <v>434</v>
      </c>
      <c r="R242" s="74"/>
      <c r="S242" s="52" t="s">
        <v>58</v>
      </c>
      <c r="T242" s="52" t="s">
        <v>5252</v>
      </c>
      <c r="U242" s="625" t="s">
        <v>5326</v>
      </c>
      <c r="V242" s="64"/>
      <c r="W242" s="64"/>
      <c r="X242" s="64"/>
      <c r="Y242" s="64"/>
      <c r="Z242" s="64"/>
      <c r="AA242" s="307"/>
      <c r="AB242" s="307"/>
      <c r="AC242" s="307"/>
      <c r="AD242" s="307"/>
      <c r="AE242" s="307"/>
      <c r="AF242" s="52" t="s">
        <v>2792</v>
      </c>
      <c r="AG242" s="52" t="s">
        <v>3946</v>
      </c>
      <c r="AH242" s="52" t="s">
        <v>3992</v>
      </c>
      <c r="AI242" s="52" t="s">
        <v>1997</v>
      </c>
      <c r="AJ242" s="52"/>
      <c r="AK242" s="147"/>
      <c r="AL242" s="143"/>
      <c r="AM242" s="58"/>
      <c r="AN242" s="52" t="s">
        <v>2025</v>
      </c>
      <c r="AO242" s="52" t="s">
        <v>3955</v>
      </c>
      <c r="AP242" s="52" t="s">
        <v>3992</v>
      </c>
      <c r="AQ242" s="52"/>
      <c r="AR242" s="59">
        <v>30</v>
      </c>
      <c r="AS242" s="54" t="s">
        <v>1609</v>
      </c>
      <c r="AT242" s="74">
        <v>491.99999999999994</v>
      </c>
      <c r="AU242" s="74">
        <v>264</v>
      </c>
      <c r="AV242" s="74">
        <v>11.69</v>
      </c>
      <c r="AW242" s="61">
        <v>148</v>
      </c>
      <c r="AX242" s="61"/>
      <c r="AY242" s="74">
        <v>156</v>
      </c>
      <c r="AZ242" s="57">
        <v>128.31</v>
      </c>
      <c r="BA242" s="74">
        <v>1200</v>
      </c>
      <c r="BB242" s="74"/>
      <c r="BC242" s="74">
        <v>1200</v>
      </c>
    </row>
    <row r="243" spans="1:55" s="62" customFormat="1" ht="16.5" customHeight="1">
      <c r="A243" s="63" t="s">
        <v>4929</v>
      </c>
      <c r="B243" s="65">
        <v>237</v>
      </c>
      <c r="C243" s="52" t="s">
        <v>4720</v>
      </c>
      <c r="D243" s="320" t="s">
        <v>1807</v>
      </c>
      <c r="E243" s="64" t="s">
        <v>1808</v>
      </c>
      <c r="F243" s="52" t="s">
        <v>1809</v>
      </c>
      <c r="G243" s="74"/>
      <c r="H243" s="52" t="s">
        <v>3454</v>
      </c>
      <c r="I243" s="52" t="s">
        <v>3947</v>
      </c>
      <c r="J243" s="52" t="s">
        <v>4936</v>
      </c>
      <c r="K243" s="147">
        <f t="shared" si="3"/>
        <v>36</v>
      </c>
      <c r="L243" s="143" t="s">
        <v>1964</v>
      </c>
      <c r="M243" s="74"/>
      <c r="N243" s="74"/>
      <c r="O243" s="74"/>
      <c r="P243" s="74"/>
      <c r="Q243" s="54">
        <v>438</v>
      </c>
      <c r="R243" s="74"/>
      <c r="S243" s="52" t="s">
        <v>58</v>
      </c>
      <c r="T243" s="52" t="s">
        <v>5252</v>
      </c>
      <c r="U243" s="295" t="s">
        <v>5327</v>
      </c>
      <c r="V243" s="64"/>
      <c r="W243" s="64"/>
      <c r="X243" s="64"/>
      <c r="Y243" s="64"/>
      <c r="Z243" s="64"/>
      <c r="AA243" s="307"/>
      <c r="AB243" s="307"/>
      <c r="AC243" s="307"/>
      <c r="AD243" s="307"/>
      <c r="AE243" s="307"/>
      <c r="AF243" s="52" t="s">
        <v>2792</v>
      </c>
      <c r="AG243" s="52" t="s">
        <v>3946</v>
      </c>
      <c r="AH243" s="52" t="s">
        <v>3992</v>
      </c>
      <c r="AI243" s="52" t="s">
        <v>1978</v>
      </c>
      <c r="AJ243" s="52"/>
      <c r="AK243" s="147"/>
      <c r="AL243" s="143"/>
      <c r="AM243" s="58"/>
      <c r="AN243" s="52" t="s">
        <v>2025</v>
      </c>
      <c r="AO243" s="52" t="s">
        <v>3955</v>
      </c>
      <c r="AP243" s="52" t="s">
        <v>3992</v>
      </c>
      <c r="AQ243" s="52"/>
      <c r="AR243" s="59">
        <v>30</v>
      </c>
      <c r="AS243" s="54" t="s">
        <v>1609</v>
      </c>
      <c r="AT243" s="74">
        <v>491.99999999999994</v>
      </c>
      <c r="AU243" s="74">
        <v>264</v>
      </c>
      <c r="AV243" s="74">
        <v>12.64</v>
      </c>
      <c r="AW243" s="61">
        <v>90</v>
      </c>
      <c r="AX243" s="61"/>
      <c r="AY243" s="74">
        <v>156</v>
      </c>
      <c r="AZ243" s="57">
        <v>185.36</v>
      </c>
      <c r="BA243" s="74">
        <v>1200</v>
      </c>
      <c r="BB243" s="74"/>
      <c r="BC243" s="74">
        <v>1200</v>
      </c>
    </row>
    <row r="244" spans="1:55" s="62" customFormat="1" ht="16.5" customHeight="1">
      <c r="A244" s="63" t="s">
        <v>4929</v>
      </c>
      <c r="B244" s="65">
        <v>238</v>
      </c>
      <c r="C244" s="52" t="s">
        <v>4722</v>
      </c>
      <c r="D244" s="320" t="s">
        <v>4723</v>
      </c>
      <c r="E244" s="64" t="s">
        <v>4724</v>
      </c>
      <c r="F244" s="52" t="s">
        <v>4725</v>
      </c>
      <c r="G244" s="74"/>
      <c r="H244" s="52" t="s">
        <v>2767</v>
      </c>
      <c r="I244" s="52" t="s">
        <v>3947</v>
      </c>
      <c r="J244" s="52" t="s">
        <v>4959</v>
      </c>
      <c r="K244" s="147">
        <f t="shared" si="3"/>
        <v>50</v>
      </c>
      <c r="L244" s="143" t="s">
        <v>1964</v>
      </c>
      <c r="M244" s="74"/>
      <c r="N244" s="74"/>
      <c r="O244" s="74"/>
      <c r="P244" s="74"/>
      <c r="Q244" s="54">
        <v>441</v>
      </c>
      <c r="R244" s="74"/>
      <c r="S244" s="52" t="s">
        <v>58</v>
      </c>
      <c r="T244" s="52" t="s">
        <v>5252</v>
      </c>
      <c r="U244" s="295" t="s">
        <v>3524</v>
      </c>
      <c r="V244" s="64"/>
      <c r="W244" s="64"/>
      <c r="X244" s="64"/>
      <c r="Y244" s="64"/>
      <c r="Z244" s="64"/>
      <c r="AA244" s="307"/>
      <c r="AB244" s="307"/>
      <c r="AC244" s="307"/>
      <c r="AD244" s="307"/>
      <c r="AE244" s="307"/>
      <c r="AF244" s="52" t="s">
        <v>3799</v>
      </c>
      <c r="AG244" s="52" t="s">
        <v>3946</v>
      </c>
      <c r="AH244" s="52" t="s">
        <v>3992</v>
      </c>
      <c r="AI244" s="52" t="s">
        <v>2144</v>
      </c>
      <c r="AJ244" s="52"/>
      <c r="AK244" s="147"/>
      <c r="AL244" s="143"/>
      <c r="AM244" s="58"/>
      <c r="AN244" s="52" t="s">
        <v>2025</v>
      </c>
      <c r="AO244" s="52" t="s">
        <v>3955</v>
      </c>
      <c r="AP244" s="52" t="s">
        <v>3992</v>
      </c>
      <c r="AQ244" s="52"/>
      <c r="AR244" s="59">
        <v>30</v>
      </c>
      <c r="AS244" s="54" t="s">
        <v>1609</v>
      </c>
      <c r="AT244" s="74">
        <v>491.99999999999994</v>
      </c>
      <c r="AU244" s="74">
        <v>264</v>
      </c>
      <c r="AV244" s="74">
        <v>34.299999999999997</v>
      </c>
      <c r="AW244" s="61">
        <v>106</v>
      </c>
      <c r="AX244" s="61"/>
      <c r="AY244" s="74">
        <v>156</v>
      </c>
      <c r="AZ244" s="57">
        <v>147.69999999999999</v>
      </c>
      <c r="BA244" s="74">
        <v>1200</v>
      </c>
      <c r="BB244" s="74"/>
      <c r="BC244" s="74">
        <v>1200</v>
      </c>
    </row>
    <row r="245" spans="1:55" s="62" customFormat="1" ht="16.5" customHeight="1">
      <c r="A245" s="63" t="s">
        <v>4929</v>
      </c>
      <c r="B245" s="65">
        <v>239</v>
      </c>
      <c r="C245" s="52" t="s">
        <v>4726</v>
      </c>
      <c r="D245" s="320" t="s">
        <v>4727</v>
      </c>
      <c r="E245" s="64" t="s">
        <v>2080</v>
      </c>
      <c r="F245" s="52" t="s">
        <v>4728</v>
      </c>
      <c r="G245" s="74"/>
      <c r="H245" s="52" t="s">
        <v>3458</v>
      </c>
      <c r="I245" s="52" t="s">
        <v>3954</v>
      </c>
      <c r="J245" s="52" t="s">
        <v>4952</v>
      </c>
      <c r="K245" s="147">
        <f t="shared" si="3"/>
        <v>42</v>
      </c>
      <c r="L245" s="143" t="s">
        <v>1964</v>
      </c>
      <c r="M245" s="74"/>
      <c r="N245" s="74"/>
      <c r="O245" s="74"/>
      <c r="P245" s="74"/>
      <c r="Q245" s="54">
        <v>447</v>
      </c>
      <c r="R245" s="74"/>
      <c r="S245" s="52" t="s">
        <v>94</v>
      </c>
      <c r="T245" s="52" t="s">
        <v>5252</v>
      </c>
      <c r="U245" s="295" t="s">
        <v>251</v>
      </c>
      <c r="V245" s="64"/>
      <c r="W245" s="64"/>
      <c r="X245" s="64"/>
      <c r="Y245" s="64"/>
      <c r="Z245" s="64"/>
      <c r="AA245" s="307"/>
      <c r="AB245" s="307"/>
      <c r="AC245" s="307"/>
      <c r="AD245" s="307"/>
      <c r="AE245" s="307"/>
      <c r="AF245" s="52" t="s">
        <v>3793</v>
      </c>
      <c r="AG245" s="52" t="s">
        <v>3946</v>
      </c>
      <c r="AH245" s="52" t="s">
        <v>3992</v>
      </c>
      <c r="AI245" s="52" t="s">
        <v>5328</v>
      </c>
      <c r="AJ245" s="52"/>
      <c r="AK245" s="147"/>
      <c r="AL245" s="143"/>
      <c r="AM245" s="58"/>
      <c r="AN245" s="52" t="s">
        <v>3946</v>
      </c>
      <c r="AO245" s="52" t="s">
        <v>3955</v>
      </c>
      <c r="AP245" s="52" t="s">
        <v>3992</v>
      </c>
      <c r="AQ245" s="52"/>
      <c r="AR245" s="59">
        <v>2</v>
      </c>
      <c r="AS245" s="54" t="s">
        <v>1544</v>
      </c>
      <c r="AT245" s="74">
        <v>32.799999999999997</v>
      </c>
      <c r="AU245" s="74">
        <v>17.600000000000001</v>
      </c>
      <c r="AV245" s="74">
        <v>25.2</v>
      </c>
      <c r="AW245" s="61">
        <v>19</v>
      </c>
      <c r="AX245" s="61"/>
      <c r="AY245" s="74">
        <v>10.4</v>
      </c>
      <c r="AZ245" s="57">
        <v>-25</v>
      </c>
      <c r="BA245" s="74">
        <v>105</v>
      </c>
      <c r="BB245" s="74"/>
      <c r="BC245" s="74">
        <v>80</v>
      </c>
    </row>
    <row r="246" spans="1:55" s="62" customFormat="1" ht="16.5" customHeight="1">
      <c r="A246" s="63" t="s">
        <v>4929</v>
      </c>
      <c r="B246" s="65">
        <v>240</v>
      </c>
      <c r="C246" s="52" t="s">
        <v>4731</v>
      </c>
      <c r="D246" s="320" t="s">
        <v>3247</v>
      </c>
      <c r="E246" s="64" t="s">
        <v>271</v>
      </c>
      <c r="F246" s="52" t="s">
        <v>4732</v>
      </c>
      <c r="G246" s="74"/>
      <c r="H246" s="52" t="s">
        <v>3948</v>
      </c>
      <c r="I246" s="52" t="s">
        <v>3946</v>
      </c>
      <c r="J246" s="52" t="s">
        <v>4955</v>
      </c>
      <c r="K246" s="147">
        <f t="shared" si="3"/>
        <v>25</v>
      </c>
      <c r="L246" s="143" t="s">
        <v>100</v>
      </c>
      <c r="M246" s="74"/>
      <c r="N246" s="74"/>
      <c r="O246" s="74"/>
      <c r="P246" s="74"/>
      <c r="Q246" s="54">
        <v>451</v>
      </c>
      <c r="R246" s="74"/>
      <c r="S246" s="52" t="s">
        <v>58</v>
      </c>
      <c r="T246" s="52" t="s">
        <v>5252</v>
      </c>
      <c r="U246" s="625" t="s">
        <v>5329</v>
      </c>
      <c r="V246" s="64"/>
      <c r="W246" s="64"/>
      <c r="X246" s="64"/>
      <c r="Y246" s="64"/>
      <c r="Z246" s="64"/>
      <c r="AA246" s="307"/>
      <c r="AB246" s="307"/>
      <c r="AC246" s="307"/>
      <c r="AD246" s="307"/>
      <c r="AE246" s="307"/>
      <c r="AF246" s="52" t="s">
        <v>3793</v>
      </c>
      <c r="AG246" s="52" t="s">
        <v>3946</v>
      </c>
      <c r="AH246" s="52" t="s">
        <v>3992</v>
      </c>
      <c r="AI246" s="52" t="s">
        <v>2314</v>
      </c>
      <c r="AJ246" s="52"/>
      <c r="AK246" s="147"/>
      <c r="AL246" s="143"/>
      <c r="AM246" s="58"/>
      <c r="AN246" s="52" t="s">
        <v>2025</v>
      </c>
      <c r="AO246" s="52" t="s">
        <v>3955</v>
      </c>
      <c r="AP246" s="52" t="s">
        <v>3992</v>
      </c>
      <c r="AQ246" s="52"/>
      <c r="AR246" s="59">
        <v>30</v>
      </c>
      <c r="AS246" s="54" t="s">
        <v>1609</v>
      </c>
      <c r="AT246" s="74">
        <v>491.99999999999994</v>
      </c>
      <c r="AU246" s="74">
        <v>264</v>
      </c>
      <c r="AV246" s="74">
        <v>25.75</v>
      </c>
      <c r="AW246" s="61">
        <v>150</v>
      </c>
      <c r="AX246" s="61"/>
      <c r="AY246" s="74">
        <v>156</v>
      </c>
      <c r="AZ246" s="57">
        <v>112.25</v>
      </c>
      <c r="BA246" s="74">
        <v>1200</v>
      </c>
      <c r="BB246" s="74"/>
      <c r="BC246" s="74">
        <v>1200</v>
      </c>
    </row>
    <row r="247" spans="1:55" s="62" customFormat="1" ht="16.5" customHeight="1">
      <c r="A247" s="63" t="s">
        <v>4929</v>
      </c>
      <c r="B247" s="65">
        <v>241</v>
      </c>
      <c r="C247" s="52" t="s">
        <v>4734</v>
      </c>
      <c r="D247" s="320" t="s">
        <v>4735</v>
      </c>
      <c r="E247" s="64" t="s">
        <v>2096</v>
      </c>
      <c r="F247" s="52" t="s">
        <v>4736</v>
      </c>
      <c r="G247" s="74"/>
      <c r="H247" s="52" t="s">
        <v>2777</v>
      </c>
      <c r="I247" s="52" t="s">
        <v>3946</v>
      </c>
      <c r="J247" s="52" t="s">
        <v>4984</v>
      </c>
      <c r="K247" s="147">
        <f t="shared" si="3"/>
        <v>58</v>
      </c>
      <c r="L247" s="143" t="s">
        <v>1964</v>
      </c>
      <c r="M247" s="74"/>
      <c r="N247" s="74"/>
      <c r="O247" s="74"/>
      <c r="P247" s="74"/>
      <c r="Q247" s="54">
        <v>452</v>
      </c>
      <c r="R247" s="74"/>
      <c r="S247" s="52" t="s">
        <v>58</v>
      </c>
      <c r="T247" s="52" t="s">
        <v>5252</v>
      </c>
      <c r="U247" s="295" t="s">
        <v>5330</v>
      </c>
      <c r="V247" s="64"/>
      <c r="W247" s="64"/>
      <c r="X247" s="64"/>
      <c r="Y247" s="64"/>
      <c r="Z247" s="64"/>
      <c r="AA247" s="307"/>
      <c r="AB247" s="307"/>
      <c r="AC247" s="307"/>
      <c r="AD247" s="307"/>
      <c r="AE247" s="307"/>
      <c r="AF247" s="52" t="s">
        <v>3793</v>
      </c>
      <c r="AG247" s="52" t="s">
        <v>3946</v>
      </c>
      <c r="AH247" s="52" t="s">
        <v>3992</v>
      </c>
      <c r="AI247" s="52" t="s">
        <v>2440</v>
      </c>
      <c r="AJ247" s="52"/>
      <c r="AK247" s="147"/>
      <c r="AL247" s="143"/>
      <c r="AM247" s="58"/>
      <c r="AN247" s="52" t="s">
        <v>2025</v>
      </c>
      <c r="AO247" s="52" t="s">
        <v>3955</v>
      </c>
      <c r="AP247" s="52" t="s">
        <v>3992</v>
      </c>
      <c r="AQ247" s="52"/>
      <c r="AR247" s="59">
        <v>30</v>
      </c>
      <c r="AS247" s="54" t="s">
        <v>1609</v>
      </c>
      <c r="AT247" s="74">
        <v>491.99999999999994</v>
      </c>
      <c r="AU247" s="74">
        <v>264</v>
      </c>
      <c r="AV247" s="74">
        <v>48.07</v>
      </c>
      <c r="AW247" s="61">
        <v>171</v>
      </c>
      <c r="AX247" s="61"/>
      <c r="AY247" s="74">
        <v>156</v>
      </c>
      <c r="AZ247" s="57">
        <v>68.930000000000007</v>
      </c>
      <c r="BA247" s="74">
        <v>1200</v>
      </c>
      <c r="BB247" s="74"/>
      <c r="BC247" s="74">
        <v>1200</v>
      </c>
    </row>
    <row r="248" spans="1:55" s="62" customFormat="1" ht="16.5" customHeight="1">
      <c r="A248" s="63" t="s">
        <v>4929</v>
      </c>
      <c r="B248" s="65">
        <v>242</v>
      </c>
      <c r="C248" s="52" t="s">
        <v>4738</v>
      </c>
      <c r="D248" s="320" t="s">
        <v>4739</v>
      </c>
      <c r="E248" s="64" t="s">
        <v>1859</v>
      </c>
      <c r="F248" s="52" t="s">
        <v>4740</v>
      </c>
      <c r="G248" s="74"/>
      <c r="H248" s="52" t="s">
        <v>2777</v>
      </c>
      <c r="I248" s="52" t="s">
        <v>3948</v>
      </c>
      <c r="J248" s="52" t="s">
        <v>5266</v>
      </c>
      <c r="K248" s="147">
        <f t="shared" si="3"/>
        <v>35</v>
      </c>
      <c r="L248" s="143" t="s">
        <v>1964</v>
      </c>
      <c r="M248" s="74"/>
      <c r="N248" s="74"/>
      <c r="O248" s="74"/>
      <c r="P248" s="74"/>
      <c r="Q248" s="54">
        <v>453</v>
      </c>
      <c r="R248" s="74"/>
      <c r="S248" s="52" t="s">
        <v>58</v>
      </c>
      <c r="T248" s="52" t="s">
        <v>5252</v>
      </c>
      <c r="U248" s="295" t="s">
        <v>5255</v>
      </c>
      <c r="V248" s="64"/>
      <c r="W248" s="64"/>
      <c r="X248" s="64"/>
      <c r="Y248" s="64"/>
      <c r="Z248" s="64"/>
      <c r="AA248" s="307"/>
      <c r="AB248" s="307"/>
      <c r="AC248" s="307"/>
      <c r="AD248" s="307"/>
      <c r="AE248" s="307"/>
      <c r="AF248" s="52" t="s">
        <v>3793</v>
      </c>
      <c r="AG248" s="52" t="s">
        <v>3946</v>
      </c>
      <c r="AH248" s="52" t="s">
        <v>3992</v>
      </c>
      <c r="AI248" s="52" t="s">
        <v>2016</v>
      </c>
      <c r="AJ248" s="52"/>
      <c r="AK248" s="147"/>
      <c r="AL248" s="143"/>
      <c r="AM248" s="58"/>
      <c r="AN248" s="52" t="s">
        <v>3808</v>
      </c>
      <c r="AO248" s="52" t="s">
        <v>3955</v>
      </c>
      <c r="AP248" s="52" t="s">
        <v>3992</v>
      </c>
      <c r="AQ248" s="52"/>
      <c r="AR248" s="59">
        <v>17</v>
      </c>
      <c r="AS248" s="54" t="s">
        <v>1544</v>
      </c>
      <c r="AT248" s="74">
        <v>278.8</v>
      </c>
      <c r="AU248" s="74">
        <v>149.6</v>
      </c>
      <c r="AV248" s="74">
        <v>0.46</v>
      </c>
      <c r="AW248" s="61">
        <v>71</v>
      </c>
      <c r="AX248" s="61"/>
      <c r="AY248" s="74">
        <v>88.4</v>
      </c>
      <c r="AZ248" s="57">
        <v>91.74</v>
      </c>
      <c r="BA248" s="74">
        <v>680</v>
      </c>
      <c r="BB248" s="74"/>
      <c r="BC248" s="74">
        <v>680</v>
      </c>
    </row>
    <row r="249" spans="1:55" s="62" customFormat="1" ht="16.5" customHeight="1">
      <c r="A249" s="63" t="s">
        <v>4929</v>
      </c>
      <c r="B249" s="65">
        <v>243</v>
      </c>
      <c r="C249" s="52" t="s">
        <v>4742</v>
      </c>
      <c r="D249" s="320" t="s">
        <v>558</v>
      </c>
      <c r="E249" s="64" t="s">
        <v>4743</v>
      </c>
      <c r="F249" s="52" t="s">
        <v>4744</v>
      </c>
      <c r="G249" s="74"/>
      <c r="H249" s="52" t="s">
        <v>3954</v>
      </c>
      <c r="I249" s="52" t="s">
        <v>3949</v>
      </c>
      <c r="J249" s="52" t="s">
        <v>4984</v>
      </c>
      <c r="K249" s="147">
        <f t="shared" si="3"/>
        <v>58</v>
      </c>
      <c r="L249" s="143" t="s">
        <v>1964</v>
      </c>
      <c r="M249" s="74"/>
      <c r="N249" s="74"/>
      <c r="O249" s="74"/>
      <c r="P249" s="74"/>
      <c r="Q249" s="54">
        <v>454</v>
      </c>
      <c r="R249" s="74"/>
      <c r="S249" s="52" t="s">
        <v>58</v>
      </c>
      <c r="T249" s="52" t="s">
        <v>5252</v>
      </c>
      <c r="U249" s="625" t="s">
        <v>5331</v>
      </c>
      <c r="V249" s="64"/>
      <c r="W249" s="64"/>
      <c r="X249" s="64"/>
      <c r="Y249" s="64"/>
      <c r="Z249" s="64"/>
      <c r="AA249" s="307"/>
      <c r="AB249" s="307"/>
      <c r="AC249" s="307"/>
      <c r="AD249" s="307"/>
      <c r="AE249" s="307"/>
      <c r="AF249" s="52" t="s">
        <v>3793</v>
      </c>
      <c r="AG249" s="52" t="s">
        <v>3946</v>
      </c>
      <c r="AH249" s="52" t="s">
        <v>3992</v>
      </c>
      <c r="AI249" s="52" t="s">
        <v>2191</v>
      </c>
      <c r="AJ249" s="52"/>
      <c r="AK249" s="147"/>
      <c r="AL249" s="143"/>
      <c r="AM249" s="58"/>
      <c r="AN249" s="52" t="s">
        <v>2025</v>
      </c>
      <c r="AO249" s="52" t="s">
        <v>3955</v>
      </c>
      <c r="AP249" s="52" t="s">
        <v>3992</v>
      </c>
      <c r="AQ249" s="52"/>
      <c r="AR249" s="59">
        <v>30</v>
      </c>
      <c r="AS249" s="54" t="s">
        <v>1609</v>
      </c>
      <c r="AT249" s="74">
        <v>491.99999999999994</v>
      </c>
      <c r="AU249" s="74">
        <v>264</v>
      </c>
      <c r="AV249" s="74">
        <v>5.42</v>
      </c>
      <c r="AW249" s="61">
        <v>138</v>
      </c>
      <c r="AX249" s="61"/>
      <c r="AY249" s="74">
        <v>156</v>
      </c>
      <c r="AZ249" s="57">
        <v>144.58000000000001</v>
      </c>
      <c r="BA249" s="74">
        <v>1200</v>
      </c>
      <c r="BB249" s="74"/>
      <c r="BC249" s="74">
        <v>1200</v>
      </c>
    </row>
    <row r="250" spans="1:55" s="62" customFormat="1" ht="16.5" customHeight="1">
      <c r="A250" s="63" t="s">
        <v>4929</v>
      </c>
      <c r="B250" s="65">
        <v>244</v>
      </c>
      <c r="C250" s="52" t="s">
        <v>4745</v>
      </c>
      <c r="D250" s="320" t="s">
        <v>872</v>
      </c>
      <c r="E250" s="64" t="s">
        <v>4746</v>
      </c>
      <c r="F250" s="52" t="s">
        <v>4747</v>
      </c>
      <c r="G250" s="74"/>
      <c r="H250" s="52" t="s">
        <v>3812</v>
      </c>
      <c r="I250" s="52" t="s">
        <v>3953</v>
      </c>
      <c r="J250" s="52" t="s">
        <v>4961</v>
      </c>
      <c r="K250" s="147">
        <f t="shared" si="3"/>
        <v>24</v>
      </c>
      <c r="L250" s="143" t="s">
        <v>100</v>
      </c>
      <c r="M250" s="74"/>
      <c r="N250" s="74"/>
      <c r="O250" s="74"/>
      <c r="P250" s="74"/>
      <c r="Q250" s="54">
        <v>456</v>
      </c>
      <c r="R250" s="74"/>
      <c r="S250" s="52" t="s">
        <v>94</v>
      </c>
      <c r="T250" s="52" t="s">
        <v>5252</v>
      </c>
      <c r="U250" s="295"/>
      <c r="V250" s="64"/>
      <c r="W250" s="64"/>
      <c r="X250" s="64"/>
      <c r="Y250" s="64"/>
      <c r="Z250" s="64"/>
      <c r="AA250" s="307"/>
      <c r="AB250" s="307"/>
      <c r="AC250" s="307"/>
      <c r="AD250" s="307"/>
      <c r="AE250" s="307"/>
      <c r="AF250" s="52" t="s">
        <v>3793</v>
      </c>
      <c r="AG250" s="52" t="s">
        <v>3946</v>
      </c>
      <c r="AH250" s="52" t="s">
        <v>3992</v>
      </c>
      <c r="AI250" s="52" t="s">
        <v>2277</v>
      </c>
      <c r="AJ250" s="52"/>
      <c r="AK250" s="147"/>
      <c r="AL250" s="143"/>
      <c r="AM250" s="58"/>
      <c r="AN250" s="52" t="s">
        <v>2772</v>
      </c>
      <c r="AO250" s="52" t="s">
        <v>3955</v>
      </c>
      <c r="AP250" s="52" t="s">
        <v>3992</v>
      </c>
      <c r="AQ250" s="52"/>
      <c r="AR250" s="59">
        <v>16</v>
      </c>
      <c r="AS250" s="54" t="s">
        <v>1544</v>
      </c>
      <c r="AT250" s="74">
        <v>262.39999999999998</v>
      </c>
      <c r="AU250" s="74">
        <v>140.80000000000001</v>
      </c>
      <c r="AV250" s="74">
        <v>0.73</v>
      </c>
      <c r="AW250" s="61">
        <v>0</v>
      </c>
      <c r="AX250" s="61"/>
      <c r="AY250" s="74">
        <v>83.2</v>
      </c>
      <c r="AZ250" s="57">
        <v>152.87</v>
      </c>
      <c r="BA250" s="74">
        <v>640</v>
      </c>
      <c r="BB250" s="74"/>
      <c r="BC250" s="74">
        <v>640</v>
      </c>
    </row>
    <row r="251" spans="1:55" s="62" customFormat="1" ht="16.5" customHeight="1">
      <c r="A251" s="63" t="s">
        <v>4929</v>
      </c>
      <c r="B251" s="65">
        <v>245</v>
      </c>
      <c r="C251" s="52" t="s">
        <v>4749</v>
      </c>
      <c r="D251" s="320" t="s">
        <v>2018</v>
      </c>
      <c r="E251" s="64" t="s">
        <v>2019</v>
      </c>
      <c r="F251" s="52" t="s">
        <v>2020</v>
      </c>
      <c r="G251" s="74"/>
      <c r="H251" s="52" t="s">
        <v>3793</v>
      </c>
      <c r="I251" s="52" t="s">
        <v>3947</v>
      </c>
      <c r="J251" s="52" t="s">
        <v>4955</v>
      </c>
      <c r="K251" s="147">
        <f t="shared" si="3"/>
        <v>25</v>
      </c>
      <c r="L251" s="143" t="s">
        <v>1964</v>
      </c>
      <c r="M251" s="74"/>
      <c r="N251" s="74"/>
      <c r="O251" s="74"/>
      <c r="P251" s="74"/>
      <c r="Q251" s="54">
        <v>459</v>
      </c>
      <c r="R251" s="74"/>
      <c r="S251" s="52" t="s">
        <v>58</v>
      </c>
      <c r="T251" s="52" t="s">
        <v>5252</v>
      </c>
      <c r="U251" s="295" t="s">
        <v>924</v>
      </c>
      <c r="V251" s="64"/>
      <c r="W251" s="64"/>
      <c r="X251" s="64"/>
      <c r="Y251" s="64"/>
      <c r="Z251" s="64"/>
      <c r="AA251" s="307"/>
      <c r="AB251" s="307"/>
      <c r="AC251" s="307"/>
      <c r="AD251" s="307"/>
      <c r="AE251" s="307"/>
      <c r="AF251" s="52" t="s">
        <v>3793</v>
      </c>
      <c r="AG251" s="52" t="s">
        <v>3946</v>
      </c>
      <c r="AH251" s="52" t="s">
        <v>3992</v>
      </c>
      <c r="AI251" s="52" t="s">
        <v>1969</v>
      </c>
      <c r="AJ251" s="52"/>
      <c r="AK251" s="147"/>
      <c r="AL251" s="143"/>
      <c r="AM251" s="58"/>
      <c r="AN251" s="52" t="s">
        <v>2025</v>
      </c>
      <c r="AO251" s="52" t="s">
        <v>3955</v>
      </c>
      <c r="AP251" s="52" t="s">
        <v>3992</v>
      </c>
      <c r="AQ251" s="52"/>
      <c r="AR251" s="59">
        <v>30</v>
      </c>
      <c r="AS251" s="54" t="s">
        <v>1609</v>
      </c>
      <c r="AT251" s="74">
        <v>491.99999999999994</v>
      </c>
      <c r="AU251" s="74">
        <v>264</v>
      </c>
      <c r="AV251" s="74">
        <v>0</v>
      </c>
      <c r="AW251" s="61">
        <v>150</v>
      </c>
      <c r="AX251" s="61"/>
      <c r="AY251" s="74">
        <v>156</v>
      </c>
      <c r="AZ251" s="57">
        <v>138</v>
      </c>
      <c r="BA251" s="74">
        <v>1200</v>
      </c>
      <c r="BB251" s="74"/>
      <c r="BC251" s="74">
        <v>1200</v>
      </c>
    </row>
    <row r="252" spans="1:55" s="62" customFormat="1" ht="16.5" customHeight="1">
      <c r="A252" s="63" t="s">
        <v>4929</v>
      </c>
      <c r="B252" s="65">
        <v>246</v>
      </c>
      <c r="C252" s="52" t="s">
        <v>5332</v>
      </c>
      <c r="D252" s="320" t="s">
        <v>1606</v>
      </c>
      <c r="E252" s="64" t="s">
        <v>674</v>
      </c>
      <c r="F252" s="52" t="s">
        <v>2859</v>
      </c>
      <c r="G252" s="74"/>
      <c r="H252" s="52" t="s">
        <v>2777</v>
      </c>
      <c r="I252" s="52" t="s">
        <v>3946</v>
      </c>
      <c r="J252" s="52" t="s">
        <v>4984</v>
      </c>
      <c r="K252" s="147">
        <f t="shared" si="3"/>
        <v>58</v>
      </c>
      <c r="L252" s="143" t="s">
        <v>1964</v>
      </c>
      <c r="M252" s="74"/>
      <c r="N252" s="74"/>
      <c r="O252" s="74"/>
      <c r="P252" s="74"/>
      <c r="Q252" s="54">
        <v>471</v>
      </c>
      <c r="R252" s="74"/>
      <c r="S252" s="52" t="s">
        <v>58</v>
      </c>
      <c r="T252" s="52" t="s">
        <v>5252</v>
      </c>
      <c r="U252" s="625" t="s">
        <v>5333</v>
      </c>
      <c r="V252" s="64"/>
      <c r="W252" s="64"/>
      <c r="X252" s="64"/>
      <c r="Y252" s="64"/>
      <c r="Z252" s="64"/>
      <c r="AA252" s="307"/>
      <c r="AB252" s="307"/>
      <c r="AC252" s="307"/>
      <c r="AD252" s="307"/>
      <c r="AE252" s="307"/>
      <c r="AF252" s="52" t="s">
        <v>3950</v>
      </c>
      <c r="AG252" s="52" t="s">
        <v>3955</v>
      </c>
      <c r="AH252" s="52" t="s">
        <v>3992</v>
      </c>
      <c r="AI252" s="52" t="s">
        <v>2197</v>
      </c>
      <c r="AJ252" s="52"/>
      <c r="AK252" s="147"/>
      <c r="AL252" s="143"/>
      <c r="AM252" s="58"/>
      <c r="AN252" s="52" t="s">
        <v>2025</v>
      </c>
      <c r="AO252" s="52" t="s">
        <v>3955</v>
      </c>
      <c r="AP252" s="52" t="s">
        <v>3992</v>
      </c>
      <c r="AQ252" s="52"/>
      <c r="AR252" s="59">
        <v>29</v>
      </c>
      <c r="AS252" s="54" t="s">
        <v>1609</v>
      </c>
      <c r="AT252" s="74">
        <v>475.59999999999997</v>
      </c>
      <c r="AU252" s="74">
        <v>255.2</v>
      </c>
      <c r="AV252" s="74">
        <v>21.89</v>
      </c>
      <c r="AW252" s="61">
        <v>203</v>
      </c>
      <c r="AX252" s="61"/>
      <c r="AY252" s="74">
        <v>150.80000000000001</v>
      </c>
      <c r="AZ252" s="57">
        <v>53.51</v>
      </c>
      <c r="BA252" s="74">
        <v>1160</v>
      </c>
      <c r="BB252" s="74"/>
      <c r="BC252" s="74">
        <v>1160</v>
      </c>
    </row>
    <row r="253" spans="1:55" s="62" customFormat="1" ht="16.5" customHeight="1">
      <c r="A253" s="63" t="s">
        <v>4929</v>
      </c>
      <c r="B253" s="65">
        <v>247</v>
      </c>
      <c r="C253" s="52" t="s">
        <v>5334</v>
      </c>
      <c r="D253" s="320" t="s">
        <v>5335</v>
      </c>
      <c r="E253" s="64" t="s">
        <v>2226</v>
      </c>
      <c r="F253" s="52" t="s">
        <v>5336</v>
      </c>
      <c r="G253" s="74"/>
      <c r="H253" s="52" t="s">
        <v>3952</v>
      </c>
      <c r="I253" s="52" t="s">
        <v>3955</v>
      </c>
      <c r="J253" s="52" t="s">
        <v>4959</v>
      </c>
      <c r="K253" s="147">
        <f t="shared" si="3"/>
        <v>50</v>
      </c>
      <c r="L253" s="143" t="s">
        <v>1964</v>
      </c>
      <c r="M253" s="74"/>
      <c r="N253" s="74"/>
      <c r="O253" s="74"/>
      <c r="P253" s="74"/>
      <c r="Q253" s="54">
        <v>473</v>
      </c>
      <c r="R253" s="74"/>
      <c r="S253" s="52" t="s">
        <v>58</v>
      </c>
      <c r="T253" s="52" t="s">
        <v>5252</v>
      </c>
      <c r="U253" s="625" t="s">
        <v>5337</v>
      </c>
      <c r="V253" s="55"/>
      <c r="W253" s="55"/>
      <c r="X253" s="64"/>
      <c r="Y253" s="55"/>
      <c r="Z253" s="55"/>
      <c r="AA253" s="307"/>
      <c r="AB253" s="307"/>
      <c r="AC253" s="307"/>
      <c r="AD253" s="307"/>
      <c r="AE253" s="307"/>
      <c r="AF253" s="52" t="s">
        <v>3950</v>
      </c>
      <c r="AG253" s="52" t="s">
        <v>3955</v>
      </c>
      <c r="AH253" s="52" t="s">
        <v>3992</v>
      </c>
      <c r="AI253" s="52" t="s">
        <v>2004</v>
      </c>
      <c r="AJ253" s="52"/>
      <c r="AK253" s="147"/>
      <c r="AL253" s="143"/>
      <c r="AM253" s="58"/>
      <c r="AN253" s="52" t="s">
        <v>2025</v>
      </c>
      <c r="AO253" s="52" t="s">
        <v>3955</v>
      </c>
      <c r="AP253" s="52" t="s">
        <v>3992</v>
      </c>
      <c r="AQ253" s="52"/>
      <c r="AR253" s="59">
        <v>29</v>
      </c>
      <c r="AS253" s="54" t="s">
        <v>1609</v>
      </c>
      <c r="AT253" s="74">
        <v>475.59999999999997</v>
      </c>
      <c r="AU253" s="74">
        <v>255.2</v>
      </c>
      <c r="AV253" s="74">
        <v>9.74</v>
      </c>
      <c r="AW253" s="61">
        <v>157</v>
      </c>
      <c r="AX253" s="61"/>
      <c r="AY253" s="74">
        <v>150.80000000000001</v>
      </c>
      <c r="AZ253" s="57">
        <v>111.66</v>
      </c>
      <c r="BA253" s="74">
        <v>1160</v>
      </c>
      <c r="BB253" s="74"/>
      <c r="BC253" s="74">
        <v>1160</v>
      </c>
    </row>
    <row r="254" spans="1:55" s="62" customFormat="1" ht="16.5" customHeight="1">
      <c r="A254" s="63" t="s">
        <v>4929</v>
      </c>
      <c r="B254" s="65">
        <v>248</v>
      </c>
      <c r="C254" s="52" t="s">
        <v>5338</v>
      </c>
      <c r="D254" s="320" t="s">
        <v>1054</v>
      </c>
      <c r="E254" s="64" t="s">
        <v>1055</v>
      </c>
      <c r="F254" s="52" t="s">
        <v>1056</v>
      </c>
      <c r="G254" s="74"/>
      <c r="H254" s="52" t="s">
        <v>3946</v>
      </c>
      <c r="I254" s="52" t="s">
        <v>3954</v>
      </c>
      <c r="J254" s="52" t="s">
        <v>4939</v>
      </c>
      <c r="K254" s="147">
        <f t="shared" si="3"/>
        <v>52</v>
      </c>
      <c r="L254" s="143" t="s">
        <v>1964</v>
      </c>
      <c r="M254" s="74"/>
      <c r="N254" s="74"/>
      <c r="O254" s="74"/>
      <c r="P254" s="74"/>
      <c r="Q254" s="54">
        <v>475</v>
      </c>
      <c r="R254" s="74"/>
      <c r="S254" s="52" t="s">
        <v>58</v>
      </c>
      <c r="T254" s="52" t="s">
        <v>5252</v>
      </c>
      <c r="U254" s="295" t="s">
        <v>5339</v>
      </c>
      <c r="V254" s="55"/>
      <c r="W254" s="55"/>
      <c r="X254" s="64"/>
      <c r="Y254" s="55"/>
      <c r="Z254" s="55"/>
      <c r="AA254" s="307"/>
      <c r="AB254" s="307"/>
      <c r="AC254" s="307"/>
      <c r="AD254" s="307"/>
      <c r="AE254" s="307"/>
      <c r="AF254" s="52" t="s">
        <v>3950</v>
      </c>
      <c r="AG254" s="52" t="s">
        <v>3955</v>
      </c>
      <c r="AH254" s="52" t="s">
        <v>3992</v>
      </c>
      <c r="AI254" s="52" t="s">
        <v>2277</v>
      </c>
      <c r="AJ254" s="52"/>
      <c r="AK254" s="147"/>
      <c r="AL254" s="143"/>
      <c r="AM254" s="58"/>
      <c r="AN254" s="52" t="s">
        <v>2025</v>
      </c>
      <c r="AO254" s="52" t="s">
        <v>3955</v>
      </c>
      <c r="AP254" s="52" t="s">
        <v>3992</v>
      </c>
      <c r="AQ254" s="52"/>
      <c r="AR254" s="59">
        <v>29</v>
      </c>
      <c r="AS254" s="54" t="s">
        <v>1609</v>
      </c>
      <c r="AT254" s="74">
        <v>475.59999999999997</v>
      </c>
      <c r="AU254" s="74">
        <v>255.2</v>
      </c>
      <c r="AV254" s="74">
        <v>1.26</v>
      </c>
      <c r="AW254" s="61">
        <v>117</v>
      </c>
      <c r="AX254" s="61"/>
      <c r="AY254" s="74">
        <v>150.80000000000001</v>
      </c>
      <c r="AZ254" s="57">
        <v>160.13999999999999</v>
      </c>
      <c r="BA254" s="74">
        <v>1160</v>
      </c>
      <c r="BB254" s="74"/>
      <c r="BC254" s="74">
        <v>1160</v>
      </c>
    </row>
    <row r="255" spans="1:55" s="62" customFormat="1" ht="16.5" customHeight="1">
      <c r="A255" s="63" t="s">
        <v>4929</v>
      </c>
      <c r="B255" s="65">
        <v>249</v>
      </c>
      <c r="C255" s="52" t="s">
        <v>5340</v>
      </c>
      <c r="D255" s="320" t="s">
        <v>692</v>
      </c>
      <c r="E255" s="64" t="s">
        <v>5341</v>
      </c>
      <c r="F255" s="52" t="s">
        <v>5342</v>
      </c>
      <c r="G255" s="74"/>
      <c r="H255" s="52" t="s">
        <v>3799</v>
      </c>
      <c r="I255" s="52" t="s">
        <v>3952</v>
      </c>
      <c r="J255" s="52" t="s">
        <v>4980</v>
      </c>
      <c r="K255" s="147">
        <f t="shared" si="3"/>
        <v>44</v>
      </c>
      <c r="L255" s="143" t="s">
        <v>1964</v>
      </c>
      <c r="M255" s="74"/>
      <c r="N255" s="74"/>
      <c r="O255" s="74"/>
      <c r="P255" s="74"/>
      <c r="Q255" s="54">
        <v>477</v>
      </c>
      <c r="R255" s="74"/>
      <c r="S255" s="52" t="s">
        <v>159</v>
      </c>
      <c r="T255" s="52" t="s">
        <v>5252</v>
      </c>
      <c r="U255" s="295" t="s">
        <v>5343</v>
      </c>
      <c r="V255" s="55"/>
      <c r="W255" s="55"/>
      <c r="X255" s="64"/>
      <c r="Y255" s="55"/>
      <c r="Z255" s="55"/>
      <c r="AA255" s="307"/>
      <c r="AB255" s="307"/>
      <c r="AC255" s="307"/>
      <c r="AD255" s="307"/>
      <c r="AE255" s="307"/>
      <c r="AF255" s="52" t="s">
        <v>3950</v>
      </c>
      <c r="AG255" s="52" t="s">
        <v>3955</v>
      </c>
      <c r="AH255" s="52" t="s">
        <v>3992</v>
      </c>
      <c r="AI255" s="52" t="s">
        <v>2296</v>
      </c>
      <c r="AJ255" s="52"/>
      <c r="AK255" s="147"/>
      <c r="AL255" s="143"/>
      <c r="AM255" s="58"/>
      <c r="AN255" s="52" t="s">
        <v>3946</v>
      </c>
      <c r="AO255" s="52" t="s">
        <v>3955</v>
      </c>
      <c r="AP255" s="52" t="s">
        <v>3992</v>
      </c>
      <c r="AQ255" s="52"/>
      <c r="AR255" s="59">
        <v>1</v>
      </c>
      <c r="AS255" s="54" t="s">
        <v>1544</v>
      </c>
      <c r="AT255" s="74">
        <v>16.399999999999999</v>
      </c>
      <c r="AU255" s="74">
        <v>8.8000000000000007</v>
      </c>
      <c r="AV255" s="74">
        <v>0.05</v>
      </c>
      <c r="AW255" s="61">
        <v>58</v>
      </c>
      <c r="AX255" s="61"/>
      <c r="AY255" s="74">
        <v>5.2</v>
      </c>
      <c r="AZ255" s="57">
        <v>-48.45</v>
      </c>
      <c r="BA255" s="74">
        <v>88.45</v>
      </c>
      <c r="BB255" s="74"/>
      <c r="BC255" s="74">
        <v>40</v>
      </c>
    </row>
    <row r="256" spans="1:55" s="62" customFormat="1" ht="16.5" customHeight="1">
      <c r="A256" s="63" t="s">
        <v>4929</v>
      </c>
      <c r="B256" s="65">
        <v>250</v>
      </c>
      <c r="C256" s="52" t="s">
        <v>5344</v>
      </c>
      <c r="D256" s="320" t="s">
        <v>1885</v>
      </c>
      <c r="E256" s="64" t="s">
        <v>5345</v>
      </c>
      <c r="F256" s="52" t="s">
        <v>5346</v>
      </c>
      <c r="G256" s="74"/>
      <c r="H256" s="52" t="s">
        <v>2025</v>
      </c>
      <c r="I256" s="52" t="s">
        <v>3948</v>
      </c>
      <c r="J256" s="52" t="s">
        <v>5009</v>
      </c>
      <c r="K256" s="147">
        <f t="shared" si="3"/>
        <v>29</v>
      </c>
      <c r="L256" s="143" t="s">
        <v>1964</v>
      </c>
      <c r="M256" s="74"/>
      <c r="N256" s="74"/>
      <c r="O256" s="74"/>
      <c r="P256" s="74"/>
      <c r="Q256" s="54">
        <v>483</v>
      </c>
      <c r="R256" s="74"/>
      <c r="S256" s="52" t="s">
        <v>58</v>
      </c>
      <c r="T256" s="52" t="s">
        <v>5252</v>
      </c>
      <c r="U256" s="295" t="s">
        <v>5347</v>
      </c>
      <c r="V256" s="55"/>
      <c r="W256" s="55"/>
      <c r="X256" s="64"/>
      <c r="Y256" s="55"/>
      <c r="Z256" s="55"/>
      <c r="AA256" s="307"/>
      <c r="AB256" s="307"/>
      <c r="AC256" s="307"/>
      <c r="AD256" s="307"/>
      <c r="AE256" s="307"/>
      <c r="AF256" s="52" t="s">
        <v>3946</v>
      </c>
      <c r="AG256" s="52" t="s">
        <v>3955</v>
      </c>
      <c r="AH256" s="52" t="s">
        <v>3992</v>
      </c>
      <c r="AI256" s="52" t="s">
        <v>2435</v>
      </c>
      <c r="AJ256" s="52"/>
      <c r="AK256" s="147"/>
      <c r="AL256" s="143"/>
      <c r="AM256" s="58"/>
      <c r="AN256" s="52" t="s">
        <v>2025</v>
      </c>
      <c r="AO256" s="52" t="s">
        <v>3955</v>
      </c>
      <c r="AP256" s="52" t="s">
        <v>3992</v>
      </c>
      <c r="AQ256" s="52"/>
      <c r="AR256" s="59">
        <v>28</v>
      </c>
      <c r="AS256" s="54" t="s">
        <v>1609</v>
      </c>
      <c r="AT256" s="74">
        <v>459.2</v>
      </c>
      <c r="AU256" s="74">
        <v>246.4</v>
      </c>
      <c r="AV256" s="74">
        <v>2.42</v>
      </c>
      <c r="AW256" s="61">
        <v>117</v>
      </c>
      <c r="AX256" s="61"/>
      <c r="AY256" s="74">
        <v>145.6</v>
      </c>
      <c r="AZ256" s="57">
        <v>149.38</v>
      </c>
      <c r="BA256" s="74">
        <v>1120</v>
      </c>
      <c r="BB256" s="74"/>
      <c r="BC256" s="74">
        <v>1120</v>
      </c>
    </row>
    <row r="257" spans="1:55" s="62" customFormat="1" ht="16.5" customHeight="1">
      <c r="A257" s="63" t="s">
        <v>4929</v>
      </c>
      <c r="B257" s="65">
        <v>251</v>
      </c>
      <c r="C257" s="52" t="s">
        <v>5059</v>
      </c>
      <c r="D257" s="320" t="s">
        <v>248</v>
      </c>
      <c r="E257" s="64" t="s">
        <v>2478</v>
      </c>
      <c r="F257" s="52" t="s">
        <v>2479</v>
      </c>
      <c r="G257" s="74"/>
      <c r="H257" s="52" t="s">
        <v>2752</v>
      </c>
      <c r="I257" s="52" t="s">
        <v>3950</v>
      </c>
      <c r="J257" s="52" t="s">
        <v>5060</v>
      </c>
      <c r="K257" s="147">
        <f t="shared" si="3"/>
        <v>43</v>
      </c>
      <c r="L257" s="143" t="s">
        <v>1964</v>
      </c>
      <c r="M257" s="74"/>
      <c r="N257" s="74"/>
      <c r="O257" s="74"/>
      <c r="P257" s="74"/>
      <c r="Q257" s="54">
        <v>493</v>
      </c>
      <c r="R257" s="74"/>
      <c r="S257" s="52" t="s">
        <v>58</v>
      </c>
      <c r="T257" s="52" t="s">
        <v>5252</v>
      </c>
      <c r="U257" s="625" t="s">
        <v>5348</v>
      </c>
      <c r="V257" s="55"/>
      <c r="W257" s="55"/>
      <c r="X257" s="64"/>
      <c r="Y257" s="55"/>
      <c r="Z257" s="55"/>
      <c r="AA257" s="307"/>
      <c r="AB257" s="307"/>
      <c r="AC257" s="307"/>
      <c r="AD257" s="307"/>
      <c r="AE257" s="307"/>
      <c r="AF257" s="52" t="s">
        <v>3808</v>
      </c>
      <c r="AG257" s="52" t="s">
        <v>3955</v>
      </c>
      <c r="AH257" s="52" t="s">
        <v>3992</v>
      </c>
      <c r="AI257" s="52" t="s">
        <v>5062</v>
      </c>
      <c r="AJ257" s="52" t="s">
        <v>3952</v>
      </c>
      <c r="AK257" s="147" t="s">
        <v>3955</v>
      </c>
      <c r="AL257" s="143">
        <v>2012</v>
      </c>
      <c r="AM257" s="58"/>
      <c r="AN257" s="52" t="s">
        <v>2025</v>
      </c>
      <c r="AO257" s="52" t="s">
        <v>3955</v>
      </c>
      <c r="AP257" s="52" t="s">
        <v>3992</v>
      </c>
      <c r="AQ257" s="52"/>
      <c r="AR257" s="59">
        <v>13</v>
      </c>
      <c r="AS257" s="54" t="s">
        <v>1609</v>
      </c>
      <c r="AT257" s="74">
        <v>213.2</v>
      </c>
      <c r="AU257" s="74">
        <v>114.4</v>
      </c>
      <c r="AV257" s="74">
        <v>0</v>
      </c>
      <c r="AW257" s="61">
        <v>145</v>
      </c>
      <c r="AX257" s="61"/>
      <c r="AY257" s="74">
        <v>67.600000000000009</v>
      </c>
      <c r="AZ257" s="57">
        <v>-20.200000000000045</v>
      </c>
      <c r="BA257" s="74">
        <v>540.20000000000005</v>
      </c>
      <c r="BB257" s="74"/>
      <c r="BC257" s="74">
        <v>520</v>
      </c>
    </row>
    <row r="258" spans="1:55" s="62" customFormat="1" ht="16.5" customHeight="1">
      <c r="A258" s="63" t="s">
        <v>4929</v>
      </c>
      <c r="B258" s="65">
        <v>252</v>
      </c>
      <c r="C258" s="52" t="s">
        <v>5349</v>
      </c>
      <c r="D258" s="320" t="s">
        <v>960</v>
      </c>
      <c r="E258" s="64" t="s">
        <v>961</v>
      </c>
      <c r="F258" s="52" t="s">
        <v>962</v>
      </c>
      <c r="G258" s="74"/>
      <c r="H258" s="52" t="s">
        <v>2781</v>
      </c>
      <c r="I258" s="52" t="s">
        <v>2021</v>
      </c>
      <c r="J258" s="52" t="s">
        <v>4938</v>
      </c>
      <c r="K258" s="147">
        <f t="shared" si="3"/>
        <v>37</v>
      </c>
      <c r="L258" s="143" t="s">
        <v>1964</v>
      </c>
      <c r="M258" s="74"/>
      <c r="N258" s="74"/>
      <c r="O258" s="74"/>
      <c r="P258" s="74"/>
      <c r="Q258" s="54">
        <v>496</v>
      </c>
      <c r="R258" s="74"/>
      <c r="S258" s="52" t="s">
        <v>94</v>
      </c>
      <c r="T258" s="52" t="s">
        <v>5252</v>
      </c>
      <c r="U258" s="295" t="s">
        <v>5350</v>
      </c>
      <c r="V258" s="55"/>
      <c r="W258" s="55"/>
      <c r="X258" s="64"/>
      <c r="Y258" s="55"/>
      <c r="Z258" s="55"/>
      <c r="AA258" s="307"/>
      <c r="AB258" s="307"/>
      <c r="AC258" s="307"/>
      <c r="AD258" s="307"/>
      <c r="AE258" s="307"/>
      <c r="AF258" s="52" t="s">
        <v>3952</v>
      </c>
      <c r="AG258" s="52" t="s">
        <v>3955</v>
      </c>
      <c r="AH258" s="52" t="s">
        <v>3992</v>
      </c>
      <c r="AI258" s="52" t="s">
        <v>1969</v>
      </c>
      <c r="AJ258" s="52"/>
      <c r="AK258" s="147"/>
      <c r="AL258" s="143"/>
      <c r="AM258" s="58"/>
      <c r="AN258" s="52" t="s">
        <v>2025</v>
      </c>
      <c r="AO258" s="52" t="s">
        <v>3955</v>
      </c>
      <c r="AP258" s="52" t="s">
        <v>3992</v>
      </c>
      <c r="AQ258" s="52"/>
      <c r="AR258" s="59">
        <v>26</v>
      </c>
      <c r="AS258" s="54" t="s">
        <v>1609</v>
      </c>
      <c r="AT258" s="74">
        <v>426.4</v>
      </c>
      <c r="AU258" s="74">
        <v>228.8</v>
      </c>
      <c r="AV258" s="74">
        <v>62.12</v>
      </c>
      <c r="AW258" s="61">
        <v>119</v>
      </c>
      <c r="AX258" s="61"/>
      <c r="AY258" s="74">
        <v>135.20000000000002</v>
      </c>
      <c r="AZ258" s="57">
        <v>68.48</v>
      </c>
      <c r="BA258" s="74">
        <v>1040</v>
      </c>
      <c r="BB258" s="74"/>
      <c r="BC258" s="74">
        <v>1040</v>
      </c>
    </row>
    <row r="259" spans="1:55" s="62" customFormat="1" ht="16.5" customHeight="1">
      <c r="A259" s="63" t="s">
        <v>4929</v>
      </c>
      <c r="B259" s="65">
        <v>253</v>
      </c>
      <c r="C259" s="52" t="s">
        <v>5351</v>
      </c>
      <c r="D259" s="320" t="s">
        <v>422</v>
      </c>
      <c r="E259" s="64" t="s">
        <v>5352</v>
      </c>
      <c r="F259" s="52" t="s">
        <v>5353</v>
      </c>
      <c r="G259" s="74"/>
      <c r="H259" s="52" t="s">
        <v>3953</v>
      </c>
      <c r="I259" s="52" t="s">
        <v>3955</v>
      </c>
      <c r="J259" s="52" t="s">
        <v>4963</v>
      </c>
      <c r="K259" s="147">
        <f t="shared" si="3"/>
        <v>41</v>
      </c>
      <c r="L259" s="143" t="s">
        <v>100</v>
      </c>
      <c r="M259" s="74"/>
      <c r="N259" s="74"/>
      <c r="O259" s="74"/>
      <c r="P259" s="74"/>
      <c r="Q259" s="54">
        <v>497</v>
      </c>
      <c r="R259" s="74"/>
      <c r="S259" s="52" t="s">
        <v>58</v>
      </c>
      <c r="T259" s="52" t="s">
        <v>5252</v>
      </c>
      <c r="U259" s="295" t="s">
        <v>5354</v>
      </c>
      <c r="V259" s="55"/>
      <c r="W259" s="55"/>
      <c r="X259" s="64"/>
      <c r="Y259" s="55"/>
      <c r="Z259" s="55"/>
      <c r="AA259" s="307"/>
      <c r="AB259" s="307"/>
      <c r="AC259" s="307"/>
      <c r="AD259" s="307"/>
      <c r="AE259" s="307"/>
      <c r="AF259" s="52" t="s">
        <v>3948</v>
      </c>
      <c r="AG259" s="52" t="s">
        <v>3955</v>
      </c>
      <c r="AH259" s="52" t="s">
        <v>3992</v>
      </c>
      <c r="AI259" s="52" t="s">
        <v>2758</v>
      </c>
      <c r="AJ259" s="52"/>
      <c r="AK259" s="147"/>
      <c r="AL259" s="143"/>
      <c r="AM259" s="58"/>
      <c r="AN259" s="52" t="s">
        <v>2025</v>
      </c>
      <c r="AO259" s="52" t="s">
        <v>3955</v>
      </c>
      <c r="AP259" s="52" t="s">
        <v>3992</v>
      </c>
      <c r="AQ259" s="52"/>
      <c r="AR259" s="59">
        <v>25</v>
      </c>
      <c r="AS259" s="54" t="s">
        <v>1609</v>
      </c>
      <c r="AT259" s="74">
        <v>410</v>
      </c>
      <c r="AU259" s="74">
        <v>220</v>
      </c>
      <c r="AV259" s="74">
        <v>5.75</v>
      </c>
      <c r="AW259" s="61">
        <v>149</v>
      </c>
      <c r="AX259" s="61"/>
      <c r="AY259" s="74">
        <v>130</v>
      </c>
      <c r="AZ259" s="57">
        <v>85.25</v>
      </c>
      <c r="BA259" s="74">
        <v>1000</v>
      </c>
      <c r="BB259" s="74"/>
      <c r="BC259" s="74">
        <v>1000</v>
      </c>
    </row>
    <row r="260" spans="1:55" s="62" customFormat="1" ht="16.5" customHeight="1">
      <c r="A260" s="63" t="s">
        <v>4929</v>
      </c>
      <c r="B260" s="65">
        <v>254</v>
      </c>
      <c r="C260" s="52" t="s">
        <v>5355</v>
      </c>
      <c r="D260" s="320" t="s">
        <v>5356</v>
      </c>
      <c r="E260" s="64" t="s">
        <v>1460</v>
      </c>
      <c r="F260" s="52" t="s">
        <v>5357</v>
      </c>
      <c r="G260" s="74"/>
      <c r="H260" s="52" t="s">
        <v>3953</v>
      </c>
      <c r="I260" s="52" t="s">
        <v>3952</v>
      </c>
      <c r="J260" s="52" t="s">
        <v>4943</v>
      </c>
      <c r="K260" s="147">
        <f t="shared" si="3"/>
        <v>28</v>
      </c>
      <c r="L260" s="143" t="s">
        <v>1964</v>
      </c>
      <c r="M260" s="74"/>
      <c r="N260" s="74"/>
      <c r="O260" s="74"/>
      <c r="P260" s="74"/>
      <c r="Q260" s="54">
        <v>503</v>
      </c>
      <c r="R260" s="74"/>
      <c r="S260" s="52" t="s">
        <v>58</v>
      </c>
      <c r="T260" s="52" t="s">
        <v>5252</v>
      </c>
      <c r="U260" s="295" t="s">
        <v>5358</v>
      </c>
      <c r="V260" s="55"/>
      <c r="W260" s="55"/>
      <c r="X260" s="64"/>
      <c r="Y260" s="55"/>
      <c r="Z260" s="55"/>
      <c r="AA260" s="307"/>
      <c r="AB260" s="307"/>
      <c r="AC260" s="307"/>
      <c r="AD260" s="307"/>
      <c r="AE260" s="307"/>
      <c r="AF260" s="52" t="s">
        <v>3948</v>
      </c>
      <c r="AG260" s="52" t="s">
        <v>3955</v>
      </c>
      <c r="AH260" s="52" t="s">
        <v>3992</v>
      </c>
      <c r="AI260" s="52" t="s">
        <v>5053</v>
      </c>
      <c r="AJ260" s="52"/>
      <c r="AK260" s="147"/>
      <c r="AL260" s="143"/>
      <c r="AM260" s="58"/>
      <c r="AN260" s="52" t="s">
        <v>3804</v>
      </c>
      <c r="AO260" s="52" t="s">
        <v>3955</v>
      </c>
      <c r="AP260" s="52" t="s">
        <v>3992</v>
      </c>
      <c r="AQ260" s="52" t="s">
        <v>5359</v>
      </c>
      <c r="AR260" s="59">
        <v>14</v>
      </c>
      <c r="AS260" s="54" t="s">
        <v>5201</v>
      </c>
      <c r="AT260" s="74">
        <v>229.6</v>
      </c>
      <c r="AU260" s="74">
        <v>123.2</v>
      </c>
      <c r="AV260" s="74">
        <v>121.49</v>
      </c>
      <c r="AW260" s="61">
        <v>134</v>
      </c>
      <c r="AX260" s="61"/>
      <c r="AY260" s="74">
        <v>72.8</v>
      </c>
      <c r="AZ260" s="57">
        <v>-121.08999999999992</v>
      </c>
      <c r="BA260" s="74">
        <v>681.08999999999992</v>
      </c>
      <c r="BB260" s="74"/>
      <c r="BC260" s="74">
        <v>560</v>
      </c>
    </row>
    <row r="261" spans="1:55" s="62" customFormat="1" ht="16.5" customHeight="1">
      <c r="A261" s="63" t="s">
        <v>4929</v>
      </c>
      <c r="B261" s="65">
        <v>255</v>
      </c>
      <c r="C261" s="52" t="s">
        <v>5360</v>
      </c>
      <c r="D261" s="320" t="s">
        <v>5361</v>
      </c>
      <c r="E261" s="64" t="s">
        <v>4892</v>
      </c>
      <c r="F261" s="52" t="s">
        <v>5362</v>
      </c>
      <c r="G261" s="74"/>
      <c r="H261" s="52" t="s">
        <v>3793</v>
      </c>
      <c r="I261" s="52" t="s">
        <v>3949</v>
      </c>
      <c r="J261" s="52" t="s">
        <v>4517</v>
      </c>
      <c r="K261" s="147">
        <f t="shared" si="3"/>
        <v>2</v>
      </c>
      <c r="L261" s="143" t="s">
        <v>1964</v>
      </c>
      <c r="M261" s="74"/>
      <c r="N261" s="74"/>
      <c r="O261" s="74"/>
      <c r="P261" s="74"/>
      <c r="Q261" s="54">
        <v>506</v>
      </c>
      <c r="R261" s="74"/>
      <c r="S261" s="52" t="s">
        <v>169</v>
      </c>
      <c r="T261" s="52" t="s">
        <v>5252</v>
      </c>
      <c r="U261" s="625" t="s">
        <v>5363</v>
      </c>
      <c r="V261" s="55"/>
      <c r="W261" s="55"/>
      <c r="X261" s="64"/>
      <c r="Y261" s="55"/>
      <c r="Z261" s="55"/>
      <c r="AA261" s="307"/>
      <c r="AB261" s="307"/>
      <c r="AC261" s="307"/>
      <c r="AD261" s="307"/>
      <c r="AE261" s="307"/>
      <c r="AF261" s="52" t="s">
        <v>3954</v>
      </c>
      <c r="AG261" s="52" t="s">
        <v>3955</v>
      </c>
      <c r="AH261" s="52" t="s">
        <v>3992</v>
      </c>
      <c r="AI261" s="52" t="s">
        <v>5364</v>
      </c>
      <c r="AJ261" s="52"/>
      <c r="AK261" s="147"/>
      <c r="AL261" s="143"/>
      <c r="AM261" s="58"/>
      <c r="AN261" s="52" t="s">
        <v>2752</v>
      </c>
      <c r="AO261" s="52" t="s">
        <v>3955</v>
      </c>
      <c r="AP261" s="52" t="s">
        <v>3992</v>
      </c>
      <c r="AQ261" s="52"/>
      <c r="AR261" s="59">
        <v>3</v>
      </c>
      <c r="AS261" s="54" t="s">
        <v>1544</v>
      </c>
      <c r="AT261" s="74">
        <v>49.199999999999996</v>
      </c>
      <c r="AU261" s="74">
        <v>26.4</v>
      </c>
      <c r="AV261" s="74">
        <v>0</v>
      </c>
      <c r="AW261" s="61">
        <v>141</v>
      </c>
      <c r="AX261" s="61"/>
      <c r="AY261" s="74">
        <v>15.600000000000001</v>
      </c>
      <c r="AZ261" s="57">
        <v>-112.19999999999999</v>
      </c>
      <c r="BA261" s="74">
        <v>232.2</v>
      </c>
      <c r="BB261" s="74"/>
      <c r="BC261" s="74">
        <v>120</v>
      </c>
    </row>
    <row r="262" spans="1:55" s="62" customFormat="1" ht="16.5" customHeight="1">
      <c r="A262" s="63" t="s">
        <v>4929</v>
      </c>
      <c r="B262" s="65">
        <v>256</v>
      </c>
      <c r="C262" s="52" t="s">
        <v>5365</v>
      </c>
      <c r="D262" s="320" t="s">
        <v>4683</v>
      </c>
      <c r="E262" s="64" t="s">
        <v>4684</v>
      </c>
      <c r="F262" s="52" t="s">
        <v>4685</v>
      </c>
      <c r="G262" s="74"/>
      <c r="H262" s="52" t="s">
        <v>3793</v>
      </c>
      <c r="I262" s="52" t="s">
        <v>3949</v>
      </c>
      <c r="J262" s="52" t="s">
        <v>4961</v>
      </c>
      <c r="K262" s="147">
        <f t="shared" si="3"/>
        <v>24</v>
      </c>
      <c r="L262" s="143" t="s">
        <v>1964</v>
      </c>
      <c r="M262" s="74"/>
      <c r="N262" s="74"/>
      <c r="O262" s="74"/>
      <c r="P262" s="74"/>
      <c r="Q262" s="54">
        <v>507</v>
      </c>
      <c r="R262" s="74"/>
      <c r="S262" s="52" t="s">
        <v>58</v>
      </c>
      <c r="T262" s="52" t="s">
        <v>5252</v>
      </c>
      <c r="U262" s="295" t="s">
        <v>954</v>
      </c>
      <c r="V262" s="55"/>
      <c r="W262" s="55"/>
      <c r="X262" s="64"/>
      <c r="Y262" s="55"/>
      <c r="Z262" s="55"/>
      <c r="AA262" s="307"/>
      <c r="AB262" s="307"/>
      <c r="AC262" s="307"/>
      <c r="AD262" s="307"/>
      <c r="AE262" s="307"/>
      <c r="AF262" s="52" t="s">
        <v>3954</v>
      </c>
      <c r="AG262" s="52" t="s">
        <v>3955</v>
      </c>
      <c r="AH262" s="52" t="s">
        <v>3992</v>
      </c>
      <c r="AI262" s="52" t="s">
        <v>5366</v>
      </c>
      <c r="AJ262" s="52"/>
      <c r="AK262" s="147"/>
      <c r="AL262" s="143"/>
      <c r="AM262" s="58"/>
      <c r="AN262" s="52" t="s">
        <v>3458</v>
      </c>
      <c r="AO262" s="52" t="s">
        <v>3955</v>
      </c>
      <c r="AP262" s="52" t="s">
        <v>3992</v>
      </c>
      <c r="AQ262" s="52" t="s">
        <v>5367</v>
      </c>
      <c r="AR262" s="59">
        <v>13</v>
      </c>
      <c r="AS262" s="54" t="s">
        <v>5201</v>
      </c>
      <c r="AT262" s="74">
        <v>213.2</v>
      </c>
      <c r="AU262" s="74">
        <v>114.4</v>
      </c>
      <c r="AV262" s="74">
        <v>14.99</v>
      </c>
      <c r="AW262" s="61">
        <v>99</v>
      </c>
      <c r="AX262" s="61"/>
      <c r="AY262" s="74">
        <v>67.600000000000009</v>
      </c>
      <c r="AZ262" s="57">
        <v>10.81</v>
      </c>
      <c r="BA262" s="74">
        <v>520</v>
      </c>
      <c r="BB262" s="74"/>
      <c r="BC262" s="74">
        <v>520</v>
      </c>
    </row>
    <row r="263" spans="1:55" s="62" customFormat="1" ht="16.5" customHeight="1">
      <c r="A263" s="63" t="s">
        <v>4929</v>
      </c>
      <c r="B263" s="65">
        <v>257</v>
      </c>
      <c r="C263" s="52" t="s">
        <v>5368</v>
      </c>
      <c r="D263" s="320" t="s">
        <v>1685</v>
      </c>
      <c r="E263" s="64" t="s">
        <v>5369</v>
      </c>
      <c r="F263" s="52" t="s">
        <v>5370</v>
      </c>
      <c r="G263" s="74"/>
      <c r="H263" s="52" t="s">
        <v>3946</v>
      </c>
      <c r="I263" s="52" t="s">
        <v>3954</v>
      </c>
      <c r="J263" s="52" t="s">
        <v>5060</v>
      </c>
      <c r="K263" s="147">
        <f t="shared" si="3"/>
        <v>43</v>
      </c>
      <c r="L263" s="143" t="s">
        <v>1964</v>
      </c>
      <c r="M263" s="74"/>
      <c r="N263" s="74"/>
      <c r="O263" s="74"/>
      <c r="P263" s="74"/>
      <c r="Q263" s="54">
        <v>509</v>
      </c>
      <c r="R263" s="74"/>
      <c r="S263" s="52" t="s">
        <v>58</v>
      </c>
      <c r="T263" s="52" t="s">
        <v>5252</v>
      </c>
      <c r="U263" s="625" t="s">
        <v>5371</v>
      </c>
      <c r="V263" s="55"/>
      <c r="W263" s="55"/>
      <c r="X263" s="64"/>
      <c r="Y263" s="55"/>
      <c r="Z263" s="55"/>
      <c r="AA263" s="307"/>
      <c r="AB263" s="307"/>
      <c r="AC263" s="307"/>
      <c r="AD263" s="307"/>
      <c r="AE263" s="307"/>
      <c r="AF263" s="52">
        <v>10</v>
      </c>
      <c r="AG263" s="52" t="s">
        <v>3955</v>
      </c>
      <c r="AH263" s="52">
        <v>2012</v>
      </c>
      <c r="AI263" s="52" t="s">
        <v>1987</v>
      </c>
      <c r="AJ263" s="52"/>
      <c r="AK263" s="147"/>
      <c r="AL263" s="143"/>
      <c r="AM263" s="58"/>
      <c r="AN263" s="52" t="s">
        <v>2025</v>
      </c>
      <c r="AO263" s="52" t="s">
        <v>3955</v>
      </c>
      <c r="AP263" s="52" t="s">
        <v>3992</v>
      </c>
      <c r="AQ263" s="52"/>
      <c r="AR263" s="59">
        <v>21</v>
      </c>
      <c r="AS263" s="54" t="s">
        <v>1609</v>
      </c>
      <c r="AT263" s="74">
        <v>344.4</v>
      </c>
      <c r="AU263" s="74">
        <v>184.8</v>
      </c>
      <c r="AV263" s="74">
        <v>0</v>
      </c>
      <c r="AW263" s="61">
        <v>136</v>
      </c>
      <c r="AX263" s="61"/>
      <c r="AY263" s="74">
        <v>109.2</v>
      </c>
      <c r="AZ263" s="57">
        <v>65.599999999999994</v>
      </c>
      <c r="BA263" s="74">
        <v>840</v>
      </c>
      <c r="BB263" s="74"/>
      <c r="BC263" s="74">
        <v>840</v>
      </c>
    </row>
    <row r="264" spans="1:55" s="62" customFormat="1" ht="16.5" customHeight="1">
      <c r="A264" s="63" t="s">
        <v>4929</v>
      </c>
      <c r="B264" s="65">
        <v>258</v>
      </c>
      <c r="C264" s="52" t="s">
        <v>5372</v>
      </c>
      <c r="D264" s="320" t="s">
        <v>161</v>
      </c>
      <c r="E264" s="64" t="s">
        <v>1562</v>
      </c>
      <c r="F264" s="52" t="s">
        <v>5373</v>
      </c>
      <c r="G264" s="74"/>
      <c r="H264" s="52" t="s">
        <v>2761</v>
      </c>
      <c r="I264" s="52" t="s">
        <v>3955</v>
      </c>
      <c r="J264" s="52" t="s">
        <v>5060</v>
      </c>
      <c r="K264" s="147">
        <f t="shared" ref="K264:K327" si="4">2012-J264</f>
        <v>43</v>
      </c>
      <c r="L264" s="143" t="s">
        <v>1964</v>
      </c>
      <c r="M264" s="74"/>
      <c r="N264" s="74"/>
      <c r="O264" s="74"/>
      <c r="P264" s="74"/>
      <c r="Q264" s="54">
        <v>512</v>
      </c>
      <c r="R264" s="74"/>
      <c r="S264" s="54" t="s">
        <v>58</v>
      </c>
      <c r="T264" s="52" t="s">
        <v>5252</v>
      </c>
      <c r="U264" s="625" t="s">
        <v>5374</v>
      </c>
      <c r="V264" s="55"/>
      <c r="W264" s="55"/>
      <c r="X264" s="64"/>
      <c r="Y264" s="55"/>
      <c r="Z264" s="55"/>
      <c r="AA264" s="307"/>
      <c r="AB264" s="307"/>
      <c r="AC264" s="307"/>
      <c r="AD264" s="307"/>
      <c r="AE264" s="307"/>
      <c r="AF264" s="52">
        <v>10</v>
      </c>
      <c r="AG264" s="52" t="s">
        <v>3955</v>
      </c>
      <c r="AH264" s="52">
        <v>2012</v>
      </c>
      <c r="AI264" s="52" t="s">
        <v>2016</v>
      </c>
      <c r="AJ264" s="52"/>
      <c r="AK264" s="147"/>
      <c r="AL264" s="143"/>
      <c r="AM264" s="58"/>
      <c r="AN264" s="52" t="s">
        <v>2025</v>
      </c>
      <c r="AO264" s="52" t="s">
        <v>3955</v>
      </c>
      <c r="AP264" s="52" t="s">
        <v>3992</v>
      </c>
      <c r="AQ264" s="52"/>
      <c r="AR264" s="59">
        <v>21</v>
      </c>
      <c r="AS264" s="54" t="s">
        <v>1609</v>
      </c>
      <c r="AT264" s="74">
        <v>344.4</v>
      </c>
      <c r="AU264" s="74">
        <v>184.8</v>
      </c>
      <c r="AV264" s="74">
        <v>13.3</v>
      </c>
      <c r="AW264" s="61">
        <v>146</v>
      </c>
      <c r="AX264" s="61"/>
      <c r="AY264" s="74">
        <v>109.2</v>
      </c>
      <c r="AZ264" s="57">
        <v>42.3</v>
      </c>
      <c r="BA264" s="74">
        <v>840</v>
      </c>
      <c r="BB264" s="74"/>
      <c r="BC264" s="74">
        <v>840</v>
      </c>
    </row>
    <row r="265" spans="1:55" s="62" customFormat="1" ht="16.5" customHeight="1">
      <c r="A265" s="63" t="s">
        <v>4929</v>
      </c>
      <c r="B265" s="65">
        <v>259</v>
      </c>
      <c r="C265" s="52" t="s">
        <v>5375</v>
      </c>
      <c r="D265" s="320" t="s">
        <v>1957</v>
      </c>
      <c r="E265" s="64" t="s">
        <v>2999</v>
      </c>
      <c r="F265" s="52" t="s">
        <v>5376</v>
      </c>
      <c r="G265" s="74"/>
      <c r="H265" s="52" t="s">
        <v>2767</v>
      </c>
      <c r="I265" s="52" t="s">
        <v>3955</v>
      </c>
      <c r="J265" s="52" t="s">
        <v>4977</v>
      </c>
      <c r="K265" s="147">
        <f t="shared" si="4"/>
        <v>26</v>
      </c>
      <c r="L265" s="143" t="s">
        <v>1964</v>
      </c>
      <c r="M265" s="74"/>
      <c r="N265" s="74"/>
      <c r="O265" s="74"/>
      <c r="P265" s="74"/>
      <c r="Q265" s="54">
        <v>514</v>
      </c>
      <c r="R265" s="74"/>
      <c r="S265" s="52" t="s">
        <v>58</v>
      </c>
      <c r="T265" s="52" t="s">
        <v>5252</v>
      </c>
      <c r="U265" s="295" t="s">
        <v>5377</v>
      </c>
      <c r="V265" s="55"/>
      <c r="W265" s="55"/>
      <c r="X265" s="64"/>
      <c r="Y265" s="55"/>
      <c r="Z265" s="55"/>
      <c r="AA265" s="307"/>
      <c r="AB265" s="307"/>
      <c r="AC265" s="307"/>
      <c r="AD265" s="307"/>
      <c r="AE265" s="307"/>
      <c r="AF265" s="52">
        <v>10</v>
      </c>
      <c r="AG265" s="52" t="s">
        <v>3955</v>
      </c>
      <c r="AH265" s="52">
        <v>2012</v>
      </c>
      <c r="AI265" s="52" t="s">
        <v>2379</v>
      </c>
      <c r="AJ265" s="52"/>
      <c r="AK265" s="147"/>
      <c r="AL265" s="143"/>
      <c r="AM265" s="58"/>
      <c r="AN265" s="52" t="s">
        <v>2025</v>
      </c>
      <c r="AO265" s="52" t="s">
        <v>3955</v>
      </c>
      <c r="AP265" s="52" t="s">
        <v>3992</v>
      </c>
      <c r="AQ265" s="52"/>
      <c r="AR265" s="59">
        <v>21</v>
      </c>
      <c r="AS265" s="54" t="s">
        <v>1609</v>
      </c>
      <c r="AT265" s="74">
        <v>344.4</v>
      </c>
      <c r="AU265" s="74">
        <v>184.8</v>
      </c>
      <c r="AV265" s="74">
        <v>1.1299999999999999</v>
      </c>
      <c r="AW265" s="61">
        <v>71</v>
      </c>
      <c r="AX265" s="61"/>
      <c r="AY265" s="74">
        <v>109.2</v>
      </c>
      <c r="AZ265" s="57">
        <v>129.47</v>
      </c>
      <c r="BA265" s="74">
        <v>840</v>
      </c>
      <c r="BB265" s="74"/>
      <c r="BC265" s="74">
        <v>840</v>
      </c>
    </row>
    <row r="266" spans="1:55" s="62" customFormat="1" ht="16.5" customHeight="1">
      <c r="A266" s="63" t="s">
        <v>4929</v>
      </c>
      <c r="B266" s="65">
        <v>260</v>
      </c>
      <c r="C266" s="52" t="s">
        <v>5378</v>
      </c>
      <c r="D266" s="320" t="s">
        <v>2854</v>
      </c>
      <c r="E266" s="64" t="s">
        <v>5379</v>
      </c>
      <c r="F266" s="52" t="s">
        <v>5380</v>
      </c>
      <c r="G266" s="74"/>
      <c r="H266" s="54">
        <v>25</v>
      </c>
      <c r="I266" s="54">
        <v>11</v>
      </c>
      <c r="J266" s="54">
        <v>1985</v>
      </c>
      <c r="K266" s="147">
        <f t="shared" si="4"/>
        <v>27</v>
      </c>
      <c r="L266" s="143" t="s">
        <v>1964</v>
      </c>
      <c r="M266" s="74"/>
      <c r="N266" s="74"/>
      <c r="O266" s="74"/>
      <c r="P266" s="74"/>
      <c r="Q266" s="54">
        <v>515</v>
      </c>
      <c r="R266" s="74"/>
      <c r="S266" s="52" t="s">
        <v>58</v>
      </c>
      <c r="T266" s="52" t="s">
        <v>5252</v>
      </c>
      <c r="U266" s="295" t="s">
        <v>5381</v>
      </c>
      <c r="V266" s="55"/>
      <c r="W266" s="55"/>
      <c r="X266" s="64"/>
      <c r="Y266" s="55"/>
      <c r="Z266" s="55"/>
      <c r="AA266" s="307"/>
      <c r="AB266" s="307"/>
      <c r="AC266" s="307"/>
      <c r="AD266" s="307"/>
      <c r="AE266" s="307"/>
      <c r="AF266" s="52" t="s">
        <v>2021</v>
      </c>
      <c r="AG266" s="52" t="s">
        <v>3955</v>
      </c>
      <c r="AH266" s="52">
        <v>2012</v>
      </c>
      <c r="AI266" s="52" t="s">
        <v>2721</v>
      </c>
      <c r="AJ266" s="52" t="s">
        <v>3951</v>
      </c>
      <c r="AK266" s="147" t="s">
        <v>3955</v>
      </c>
      <c r="AL266" s="143">
        <v>2012</v>
      </c>
      <c r="AM266" s="58"/>
      <c r="AN266" s="52" t="s">
        <v>2025</v>
      </c>
      <c r="AO266" s="52" t="s">
        <v>3955</v>
      </c>
      <c r="AP266" s="52" t="s">
        <v>3992</v>
      </c>
      <c r="AQ266" s="52"/>
      <c r="AR266" s="59">
        <v>20</v>
      </c>
      <c r="AS266" s="54" t="s">
        <v>1609</v>
      </c>
      <c r="AT266" s="74">
        <v>328</v>
      </c>
      <c r="AU266" s="74">
        <v>176</v>
      </c>
      <c r="AV266" s="74">
        <v>0</v>
      </c>
      <c r="AW266" s="61">
        <v>41</v>
      </c>
      <c r="AX266" s="61"/>
      <c r="AY266" s="74">
        <v>104</v>
      </c>
      <c r="AZ266" s="57">
        <v>151</v>
      </c>
      <c r="BA266" s="74">
        <v>800</v>
      </c>
      <c r="BB266" s="74"/>
      <c r="BC266" s="74">
        <v>800</v>
      </c>
    </row>
    <row r="267" spans="1:55" s="62" customFormat="1" ht="16.5" customHeight="1">
      <c r="A267" s="63" t="s">
        <v>4929</v>
      </c>
      <c r="B267" s="65">
        <v>261</v>
      </c>
      <c r="C267" s="52" t="s">
        <v>5382</v>
      </c>
      <c r="D267" s="320" t="s">
        <v>1036</v>
      </c>
      <c r="E267" s="64" t="s">
        <v>948</v>
      </c>
      <c r="F267" s="52" t="s">
        <v>2604</v>
      </c>
      <c r="G267" s="74"/>
      <c r="H267" s="54">
        <v>28</v>
      </c>
      <c r="I267" s="52" t="s">
        <v>3950</v>
      </c>
      <c r="J267" s="54">
        <v>1956</v>
      </c>
      <c r="K267" s="147">
        <f t="shared" si="4"/>
        <v>56</v>
      </c>
      <c r="L267" s="143" t="s">
        <v>100</v>
      </c>
      <c r="M267" s="74"/>
      <c r="N267" s="74"/>
      <c r="O267" s="74"/>
      <c r="P267" s="74"/>
      <c r="Q267" s="54">
        <v>517</v>
      </c>
      <c r="R267" s="74"/>
      <c r="S267" s="52" t="s">
        <v>159</v>
      </c>
      <c r="T267" s="52" t="s">
        <v>5252</v>
      </c>
      <c r="U267" s="625" t="s">
        <v>5383</v>
      </c>
      <c r="V267" s="55"/>
      <c r="W267" s="55"/>
      <c r="X267" s="64"/>
      <c r="Y267" s="55"/>
      <c r="Z267" s="55"/>
      <c r="AA267" s="307"/>
      <c r="AB267" s="307"/>
      <c r="AC267" s="307"/>
      <c r="AD267" s="307"/>
      <c r="AE267" s="307"/>
      <c r="AF267" s="52">
        <v>10</v>
      </c>
      <c r="AG267" s="52" t="s">
        <v>3955</v>
      </c>
      <c r="AH267" s="52">
        <v>2012</v>
      </c>
      <c r="AI267" s="52" t="s">
        <v>5384</v>
      </c>
      <c r="AJ267" s="52"/>
      <c r="AK267" s="147"/>
      <c r="AL267" s="143"/>
      <c r="AM267" s="58"/>
      <c r="AN267" s="52" t="s">
        <v>2025</v>
      </c>
      <c r="AO267" s="52" t="s">
        <v>3955</v>
      </c>
      <c r="AP267" s="52" t="s">
        <v>3992</v>
      </c>
      <c r="AQ267" s="52"/>
      <c r="AR267" s="59">
        <v>21</v>
      </c>
      <c r="AS267" s="54" t="s">
        <v>1609</v>
      </c>
      <c r="AT267" s="74">
        <v>344.4</v>
      </c>
      <c r="AU267" s="74">
        <v>184.8</v>
      </c>
      <c r="AV267" s="74">
        <v>1.88</v>
      </c>
      <c r="AW267" s="61">
        <v>190</v>
      </c>
      <c r="AX267" s="61"/>
      <c r="AY267" s="74">
        <v>109.2</v>
      </c>
      <c r="AZ267" s="57">
        <v>9.7200000000000006</v>
      </c>
      <c r="BA267" s="74">
        <v>840</v>
      </c>
      <c r="BB267" s="74"/>
      <c r="BC267" s="74">
        <v>840</v>
      </c>
    </row>
    <row r="268" spans="1:55" s="62" customFormat="1" ht="16.5" customHeight="1">
      <c r="A268" s="63" t="s">
        <v>4929</v>
      </c>
      <c r="B268" s="65">
        <v>262</v>
      </c>
      <c r="C268" s="52" t="s">
        <v>5385</v>
      </c>
      <c r="D268" s="320" t="s">
        <v>916</v>
      </c>
      <c r="E268" s="64" t="s">
        <v>917</v>
      </c>
      <c r="F268" s="52" t="s">
        <v>918</v>
      </c>
      <c r="G268" s="74"/>
      <c r="H268" s="54">
        <v>20</v>
      </c>
      <c r="I268" s="54">
        <v>10</v>
      </c>
      <c r="J268" s="54">
        <v>1994</v>
      </c>
      <c r="K268" s="147">
        <f t="shared" si="4"/>
        <v>18</v>
      </c>
      <c r="L268" s="143" t="s">
        <v>100</v>
      </c>
      <c r="M268" s="74"/>
      <c r="N268" s="74"/>
      <c r="O268" s="74"/>
      <c r="P268" s="74"/>
      <c r="Q268" s="54">
        <v>518</v>
      </c>
      <c r="R268" s="74"/>
      <c r="S268" s="52" t="s">
        <v>169</v>
      </c>
      <c r="T268" s="52" t="s">
        <v>5252</v>
      </c>
      <c r="U268" s="295" t="s">
        <v>5386</v>
      </c>
      <c r="V268" s="55"/>
      <c r="W268" s="55"/>
      <c r="X268" s="64"/>
      <c r="Y268" s="55"/>
      <c r="Z268" s="55"/>
      <c r="AA268" s="307"/>
      <c r="AB268" s="307"/>
      <c r="AC268" s="307"/>
      <c r="AD268" s="307"/>
      <c r="AE268" s="307"/>
      <c r="AF268" s="52">
        <v>10</v>
      </c>
      <c r="AG268" s="52" t="s">
        <v>3955</v>
      </c>
      <c r="AH268" s="52">
        <v>2012</v>
      </c>
      <c r="AI268" s="52" t="s">
        <v>5387</v>
      </c>
      <c r="AJ268" s="52"/>
      <c r="AK268" s="147"/>
      <c r="AL268" s="143"/>
      <c r="AM268" s="58"/>
      <c r="AN268" s="52" t="s">
        <v>2025</v>
      </c>
      <c r="AO268" s="52" t="s">
        <v>3955</v>
      </c>
      <c r="AP268" s="52" t="s">
        <v>3992</v>
      </c>
      <c r="AQ268" s="52"/>
      <c r="AR268" s="59">
        <v>21</v>
      </c>
      <c r="AS268" s="54" t="s">
        <v>1609</v>
      </c>
      <c r="AT268" s="74">
        <v>344.4</v>
      </c>
      <c r="AU268" s="74">
        <v>184.8</v>
      </c>
      <c r="AV268" s="74">
        <v>24.16</v>
      </c>
      <c r="AW268" s="61">
        <v>96</v>
      </c>
      <c r="AX268" s="61"/>
      <c r="AY268" s="74">
        <v>109.2</v>
      </c>
      <c r="AZ268" s="57">
        <v>81.44</v>
      </c>
      <c r="BA268" s="74">
        <v>840</v>
      </c>
      <c r="BB268" s="74"/>
      <c r="BC268" s="74">
        <v>840</v>
      </c>
    </row>
    <row r="269" spans="1:55" s="62" customFormat="1" ht="16.5" customHeight="1">
      <c r="A269" s="63" t="s">
        <v>4929</v>
      </c>
      <c r="B269" s="65">
        <v>263</v>
      </c>
      <c r="C269" s="52" t="s">
        <v>5388</v>
      </c>
      <c r="D269" s="320" t="s">
        <v>2214</v>
      </c>
      <c r="E269" s="64" t="s">
        <v>1691</v>
      </c>
      <c r="F269" s="52" t="s">
        <v>5389</v>
      </c>
      <c r="G269" s="74"/>
      <c r="H269" s="52" t="s">
        <v>2777</v>
      </c>
      <c r="I269" s="52" t="s">
        <v>3955</v>
      </c>
      <c r="J269" s="52" t="s">
        <v>5077</v>
      </c>
      <c r="K269" s="147">
        <f t="shared" si="4"/>
        <v>30</v>
      </c>
      <c r="L269" s="143" t="s">
        <v>100</v>
      </c>
      <c r="M269" s="74"/>
      <c r="N269" s="74"/>
      <c r="O269" s="74"/>
      <c r="P269" s="74"/>
      <c r="Q269" s="54">
        <v>523</v>
      </c>
      <c r="R269" s="74"/>
      <c r="S269" s="52" t="s">
        <v>58</v>
      </c>
      <c r="T269" s="52" t="s">
        <v>5252</v>
      </c>
      <c r="U269" s="295" t="s">
        <v>5390</v>
      </c>
      <c r="V269" s="55"/>
      <c r="W269" s="55"/>
      <c r="X269" s="64"/>
      <c r="Y269" s="55"/>
      <c r="Z269" s="55"/>
      <c r="AA269" s="307"/>
      <c r="AB269" s="307"/>
      <c r="AC269" s="307"/>
      <c r="AD269" s="307"/>
      <c r="AE269" s="307"/>
      <c r="AF269" s="52" t="s">
        <v>2021</v>
      </c>
      <c r="AG269" s="52" t="s">
        <v>3955</v>
      </c>
      <c r="AH269" s="52" t="s">
        <v>3992</v>
      </c>
      <c r="AI269" s="52" t="s">
        <v>2778</v>
      </c>
      <c r="AJ269" s="52"/>
      <c r="AK269" s="147"/>
      <c r="AL269" s="143"/>
      <c r="AM269" s="58"/>
      <c r="AN269" s="52" t="s">
        <v>2025</v>
      </c>
      <c r="AO269" s="52" t="s">
        <v>3955</v>
      </c>
      <c r="AP269" s="52" t="s">
        <v>3992</v>
      </c>
      <c r="AQ269" s="52"/>
      <c r="AR269" s="59">
        <v>20</v>
      </c>
      <c r="AS269" s="54" t="s">
        <v>1609</v>
      </c>
      <c r="AT269" s="74">
        <v>328</v>
      </c>
      <c r="AU269" s="74">
        <v>176</v>
      </c>
      <c r="AV269" s="74">
        <v>38.25</v>
      </c>
      <c r="AW269" s="61">
        <v>129</v>
      </c>
      <c r="AX269" s="61"/>
      <c r="AY269" s="74">
        <v>104</v>
      </c>
      <c r="AZ269" s="57">
        <v>24.75</v>
      </c>
      <c r="BA269" s="74">
        <v>800</v>
      </c>
      <c r="BB269" s="74"/>
      <c r="BC269" s="74">
        <v>800</v>
      </c>
    </row>
    <row r="270" spans="1:55" s="62" customFormat="1" ht="16.5" customHeight="1">
      <c r="A270" s="63" t="s">
        <v>4929</v>
      </c>
      <c r="B270" s="65">
        <v>264</v>
      </c>
      <c r="C270" s="52" t="s">
        <v>5391</v>
      </c>
      <c r="D270" s="320" t="s">
        <v>1799</v>
      </c>
      <c r="E270" s="64" t="s">
        <v>2432</v>
      </c>
      <c r="F270" s="52" t="s">
        <v>5392</v>
      </c>
      <c r="G270" s="74"/>
      <c r="H270" s="52" t="s">
        <v>3951</v>
      </c>
      <c r="I270" s="52" t="s">
        <v>3947</v>
      </c>
      <c r="J270" s="52" t="s">
        <v>4987</v>
      </c>
      <c r="K270" s="147">
        <f t="shared" si="4"/>
        <v>72</v>
      </c>
      <c r="L270" s="143" t="s">
        <v>1964</v>
      </c>
      <c r="M270" s="74"/>
      <c r="N270" s="74"/>
      <c r="O270" s="74"/>
      <c r="P270" s="74"/>
      <c r="Q270" s="54">
        <v>524</v>
      </c>
      <c r="R270" s="74"/>
      <c r="S270" s="52" t="s">
        <v>51</v>
      </c>
      <c r="T270" s="52" t="s">
        <v>5252</v>
      </c>
      <c r="U270" s="625" t="s">
        <v>5393</v>
      </c>
      <c r="V270" s="55"/>
      <c r="W270" s="55"/>
      <c r="X270" s="64"/>
      <c r="Y270" s="55"/>
      <c r="Z270" s="55"/>
      <c r="AA270" s="307"/>
      <c r="AB270" s="307"/>
      <c r="AC270" s="307"/>
      <c r="AD270" s="307"/>
      <c r="AE270" s="307"/>
      <c r="AF270" s="52" t="s">
        <v>3812</v>
      </c>
      <c r="AG270" s="52" t="s">
        <v>3955</v>
      </c>
      <c r="AH270" s="52" t="s">
        <v>3992</v>
      </c>
      <c r="AI270" s="52" t="s">
        <v>2197</v>
      </c>
      <c r="AJ270" s="52" t="s">
        <v>2021</v>
      </c>
      <c r="AK270" s="147" t="s">
        <v>3955</v>
      </c>
      <c r="AL270" s="143">
        <v>2012</v>
      </c>
      <c r="AM270" s="58"/>
      <c r="AN270" s="52" t="s">
        <v>2025</v>
      </c>
      <c r="AO270" s="52" t="s">
        <v>3955</v>
      </c>
      <c r="AP270" s="52" t="s">
        <v>3992</v>
      </c>
      <c r="AQ270" s="52"/>
      <c r="AR270" s="59">
        <v>18</v>
      </c>
      <c r="AS270" s="54" t="s">
        <v>1609</v>
      </c>
      <c r="AT270" s="74">
        <v>295.2</v>
      </c>
      <c r="AU270" s="74">
        <v>158.4</v>
      </c>
      <c r="AV270" s="74">
        <v>225.82</v>
      </c>
      <c r="AW270" s="61">
        <v>200</v>
      </c>
      <c r="AX270" s="61"/>
      <c r="AY270" s="74">
        <v>93.600000000000009</v>
      </c>
      <c r="AZ270" s="57">
        <v>-253.0200000000001</v>
      </c>
      <c r="BA270" s="74">
        <v>973.0200000000001</v>
      </c>
      <c r="BB270" s="74"/>
      <c r="BC270" s="74">
        <v>720</v>
      </c>
    </row>
    <row r="271" spans="1:55" s="62" customFormat="1" ht="16.5" customHeight="1">
      <c r="A271" s="63" t="s">
        <v>4929</v>
      </c>
      <c r="B271" s="65">
        <v>265</v>
      </c>
      <c r="C271" s="52" t="s">
        <v>5394</v>
      </c>
      <c r="D271" s="320" t="s">
        <v>5395</v>
      </c>
      <c r="E271" s="64" t="s">
        <v>1109</v>
      </c>
      <c r="F271" s="52" t="s">
        <v>5396</v>
      </c>
      <c r="G271" s="74"/>
      <c r="H271" s="52" t="s">
        <v>3812</v>
      </c>
      <c r="I271" s="52" t="s">
        <v>3949</v>
      </c>
      <c r="J271" s="52" t="s">
        <v>4949</v>
      </c>
      <c r="K271" s="147">
        <f t="shared" si="4"/>
        <v>64</v>
      </c>
      <c r="L271" s="143" t="s">
        <v>1964</v>
      </c>
      <c r="M271" s="74"/>
      <c r="N271" s="74"/>
      <c r="O271" s="74"/>
      <c r="P271" s="74"/>
      <c r="Q271" s="54">
        <v>526</v>
      </c>
      <c r="R271" s="74"/>
      <c r="S271" s="52" t="s">
        <v>58</v>
      </c>
      <c r="T271" s="52" t="s">
        <v>5252</v>
      </c>
      <c r="U271" s="625" t="s">
        <v>5397</v>
      </c>
      <c r="V271" s="55"/>
      <c r="W271" s="55"/>
      <c r="X271" s="64"/>
      <c r="Y271" s="55"/>
      <c r="Z271" s="55"/>
      <c r="AA271" s="307"/>
      <c r="AB271" s="307"/>
      <c r="AC271" s="307"/>
      <c r="AD271" s="307"/>
      <c r="AE271" s="307"/>
      <c r="AF271" s="52" t="s">
        <v>2021</v>
      </c>
      <c r="AG271" s="52" t="s">
        <v>3955</v>
      </c>
      <c r="AH271" s="52" t="s">
        <v>3992</v>
      </c>
      <c r="AI271" s="52" t="s">
        <v>2270</v>
      </c>
      <c r="AJ271" s="52"/>
      <c r="AK271" s="147"/>
      <c r="AL271" s="143"/>
      <c r="AM271" s="58"/>
      <c r="AN271" s="52" t="s">
        <v>2025</v>
      </c>
      <c r="AO271" s="52" t="s">
        <v>3955</v>
      </c>
      <c r="AP271" s="52" t="s">
        <v>3992</v>
      </c>
      <c r="AQ271" s="52"/>
      <c r="AR271" s="59">
        <v>20</v>
      </c>
      <c r="AS271" s="54" t="s">
        <v>1609</v>
      </c>
      <c r="AT271" s="74">
        <v>328</v>
      </c>
      <c r="AU271" s="74">
        <v>176</v>
      </c>
      <c r="AV271" s="74">
        <v>540.42999999999995</v>
      </c>
      <c r="AW271" s="61">
        <v>287</v>
      </c>
      <c r="AX271" s="61"/>
      <c r="AY271" s="74">
        <v>104</v>
      </c>
      <c r="AZ271" s="57">
        <v>-635.42999999999984</v>
      </c>
      <c r="BA271" s="74">
        <v>1435.4299999999998</v>
      </c>
      <c r="BB271" s="74"/>
      <c r="BC271" s="74">
        <v>800</v>
      </c>
    </row>
    <row r="272" spans="1:55" s="62" customFormat="1" ht="16.5" customHeight="1">
      <c r="A272" s="63" t="s">
        <v>4929</v>
      </c>
      <c r="B272" s="65">
        <v>266</v>
      </c>
      <c r="C272" s="52" t="s">
        <v>5113</v>
      </c>
      <c r="D272" s="320" t="s">
        <v>5114</v>
      </c>
      <c r="E272" s="64" t="s">
        <v>5115</v>
      </c>
      <c r="F272" s="52" t="s">
        <v>5116</v>
      </c>
      <c r="G272" s="74"/>
      <c r="H272" s="52" t="s">
        <v>3458</v>
      </c>
      <c r="I272" s="52" t="s">
        <v>3946</v>
      </c>
      <c r="J272" s="52" t="s">
        <v>4982</v>
      </c>
      <c r="K272" s="147">
        <f t="shared" si="4"/>
        <v>21</v>
      </c>
      <c r="L272" s="143" t="s">
        <v>100</v>
      </c>
      <c r="M272" s="74"/>
      <c r="N272" s="74"/>
      <c r="O272" s="74"/>
      <c r="P272" s="74"/>
      <c r="Q272" s="54">
        <v>529</v>
      </c>
      <c r="R272" s="74"/>
      <c r="S272" s="52" t="s">
        <v>58</v>
      </c>
      <c r="T272" s="52" t="s">
        <v>5252</v>
      </c>
      <c r="U272" s="295" t="s">
        <v>5398</v>
      </c>
      <c r="V272" s="55"/>
      <c r="W272" s="55"/>
      <c r="X272" s="64"/>
      <c r="Y272" s="55"/>
      <c r="Z272" s="55"/>
      <c r="AA272" s="307"/>
      <c r="AB272" s="307"/>
      <c r="AC272" s="307"/>
      <c r="AD272" s="307"/>
      <c r="AE272" s="307"/>
      <c r="AF272" s="52" t="s">
        <v>3804</v>
      </c>
      <c r="AG272" s="52" t="s">
        <v>3955</v>
      </c>
      <c r="AH272" s="52" t="s">
        <v>3992</v>
      </c>
      <c r="AI272" s="52" t="s">
        <v>1990</v>
      </c>
      <c r="AJ272" s="52" t="s">
        <v>2752</v>
      </c>
      <c r="AK272" s="147" t="s">
        <v>3955</v>
      </c>
      <c r="AL272" s="143">
        <v>2012</v>
      </c>
      <c r="AM272" s="58"/>
      <c r="AN272" s="52" t="s">
        <v>2025</v>
      </c>
      <c r="AO272" s="52" t="s">
        <v>3955</v>
      </c>
      <c r="AP272" s="52" t="s">
        <v>3992</v>
      </c>
      <c r="AQ272" s="52"/>
      <c r="AR272" s="59">
        <v>11</v>
      </c>
      <c r="AS272" s="54" t="s">
        <v>1609</v>
      </c>
      <c r="AT272" s="74">
        <v>180.39999999999998</v>
      </c>
      <c r="AU272" s="74">
        <v>96.8</v>
      </c>
      <c r="AV272" s="74">
        <v>0</v>
      </c>
      <c r="AW272" s="61">
        <v>133</v>
      </c>
      <c r="AX272" s="61"/>
      <c r="AY272" s="74">
        <v>57.2</v>
      </c>
      <c r="AZ272" s="57">
        <v>-27.399999999999977</v>
      </c>
      <c r="BA272" s="74">
        <v>467.4</v>
      </c>
      <c r="BB272" s="74"/>
      <c r="BC272" s="74">
        <v>440</v>
      </c>
    </row>
    <row r="273" spans="1:55" s="62" customFormat="1" ht="16.5" customHeight="1">
      <c r="A273" s="63" t="s">
        <v>4929</v>
      </c>
      <c r="B273" s="65">
        <v>267</v>
      </c>
      <c r="C273" s="52" t="s">
        <v>5399</v>
      </c>
      <c r="D273" s="320" t="s">
        <v>5400</v>
      </c>
      <c r="E273" s="64" t="s">
        <v>5401</v>
      </c>
      <c r="F273" s="52" t="s">
        <v>5402</v>
      </c>
      <c r="G273" s="74"/>
      <c r="H273" s="52" t="s">
        <v>3948</v>
      </c>
      <c r="I273" s="52" t="s">
        <v>3955</v>
      </c>
      <c r="J273" s="52" t="s">
        <v>4952</v>
      </c>
      <c r="K273" s="147">
        <f t="shared" si="4"/>
        <v>42</v>
      </c>
      <c r="L273" s="143" t="s">
        <v>1964</v>
      </c>
      <c r="M273" s="74"/>
      <c r="N273" s="74"/>
      <c r="O273" s="74"/>
      <c r="P273" s="74"/>
      <c r="Q273" s="54">
        <v>540</v>
      </c>
      <c r="R273" s="74"/>
      <c r="S273" s="52" t="s">
        <v>58</v>
      </c>
      <c r="T273" s="52" t="s">
        <v>5252</v>
      </c>
      <c r="U273" s="625" t="s">
        <v>5403</v>
      </c>
      <c r="V273" s="55"/>
      <c r="W273" s="55"/>
      <c r="X273" s="64"/>
      <c r="Y273" s="55"/>
      <c r="Z273" s="55"/>
      <c r="AA273" s="307"/>
      <c r="AB273" s="307"/>
      <c r="AC273" s="307"/>
      <c r="AD273" s="307"/>
      <c r="AE273" s="307"/>
      <c r="AF273" s="52" t="s">
        <v>2772</v>
      </c>
      <c r="AG273" s="52" t="s">
        <v>3955</v>
      </c>
      <c r="AH273" s="52" t="s">
        <v>3992</v>
      </c>
      <c r="AI273" s="52" t="s">
        <v>2235</v>
      </c>
      <c r="AJ273" s="52"/>
      <c r="AK273" s="147"/>
      <c r="AL273" s="143"/>
      <c r="AM273" s="58"/>
      <c r="AN273" s="52" t="s">
        <v>2025</v>
      </c>
      <c r="AO273" s="52" t="s">
        <v>3955</v>
      </c>
      <c r="AP273" s="52" t="s">
        <v>3992</v>
      </c>
      <c r="AQ273" s="52"/>
      <c r="AR273" s="59">
        <v>14</v>
      </c>
      <c r="AS273" s="54" t="s">
        <v>1609</v>
      </c>
      <c r="AT273" s="74">
        <v>229.6</v>
      </c>
      <c r="AU273" s="74">
        <v>123.2</v>
      </c>
      <c r="AV273" s="74">
        <v>37.25</v>
      </c>
      <c r="AW273" s="61">
        <v>208</v>
      </c>
      <c r="AX273" s="61"/>
      <c r="AY273" s="74">
        <v>72.8</v>
      </c>
      <c r="AZ273" s="57">
        <v>-110.84999999999991</v>
      </c>
      <c r="BA273" s="74">
        <v>670.84999999999991</v>
      </c>
      <c r="BB273" s="74"/>
      <c r="BC273" s="74">
        <v>560</v>
      </c>
    </row>
    <row r="274" spans="1:55" s="62" customFormat="1" ht="16.5" customHeight="1">
      <c r="A274" s="63" t="s">
        <v>4929</v>
      </c>
      <c r="B274" s="65">
        <v>268</v>
      </c>
      <c r="C274" s="52" t="s">
        <v>5404</v>
      </c>
      <c r="D274" s="320" t="s">
        <v>172</v>
      </c>
      <c r="E274" s="64" t="s">
        <v>1930</v>
      </c>
      <c r="F274" s="52" t="s">
        <v>4713</v>
      </c>
      <c r="G274" s="74"/>
      <c r="H274" s="52" t="s">
        <v>3799</v>
      </c>
      <c r="I274" s="52" t="s">
        <v>3946</v>
      </c>
      <c r="J274" s="52" t="s">
        <v>5002</v>
      </c>
      <c r="K274" s="147">
        <f t="shared" si="4"/>
        <v>9</v>
      </c>
      <c r="L274" s="143" t="s">
        <v>100</v>
      </c>
      <c r="M274" s="74"/>
      <c r="N274" s="74"/>
      <c r="O274" s="74"/>
      <c r="P274" s="74"/>
      <c r="Q274" s="54">
        <v>543</v>
      </c>
      <c r="R274" s="74"/>
      <c r="S274" s="52" t="s">
        <v>117</v>
      </c>
      <c r="T274" s="52" t="s">
        <v>5252</v>
      </c>
      <c r="U274" s="295"/>
      <c r="V274" s="55"/>
      <c r="W274" s="55"/>
      <c r="X274" s="64"/>
      <c r="Y274" s="55"/>
      <c r="Z274" s="55"/>
      <c r="AA274" s="307"/>
      <c r="AB274" s="307"/>
      <c r="AC274" s="307"/>
      <c r="AD274" s="307"/>
      <c r="AE274" s="307"/>
      <c r="AF274" s="52" t="s">
        <v>2772</v>
      </c>
      <c r="AG274" s="52" t="s">
        <v>3955</v>
      </c>
      <c r="AH274" s="52" t="s">
        <v>3992</v>
      </c>
      <c r="AI274" s="52" t="s">
        <v>5405</v>
      </c>
      <c r="AJ274" s="52"/>
      <c r="AK274" s="147"/>
      <c r="AL274" s="143"/>
      <c r="AM274" s="58"/>
      <c r="AN274" s="52" t="s">
        <v>2025</v>
      </c>
      <c r="AO274" s="52" t="s">
        <v>3955</v>
      </c>
      <c r="AP274" s="52" t="s">
        <v>3992</v>
      </c>
      <c r="AQ274" s="52"/>
      <c r="AR274" s="59">
        <v>14</v>
      </c>
      <c r="AS274" s="54" t="s">
        <v>1609</v>
      </c>
      <c r="AT274" s="74">
        <v>229.6</v>
      </c>
      <c r="AU274" s="74">
        <v>123.2</v>
      </c>
      <c r="AV274" s="74">
        <v>0.21</v>
      </c>
      <c r="AW274" s="61">
        <v>0</v>
      </c>
      <c r="AX274" s="61"/>
      <c r="AY274" s="74">
        <v>72.8</v>
      </c>
      <c r="AZ274" s="57">
        <v>134.19</v>
      </c>
      <c r="BA274" s="74">
        <v>560</v>
      </c>
      <c r="BB274" s="74"/>
      <c r="BC274" s="74">
        <v>560</v>
      </c>
    </row>
    <row r="275" spans="1:55" s="62" customFormat="1" ht="16.5" customHeight="1">
      <c r="A275" s="63" t="s">
        <v>4929</v>
      </c>
      <c r="B275" s="65">
        <v>269</v>
      </c>
      <c r="C275" s="52" t="s">
        <v>5406</v>
      </c>
      <c r="D275" s="320" t="s">
        <v>55</v>
      </c>
      <c r="E275" s="64" t="s">
        <v>1930</v>
      </c>
      <c r="F275" s="52" t="s">
        <v>4710</v>
      </c>
      <c r="G275" s="74"/>
      <c r="H275" s="52" t="s">
        <v>2756</v>
      </c>
      <c r="I275" s="52" t="s">
        <v>3948</v>
      </c>
      <c r="J275" s="52" t="s">
        <v>5322</v>
      </c>
      <c r="K275" s="147">
        <f t="shared" si="4"/>
        <v>8</v>
      </c>
      <c r="L275" s="143" t="s">
        <v>1964</v>
      </c>
      <c r="M275" s="74"/>
      <c r="N275" s="74"/>
      <c r="O275" s="74"/>
      <c r="P275" s="74"/>
      <c r="Q275" s="54">
        <v>544</v>
      </c>
      <c r="R275" s="74"/>
      <c r="S275" s="52" t="s">
        <v>117</v>
      </c>
      <c r="T275" s="52" t="s">
        <v>5252</v>
      </c>
      <c r="U275" s="295"/>
      <c r="V275" s="55"/>
      <c r="W275" s="55"/>
      <c r="X275" s="64"/>
      <c r="Y275" s="55"/>
      <c r="Z275" s="55"/>
      <c r="AA275" s="307"/>
      <c r="AB275" s="307"/>
      <c r="AC275" s="307"/>
      <c r="AD275" s="307"/>
      <c r="AE275" s="307"/>
      <c r="AF275" s="52" t="s">
        <v>2772</v>
      </c>
      <c r="AG275" s="52" t="s">
        <v>3955</v>
      </c>
      <c r="AH275" s="52" t="s">
        <v>3992</v>
      </c>
      <c r="AI275" s="52" t="s">
        <v>5407</v>
      </c>
      <c r="AJ275" s="52"/>
      <c r="AK275" s="147"/>
      <c r="AL275" s="143"/>
      <c r="AM275" s="58"/>
      <c r="AN275" s="52" t="s">
        <v>2025</v>
      </c>
      <c r="AO275" s="52" t="s">
        <v>3955</v>
      </c>
      <c r="AP275" s="52" t="s">
        <v>3992</v>
      </c>
      <c r="AQ275" s="52"/>
      <c r="AR275" s="59">
        <v>14</v>
      </c>
      <c r="AS275" s="54" t="s">
        <v>1609</v>
      </c>
      <c r="AT275" s="74">
        <v>229.6</v>
      </c>
      <c r="AU275" s="74">
        <v>123.2</v>
      </c>
      <c r="AV275" s="74">
        <v>0.21</v>
      </c>
      <c r="AW275" s="61">
        <v>0</v>
      </c>
      <c r="AX275" s="61"/>
      <c r="AY275" s="74">
        <v>72.8</v>
      </c>
      <c r="AZ275" s="57">
        <v>134.19</v>
      </c>
      <c r="BA275" s="74">
        <v>560</v>
      </c>
      <c r="BB275" s="74"/>
      <c r="BC275" s="74">
        <v>560</v>
      </c>
    </row>
    <row r="276" spans="1:55" s="62" customFormat="1" ht="16.5" customHeight="1">
      <c r="A276" s="63" t="s">
        <v>4929</v>
      </c>
      <c r="B276" s="65">
        <v>270</v>
      </c>
      <c r="C276" s="52" t="s">
        <v>5408</v>
      </c>
      <c r="D276" s="320" t="s">
        <v>55</v>
      </c>
      <c r="E276" s="64" t="s">
        <v>5409</v>
      </c>
      <c r="F276" s="52" t="s">
        <v>5410</v>
      </c>
      <c r="G276" s="74"/>
      <c r="H276" s="52" t="s">
        <v>2787</v>
      </c>
      <c r="I276" s="52" t="s">
        <v>3949</v>
      </c>
      <c r="J276" s="52" t="s">
        <v>4517</v>
      </c>
      <c r="K276" s="147">
        <f t="shared" si="4"/>
        <v>2</v>
      </c>
      <c r="L276" s="143" t="s">
        <v>1964</v>
      </c>
      <c r="M276" s="74"/>
      <c r="N276" s="74"/>
      <c r="O276" s="74"/>
      <c r="P276" s="74"/>
      <c r="Q276" s="54">
        <v>546</v>
      </c>
      <c r="R276" s="74"/>
      <c r="S276" s="52" t="s">
        <v>117</v>
      </c>
      <c r="T276" s="52" t="s">
        <v>5252</v>
      </c>
      <c r="U276" s="295" t="s">
        <v>5411</v>
      </c>
      <c r="V276" s="55"/>
      <c r="W276" s="55"/>
      <c r="X276" s="64"/>
      <c r="Y276" s="55"/>
      <c r="Z276" s="55"/>
      <c r="AA276" s="307"/>
      <c r="AB276" s="307"/>
      <c r="AC276" s="307"/>
      <c r="AD276" s="307"/>
      <c r="AE276" s="307"/>
      <c r="AF276" s="52" t="s">
        <v>2772</v>
      </c>
      <c r="AG276" s="52" t="s">
        <v>3955</v>
      </c>
      <c r="AH276" s="52" t="s">
        <v>3992</v>
      </c>
      <c r="AI276" s="52" t="s">
        <v>2000</v>
      </c>
      <c r="AJ276" s="52"/>
      <c r="AK276" s="147"/>
      <c r="AL276" s="143"/>
      <c r="AM276" s="58"/>
      <c r="AN276" s="52" t="s">
        <v>2025</v>
      </c>
      <c r="AO276" s="52" t="s">
        <v>3955</v>
      </c>
      <c r="AP276" s="52" t="s">
        <v>3992</v>
      </c>
      <c r="AQ276" s="52"/>
      <c r="AR276" s="59">
        <v>14</v>
      </c>
      <c r="AS276" s="54" t="s">
        <v>1609</v>
      </c>
      <c r="AT276" s="74">
        <v>229.6</v>
      </c>
      <c r="AU276" s="74">
        <v>123.2</v>
      </c>
      <c r="AV276" s="74">
        <v>0.21</v>
      </c>
      <c r="AW276" s="61">
        <v>25</v>
      </c>
      <c r="AX276" s="61"/>
      <c r="AY276" s="74">
        <v>72.8</v>
      </c>
      <c r="AZ276" s="57">
        <v>109.19</v>
      </c>
      <c r="BA276" s="74">
        <v>560</v>
      </c>
      <c r="BB276" s="74"/>
      <c r="BC276" s="74">
        <v>560</v>
      </c>
    </row>
    <row r="277" spans="1:55" s="62" customFormat="1" ht="16.5" customHeight="1">
      <c r="A277" s="63" t="s">
        <v>4929</v>
      </c>
      <c r="B277" s="65">
        <v>271</v>
      </c>
      <c r="C277" s="52" t="s">
        <v>5412</v>
      </c>
      <c r="D277" s="320" t="s">
        <v>304</v>
      </c>
      <c r="E277" s="64" t="s">
        <v>5413</v>
      </c>
      <c r="F277" s="52" t="s">
        <v>5414</v>
      </c>
      <c r="G277" s="74"/>
      <c r="H277" s="52" t="s">
        <v>3951</v>
      </c>
      <c r="I277" s="52" t="s">
        <v>3952</v>
      </c>
      <c r="J277" s="52" t="s">
        <v>4979</v>
      </c>
      <c r="K277" s="147">
        <f t="shared" si="4"/>
        <v>56</v>
      </c>
      <c r="L277" s="143" t="s">
        <v>1964</v>
      </c>
      <c r="M277" s="74"/>
      <c r="N277" s="74"/>
      <c r="O277" s="74"/>
      <c r="P277" s="74"/>
      <c r="Q277" s="54">
        <v>547</v>
      </c>
      <c r="R277" s="74"/>
      <c r="S277" s="52" t="s">
        <v>169</v>
      </c>
      <c r="T277" s="52" t="s">
        <v>5252</v>
      </c>
      <c r="U277" s="625" t="s">
        <v>5415</v>
      </c>
      <c r="V277" s="55"/>
      <c r="W277" s="55"/>
      <c r="X277" s="64"/>
      <c r="Y277" s="55"/>
      <c r="Z277" s="55"/>
      <c r="AA277" s="307"/>
      <c r="AB277" s="307"/>
      <c r="AC277" s="307"/>
      <c r="AD277" s="307"/>
      <c r="AE277" s="307"/>
      <c r="AF277" s="52" t="s">
        <v>3808</v>
      </c>
      <c r="AG277" s="52" t="s">
        <v>3955</v>
      </c>
      <c r="AH277" s="52" t="s">
        <v>3992</v>
      </c>
      <c r="AI277" s="52" t="s">
        <v>2314</v>
      </c>
      <c r="AJ277" s="52"/>
      <c r="AK277" s="147"/>
      <c r="AL277" s="143"/>
      <c r="AM277" s="58"/>
      <c r="AN277" s="52" t="s">
        <v>3804</v>
      </c>
      <c r="AO277" s="52" t="s">
        <v>3955</v>
      </c>
      <c r="AP277" s="52" t="s">
        <v>3992</v>
      </c>
      <c r="AQ277" s="52"/>
      <c r="AR277" s="59">
        <v>2</v>
      </c>
      <c r="AS277" s="54" t="s">
        <v>1544</v>
      </c>
      <c r="AT277" s="74">
        <v>32.799999999999997</v>
      </c>
      <c r="AU277" s="74">
        <v>17.600000000000001</v>
      </c>
      <c r="AV277" s="74">
        <v>1.27</v>
      </c>
      <c r="AW277" s="61">
        <v>209</v>
      </c>
      <c r="AX277" s="61"/>
      <c r="AY277" s="74">
        <v>10.4</v>
      </c>
      <c r="AZ277" s="57">
        <v>-191.07</v>
      </c>
      <c r="BA277" s="74">
        <v>271.07</v>
      </c>
      <c r="BB277" s="74"/>
      <c r="BC277" s="74">
        <v>80</v>
      </c>
    </row>
    <row r="278" spans="1:55" s="62" customFormat="1" ht="16.5" customHeight="1">
      <c r="A278" s="63" t="s">
        <v>4929</v>
      </c>
      <c r="B278" s="65">
        <v>272</v>
      </c>
      <c r="C278" s="52" t="s">
        <v>5416</v>
      </c>
      <c r="D278" s="320" t="s">
        <v>5417</v>
      </c>
      <c r="E278" s="64" t="s">
        <v>5418</v>
      </c>
      <c r="F278" s="52" t="s">
        <v>5419</v>
      </c>
      <c r="G278" s="74"/>
      <c r="H278" s="52" t="s">
        <v>2021</v>
      </c>
      <c r="I278" s="52" t="s">
        <v>3953</v>
      </c>
      <c r="J278" s="52" t="s">
        <v>5009</v>
      </c>
      <c r="K278" s="147">
        <f t="shared" si="4"/>
        <v>29</v>
      </c>
      <c r="L278" s="143" t="s">
        <v>1964</v>
      </c>
      <c r="M278" s="74"/>
      <c r="N278" s="74"/>
      <c r="O278" s="74"/>
      <c r="P278" s="74"/>
      <c r="Q278" s="54">
        <v>549</v>
      </c>
      <c r="R278" s="74"/>
      <c r="S278" s="52" t="s">
        <v>58</v>
      </c>
      <c r="T278" s="52" t="s">
        <v>5252</v>
      </c>
      <c r="U278" s="295" t="s">
        <v>5420</v>
      </c>
      <c r="V278" s="55"/>
      <c r="W278" s="55"/>
      <c r="X278" s="64"/>
      <c r="Y278" s="55"/>
      <c r="Z278" s="55"/>
      <c r="AA278" s="307"/>
      <c r="AB278" s="307"/>
      <c r="AC278" s="307"/>
      <c r="AD278" s="307"/>
      <c r="AE278" s="307"/>
      <c r="AF278" s="52" t="s">
        <v>3808</v>
      </c>
      <c r="AG278" s="52" t="s">
        <v>3955</v>
      </c>
      <c r="AH278" s="52" t="s">
        <v>3992</v>
      </c>
      <c r="AI278" s="52" t="s">
        <v>2527</v>
      </c>
      <c r="AJ278" s="52"/>
      <c r="AK278" s="147"/>
      <c r="AL278" s="143"/>
      <c r="AM278" s="58"/>
      <c r="AN278" s="52" t="s">
        <v>2025</v>
      </c>
      <c r="AO278" s="52" t="s">
        <v>3955</v>
      </c>
      <c r="AP278" s="52" t="s">
        <v>3992</v>
      </c>
      <c r="AQ278" s="52"/>
      <c r="AR278" s="59">
        <v>13</v>
      </c>
      <c r="AS278" s="54" t="s">
        <v>1609</v>
      </c>
      <c r="AT278" s="74">
        <v>213.2</v>
      </c>
      <c r="AU278" s="74">
        <v>114.4</v>
      </c>
      <c r="AV278" s="74">
        <v>2.0499999999999998</v>
      </c>
      <c r="AW278" s="61">
        <v>50</v>
      </c>
      <c r="AX278" s="61"/>
      <c r="AY278" s="74">
        <v>67.600000000000009</v>
      </c>
      <c r="AZ278" s="57">
        <v>72.75</v>
      </c>
      <c r="BA278" s="74">
        <v>520</v>
      </c>
      <c r="BB278" s="74"/>
      <c r="BC278" s="74">
        <v>520</v>
      </c>
    </row>
    <row r="279" spans="1:55" s="62" customFormat="1" ht="16.5" customHeight="1">
      <c r="A279" s="63" t="s">
        <v>4929</v>
      </c>
      <c r="B279" s="65">
        <v>273</v>
      </c>
      <c r="C279" s="52" t="s">
        <v>5421</v>
      </c>
      <c r="D279" s="320" t="s">
        <v>5422</v>
      </c>
      <c r="E279" s="64" t="s">
        <v>167</v>
      </c>
      <c r="F279" s="52" t="s">
        <v>5423</v>
      </c>
      <c r="G279" s="74"/>
      <c r="H279" s="52" t="s">
        <v>2803</v>
      </c>
      <c r="I279" s="52" t="s">
        <v>3946</v>
      </c>
      <c r="J279" s="52" t="s">
        <v>4955</v>
      </c>
      <c r="K279" s="147">
        <f t="shared" si="4"/>
        <v>25</v>
      </c>
      <c r="L279" s="143" t="s">
        <v>1964</v>
      </c>
      <c r="M279" s="74"/>
      <c r="N279" s="74"/>
      <c r="O279" s="74"/>
      <c r="P279" s="74"/>
      <c r="Q279" s="54">
        <v>554</v>
      </c>
      <c r="R279" s="74"/>
      <c r="S279" s="52" t="s">
        <v>58</v>
      </c>
      <c r="T279" s="52" t="s">
        <v>5252</v>
      </c>
      <c r="U279" s="295" t="s">
        <v>5424</v>
      </c>
      <c r="V279" s="55"/>
      <c r="W279" s="55"/>
      <c r="X279" s="64"/>
      <c r="Y279" s="55"/>
      <c r="Z279" s="55"/>
      <c r="AA279" s="307"/>
      <c r="AB279" s="307"/>
      <c r="AC279" s="307"/>
      <c r="AD279" s="307"/>
      <c r="AE279" s="307"/>
      <c r="AF279" s="52" t="s">
        <v>3808</v>
      </c>
      <c r="AG279" s="52" t="s">
        <v>3955</v>
      </c>
      <c r="AH279" s="52" t="s">
        <v>3992</v>
      </c>
      <c r="AI279" s="52" t="s">
        <v>1972</v>
      </c>
      <c r="AJ279" s="52"/>
      <c r="AK279" s="147"/>
      <c r="AL279" s="143"/>
      <c r="AM279" s="58"/>
      <c r="AN279" s="52" t="s">
        <v>2025</v>
      </c>
      <c r="AO279" s="52" t="s">
        <v>3955</v>
      </c>
      <c r="AP279" s="52" t="s">
        <v>3992</v>
      </c>
      <c r="AQ279" s="52"/>
      <c r="AR279" s="59">
        <v>13</v>
      </c>
      <c r="AS279" s="54" t="s">
        <v>1609</v>
      </c>
      <c r="AT279" s="74">
        <v>213.2</v>
      </c>
      <c r="AU279" s="74">
        <v>114.4</v>
      </c>
      <c r="AV279" s="74">
        <v>0.79</v>
      </c>
      <c r="AW279" s="61">
        <v>120</v>
      </c>
      <c r="AX279" s="61"/>
      <c r="AY279" s="74">
        <v>67.600000000000009</v>
      </c>
      <c r="AZ279" s="57">
        <v>4.01</v>
      </c>
      <c r="BA279" s="74">
        <v>520</v>
      </c>
      <c r="BB279" s="74"/>
      <c r="BC279" s="74">
        <v>520</v>
      </c>
    </row>
    <row r="280" spans="1:55" s="62" customFormat="1" ht="16.5" customHeight="1">
      <c r="A280" s="63" t="s">
        <v>4929</v>
      </c>
      <c r="B280" s="65">
        <v>274</v>
      </c>
      <c r="C280" s="52" t="s">
        <v>5425</v>
      </c>
      <c r="D280" s="320" t="s">
        <v>610</v>
      </c>
      <c r="E280" s="64" t="s">
        <v>5426</v>
      </c>
      <c r="F280" s="52" t="s">
        <v>5427</v>
      </c>
      <c r="G280" s="74"/>
      <c r="H280" s="52" t="s">
        <v>3946</v>
      </c>
      <c r="I280" s="52" t="s">
        <v>3949</v>
      </c>
      <c r="J280" s="52" t="s">
        <v>4946</v>
      </c>
      <c r="K280" s="147">
        <f t="shared" si="4"/>
        <v>22</v>
      </c>
      <c r="L280" s="143" t="s">
        <v>1964</v>
      </c>
      <c r="M280" s="74"/>
      <c r="N280" s="74"/>
      <c r="O280" s="74"/>
      <c r="P280" s="74"/>
      <c r="Q280" s="54">
        <v>555</v>
      </c>
      <c r="R280" s="74"/>
      <c r="S280" s="52" t="s">
        <v>51</v>
      </c>
      <c r="T280" s="52" t="s">
        <v>5252</v>
      </c>
      <c r="U280" s="295" t="s">
        <v>5428</v>
      </c>
      <c r="V280" s="55"/>
      <c r="W280" s="55"/>
      <c r="X280" s="64"/>
      <c r="Y280" s="55"/>
      <c r="Z280" s="55"/>
      <c r="AA280" s="307"/>
      <c r="AB280" s="307"/>
      <c r="AC280" s="307"/>
      <c r="AD280" s="307"/>
      <c r="AE280" s="307"/>
      <c r="AF280" s="52" t="s">
        <v>3458</v>
      </c>
      <c r="AG280" s="52" t="s">
        <v>3955</v>
      </c>
      <c r="AH280" s="52" t="s">
        <v>3992</v>
      </c>
      <c r="AI280" s="52" t="s">
        <v>1992</v>
      </c>
      <c r="AJ280" s="52" t="s">
        <v>3808</v>
      </c>
      <c r="AK280" s="147" t="s">
        <v>3955</v>
      </c>
      <c r="AL280" s="143">
        <v>2012</v>
      </c>
      <c r="AM280" s="58"/>
      <c r="AN280" s="52" t="s">
        <v>2025</v>
      </c>
      <c r="AO280" s="52" t="s">
        <v>3955</v>
      </c>
      <c r="AP280" s="52" t="s">
        <v>3992</v>
      </c>
      <c r="AQ280" s="52"/>
      <c r="AR280" s="59">
        <v>9</v>
      </c>
      <c r="AS280" s="54" t="s">
        <v>1609</v>
      </c>
      <c r="AT280" s="74">
        <v>147.6</v>
      </c>
      <c r="AU280" s="74">
        <v>79.2</v>
      </c>
      <c r="AV280" s="74">
        <v>0</v>
      </c>
      <c r="AW280" s="61">
        <v>42</v>
      </c>
      <c r="AX280" s="61"/>
      <c r="AY280" s="74">
        <v>46.800000000000004</v>
      </c>
      <c r="AZ280" s="57">
        <v>44.4</v>
      </c>
      <c r="BA280" s="74">
        <v>360</v>
      </c>
      <c r="BB280" s="74"/>
      <c r="BC280" s="74">
        <v>360</v>
      </c>
    </row>
    <row r="281" spans="1:55" s="62" customFormat="1" ht="16.5" customHeight="1">
      <c r="A281" s="63" t="s">
        <v>4929</v>
      </c>
      <c r="B281" s="65">
        <v>275</v>
      </c>
      <c r="C281" s="52" t="s">
        <v>5429</v>
      </c>
      <c r="D281" s="320" t="s">
        <v>5430</v>
      </c>
      <c r="E281" s="64" t="s">
        <v>630</v>
      </c>
      <c r="F281" s="52" t="s">
        <v>5431</v>
      </c>
      <c r="G281" s="74"/>
      <c r="H281" s="52" t="s">
        <v>2787</v>
      </c>
      <c r="I281" s="52" t="s">
        <v>3955</v>
      </c>
      <c r="J281" s="52" t="s">
        <v>4938</v>
      </c>
      <c r="K281" s="147">
        <f t="shared" si="4"/>
        <v>37</v>
      </c>
      <c r="L281" s="143" t="s">
        <v>1964</v>
      </c>
      <c r="M281" s="74"/>
      <c r="N281" s="74"/>
      <c r="O281" s="74"/>
      <c r="P281" s="74"/>
      <c r="Q281" s="54">
        <v>560</v>
      </c>
      <c r="R281" s="74"/>
      <c r="S281" s="52" t="s">
        <v>58</v>
      </c>
      <c r="T281" s="52" t="s">
        <v>5252</v>
      </c>
      <c r="U281" s="625" t="s">
        <v>5432</v>
      </c>
      <c r="V281" s="55"/>
      <c r="W281" s="55"/>
      <c r="X281" s="64"/>
      <c r="Y281" s="55"/>
      <c r="Z281" s="55"/>
      <c r="AA281" s="307"/>
      <c r="AB281" s="307"/>
      <c r="AC281" s="307"/>
      <c r="AD281" s="307"/>
      <c r="AE281" s="307"/>
      <c r="AF281" s="52" t="s">
        <v>2777</v>
      </c>
      <c r="AG281" s="52" t="s">
        <v>3955</v>
      </c>
      <c r="AH281" s="52" t="s">
        <v>3992</v>
      </c>
      <c r="AI281" s="52" t="s">
        <v>2379</v>
      </c>
      <c r="AJ281" s="52"/>
      <c r="AK281" s="147"/>
      <c r="AL281" s="143"/>
      <c r="AM281" s="58"/>
      <c r="AN281" s="52" t="s">
        <v>2025</v>
      </c>
      <c r="AO281" s="52" t="s">
        <v>3955</v>
      </c>
      <c r="AP281" s="52" t="s">
        <v>3992</v>
      </c>
      <c r="AQ281" s="52"/>
      <c r="AR281" s="59">
        <v>12</v>
      </c>
      <c r="AS281" s="54" t="s">
        <v>1609</v>
      </c>
      <c r="AT281" s="74">
        <v>196.79999999999998</v>
      </c>
      <c r="AU281" s="74">
        <v>105.6</v>
      </c>
      <c r="AV281" s="74">
        <v>11.67</v>
      </c>
      <c r="AW281" s="61">
        <v>140</v>
      </c>
      <c r="AX281" s="61"/>
      <c r="AY281" s="74">
        <v>62.400000000000006</v>
      </c>
      <c r="AZ281" s="57">
        <v>-36.470000000000027</v>
      </c>
      <c r="BA281" s="74">
        <v>516.47</v>
      </c>
      <c r="BB281" s="74"/>
      <c r="BC281" s="74">
        <v>480</v>
      </c>
    </row>
    <row r="282" spans="1:55" s="62" customFormat="1" ht="16.5" customHeight="1">
      <c r="A282" s="63" t="s">
        <v>4929</v>
      </c>
      <c r="B282" s="65">
        <v>276</v>
      </c>
      <c r="C282" s="52" t="s">
        <v>5433</v>
      </c>
      <c r="D282" s="320" t="s">
        <v>733</v>
      </c>
      <c r="E282" s="64" t="s">
        <v>5434</v>
      </c>
      <c r="F282" s="52" t="s">
        <v>5435</v>
      </c>
      <c r="G282" s="74"/>
      <c r="H282" s="52" t="s">
        <v>3458</v>
      </c>
      <c r="I282" s="52" t="s">
        <v>3953</v>
      </c>
      <c r="J282" s="52" t="s">
        <v>5009</v>
      </c>
      <c r="K282" s="147">
        <f t="shared" si="4"/>
        <v>29</v>
      </c>
      <c r="L282" s="143" t="s">
        <v>1964</v>
      </c>
      <c r="M282" s="74"/>
      <c r="N282" s="74"/>
      <c r="O282" s="74"/>
      <c r="P282" s="74"/>
      <c r="Q282" s="54">
        <v>567</v>
      </c>
      <c r="R282" s="74"/>
      <c r="S282" s="52" t="s">
        <v>58</v>
      </c>
      <c r="T282" s="52" t="s">
        <v>5252</v>
      </c>
      <c r="U282" s="625" t="s">
        <v>5436</v>
      </c>
      <c r="V282" s="55"/>
      <c r="W282" s="55"/>
      <c r="X282" s="64"/>
      <c r="Y282" s="55"/>
      <c r="Z282" s="55"/>
      <c r="AA282" s="307"/>
      <c r="AB282" s="307"/>
      <c r="AC282" s="307"/>
      <c r="AD282" s="307"/>
      <c r="AE282" s="307"/>
      <c r="AF282" s="52" t="s">
        <v>3804</v>
      </c>
      <c r="AG282" s="52" t="s">
        <v>3955</v>
      </c>
      <c r="AH282" s="52" t="s">
        <v>3992</v>
      </c>
      <c r="AI282" s="52" t="s">
        <v>1996</v>
      </c>
      <c r="AJ282" s="52"/>
      <c r="AK282" s="147"/>
      <c r="AL282" s="143"/>
      <c r="AM282" s="58"/>
      <c r="AN282" s="52" t="s">
        <v>2025</v>
      </c>
      <c r="AO282" s="52" t="s">
        <v>3955</v>
      </c>
      <c r="AP282" s="52" t="s">
        <v>3992</v>
      </c>
      <c r="AQ282" s="52"/>
      <c r="AR282" s="59">
        <v>11</v>
      </c>
      <c r="AS282" s="54" t="s">
        <v>1609</v>
      </c>
      <c r="AT282" s="74">
        <v>180.39999999999998</v>
      </c>
      <c r="AU282" s="74">
        <v>96.8</v>
      </c>
      <c r="AV282" s="74">
        <v>1.52</v>
      </c>
      <c r="AW282" s="61">
        <v>265</v>
      </c>
      <c r="AX282" s="61"/>
      <c r="AY282" s="74">
        <v>57.2</v>
      </c>
      <c r="AZ282" s="57">
        <v>-160.92000000000007</v>
      </c>
      <c r="BA282" s="74">
        <v>600.92000000000007</v>
      </c>
      <c r="BB282" s="74"/>
      <c r="BC282" s="74">
        <v>440</v>
      </c>
    </row>
    <row r="283" spans="1:55" s="62" customFormat="1" ht="16.5" customHeight="1">
      <c r="A283" s="63" t="s">
        <v>4929</v>
      </c>
      <c r="B283" s="65">
        <v>277</v>
      </c>
      <c r="C283" s="52" t="s">
        <v>5437</v>
      </c>
      <c r="D283" s="320" t="s">
        <v>291</v>
      </c>
      <c r="E283" s="64" t="s">
        <v>5438</v>
      </c>
      <c r="F283" s="52" t="s">
        <v>5439</v>
      </c>
      <c r="G283" s="74"/>
      <c r="H283" s="52" t="s">
        <v>2781</v>
      </c>
      <c r="I283" s="52" t="s">
        <v>3946</v>
      </c>
      <c r="J283" s="52" t="s">
        <v>5210</v>
      </c>
      <c r="K283" s="147">
        <f t="shared" si="4"/>
        <v>38</v>
      </c>
      <c r="L283" s="143" t="s">
        <v>1964</v>
      </c>
      <c r="M283" s="74"/>
      <c r="N283" s="74"/>
      <c r="O283" s="74"/>
      <c r="P283" s="74"/>
      <c r="Q283" s="54">
        <v>569</v>
      </c>
      <c r="R283" s="74"/>
      <c r="S283" s="52" t="s">
        <v>58</v>
      </c>
      <c r="T283" s="52" t="s">
        <v>5252</v>
      </c>
      <c r="U283" s="295" t="s">
        <v>5440</v>
      </c>
      <c r="V283" s="55"/>
      <c r="W283" s="55"/>
      <c r="X283" s="64"/>
      <c r="Y283" s="55"/>
      <c r="Z283" s="55"/>
      <c r="AA283" s="307"/>
      <c r="AB283" s="307"/>
      <c r="AC283" s="307"/>
      <c r="AD283" s="307"/>
      <c r="AE283" s="307"/>
      <c r="AF283" s="52" t="s">
        <v>3804</v>
      </c>
      <c r="AG283" s="52" t="s">
        <v>3955</v>
      </c>
      <c r="AH283" s="52" t="s">
        <v>3992</v>
      </c>
      <c r="AI283" s="52" t="s">
        <v>2277</v>
      </c>
      <c r="AJ283" s="52"/>
      <c r="AK283" s="147"/>
      <c r="AL283" s="143"/>
      <c r="AM283" s="58"/>
      <c r="AN283" s="52" t="s">
        <v>2025</v>
      </c>
      <c r="AO283" s="52" t="s">
        <v>3955</v>
      </c>
      <c r="AP283" s="52" t="s">
        <v>3992</v>
      </c>
      <c r="AQ283" s="52"/>
      <c r="AR283" s="59">
        <v>11</v>
      </c>
      <c r="AS283" s="54" t="s">
        <v>1609</v>
      </c>
      <c r="AT283" s="74">
        <v>180.39999999999998</v>
      </c>
      <c r="AU283" s="74">
        <v>96.8</v>
      </c>
      <c r="AV283" s="74">
        <v>0</v>
      </c>
      <c r="AW283" s="61">
        <v>116</v>
      </c>
      <c r="AX283" s="61"/>
      <c r="AY283" s="74">
        <v>57.2</v>
      </c>
      <c r="AZ283" s="57">
        <v>-10.399999999999977</v>
      </c>
      <c r="BA283" s="74">
        <v>450.4</v>
      </c>
      <c r="BB283" s="74"/>
      <c r="BC283" s="74">
        <v>440</v>
      </c>
    </row>
    <row r="284" spans="1:55" s="62" customFormat="1" ht="16.5" customHeight="1">
      <c r="A284" s="63" t="s">
        <v>4929</v>
      </c>
      <c r="B284" s="65">
        <v>278</v>
      </c>
      <c r="C284" s="52" t="s">
        <v>5441</v>
      </c>
      <c r="D284" s="320" t="s">
        <v>1025</v>
      </c>
      <c r="E284" s="64" t="s">
        <v>5442</v>
      </c>
      <c r="F284" s="52" t="s">
        <v>5443</v>
      </c>
      <c r="G284" s="74"/>
      <c r="H284" s="52" t="s">
        <v>2787</v>
      </c>
      <c r="I284" s="52" t="s">
        <v>3955</v>
      </c>
      <c r="J284" s="52" t="s">
        <v>5238</v>
      </c>
      <c r="K284" s="147">
        <f t="shared" si="4"/>
        <v>32</v>
      </c>
      <c r="L284" s="143" t="s">
        <v>1964</v>
      </c>
      <c r="M284" s="74"/>
      <c r="N284" s="74"/>
      <c r="O284" s="74"/>
      <c r="P284" s="74"/>
      <c r="Q284" s="54">
        <v>578</v>
      </c>
      <c r="R284" s="74"/>
      <c r="S284" s="52" t="s">
        <v>58</v>
      </c>
      <c r="T284" s="52" t="s">
        <v>5252</v>
      </c>
      <c r="U284" s="295" t="s">
        <v>5444</v>
      </c>
      <c r="V284" s="55"/>
      <c r="W284" s="55"/>
      <c r="X284" s="64"/>
      <c r="Y284" s="55"/>
      <c r="Z284" s="55"/>
      <c r="AA284" s="307"/>
      <c r="AB284" s="307"/>
      <c r="AC284" s="307"/>
      <c r="AD284" s="307"/>
      <c r="AE284" s="307"/>
      <c r="AF284" s="52" t="s">
        <v>3454</v>
      </c>
      <c r="AG284" s="52" t="s">
        <v>3955</v>
      </c>
      <c r="AH284" s="52" t="s">
        <v>3992</v>
      </c>
      <c r="AI284" s="52" t="s">
        <v>2109</v>
      </c>
      <c r="AJ284" s="52"/>
      <c r="AK284" s="147"/>
      <c r="AL284" s="143"/>
      <c r="AM284" s="58"/>
      <c r="AN284" s="52" t="s">
        <v>2025</v>
      </c>
      <c r="AO284" s="52" t="s">
        <v>3955</v>
      </c>
      <c r="AP284" s="52" t="s">
        <v>3992</v>
      </c>
      <c r="AQ284" s="52"/>
      <c r="AR284" s="59">
        <v>8</v>
      </c>
      <c r="AS284" s="54" t="s">
        <v>1609</v>
      </c>
      <c r="AT284" s="74">
        <v>131.19999999999999</v>
      </c>
      <c r="AU284" s="74">
        <v>70.400000000000006</v>
      </c>
      <c r="AV284" s="74">
        <v>0.19</v>
      </c>
      <c r="AW284" s="61">
        <v>137</v>
      </c>
      <c r="AX284" s="61"/>
      <c r="AY284" s="74">
        <v>41.6</v>
      </c>
      <c r="AZ284" s="57">
        <v>-60.389999999999986</v>
      </c>
      <c r="BA284" s="74">
        <v>380.39</v>
      </c>
      <c r="BB284" s="74"/>
      <c r="BC284" s="74">
        <v>320</v>
      </c>
    </row>
    <row r="285" spans="1:55" s="62" customFormat="1" ht="16.5" customHeight="1">
      <c r="A285" s="63" t="s">
        <v>4929</v>
      </c>
      <c r="B285" s="65">
        <v>279</v>
      </c>
      <c r="C285" s="52" t="s">
        <v>5445</v>
      </c>
      <c r="D285" s="320" t="s">
        <v>588</v>
      </c>
      <c r="E285" s="64" t="s">
        <v>5446</v>
      </c>
      <c r="F285" s="52" t="s">
        <v>5447</v>
      </c>
      <c r="G285" s="74"/>
      <c r="H285" s="52" t="s">
        <v>3793</v>
      </c>
      <c r="I285" s="52" t="s">
        <v>3946</v>
      </c>
      <c r="J285" s="52" t="s">
        <v>5238</v>
      </c>
      <c r="K285" s="147">
        <f t="shared" si="4"/>
        <v>32</v>
      </c>
      <c r="L285" s="143" t="s">
        <v>1964</v>
      </c>
      <c r="M285" s="74"/>
      <c r="N285" s="74"/>
      <c r="O285" s="74"/>
      <c r="P285" s="74"/>
      <c r="Q285" s="54">
        <v>579</v>
      </c>
      <c r="R285" s="74"/>
      <c r="S285" s="52" t="s">
        <v>58</v>
      </c>
      <c r="T285" s="52" t="s">
        <v>5252</v>
      </c>
      <c r="U285" s="295" t="s">
        <v>5448</v>
      </c>
      <c r="V285" s="55"/>
      <c r="W285" s="55"/>
      <c r="X285" s="64"/>
      <c r="Y285" s="55"/>
      <c r="Z285" s="55"/>
      <c r="AA285" s="307"/>
      <c r="AB285" s="307"/>
      <c r="AC285" s="307"/>
      <c r="AD285" s="307"/>
      <c r="AE285" s="307"/>
      <c r="AF285" s="52" t="s">
        <v>3454</v>
      </c>
      <c r="AG285" s="52" t="s">
        <v>3955</v>
      </c>
      <c r="AH285" s="52" t="s">
        <v>3992</v>
      </c>
      <c r="AI285" s="52" t="s">
        <v>2527</v>
      </c>
      <c r="AJ285" s="52"/>
      <c r="AK285" s="147"/>
      <c r="AL285" s="143"/>
      <c r="AM285" s="58"/>
      <c r="AN285" s="52" t="s">
        <v>2025</v>
      </c>
      <c r="AO285" s="52" t="s">
        <v>3955</v>
      </c>
      <c r="AP285" s="52" t="s">
        <v>3992</v>
      </c>
      <c r="AQ285" s="52"/>
      <c r="AR285" s="59">
        <v>8</v>
      </c>
      <c r="AS285" s="54" t="s">
        <v>1609</v>
      </c>
      <c r="AT285" s="74">
        <v>131.19999999999999</v>
      </c>
      <c r="AU285" s="74">
        <v>70.400000000000006</v>
      </c>
      <c r="AV285" s="74">
        <v>1.1200000000000001</v>
      </c>
      <c r="AW285" s="61">
        <v>116</v>
      </c>
      <c r="AX285" s="61"/>
      <c r="AY285" s="74">
        <v>41.6</v>
      </c>
      <c r="AZ285" s="57">
        <v>-40.32000000000005</v>
      </c>
      <c r="BA285" s="74">
        <v>360.32000000000005</v>
      </c>
      <c r="BB285" s="74"/>
      <c r="BC285" s="74">
        <v>320</v>
      </c>
    </row>
    <row r="286" spans="1:55" s="62" customFormat="1" ht="16.5" customHeight="1">
      <c r="A286" s="63" t="s">
        <v>4929</v>
      </c>
      <c r="B286" s="65">
        <v>280</v>
      </c>
      <c r="C286" s="52" t="s">
        <v>5449</v>
      </c>
      <c r="D286" s="320" t="s">
        <v>4804</v>
      </c>
      <c r="E286" s="64" t="s">
        <v>376</v>
      </c>
      <c r="F286" s="52" t="s">
        <v>5450</v>
      </c>
      <c r="G286" s="74"/>
      <c r="H286" s="52" t="s">
        <v>3952</v>
      </c>
      <c r="I286" s="52" t="s">
        <v>3951</v>
      </c>
      <c r="J286" s="52" t="s">
        <v>4987</v>
      </c>
      <c r="K286" s="147">
        <f t="shared" si="4"/>
        <v>72</v>
      </c>
      <c r="L286" s="143" t="s">
        <v>100</v>
      </c>
      <c r="M286" s="74"/>
      <c r="N286" s="74"/>
      <c r="O286" s="74"/>
      <c r="P286" s="74"/>
      <c r="Q286" s="54">
        <v>585</v>
      </c>
      <c r="R286" s="74"/>
      <c r="S286" s="52" t="s">
        <v>58</v>
      </c>
      <c r="T286" s="52" t="s">
        <v>5252</v>
      </c>
      <c r="U286" s="625" t="s">
        <v>5451</v>
      </c>
      <c r="V286" s="55"/>
      <c r="W286" s="55"/>
      <c r="X286" s="64"/>
      <c r="Y286" s="55"/>
      <c r="Z286" s="55"/>
      <c r="AA286" s="307"/>
      <c r="AB286" s="307"/>
      <c r="AC286" s="307"/>
      <c r="AD286" s="307"/>
      <c r="AE286" s="307"/>
      <c r="AF286" s="52" t="s">
        <v>3454</v>
      </c>
      <c r="AG286" s="52" t="s">
        <v>3955</v>
      </c>
      <c r="AH286" s="52" t="s">
        <v>3992</v>
      </c>
      <c r="AI286" s="52" t="s">
        <v>2235</v>
      </c>
      <c r="AJ286" s="52"/>
      <c r="AK286" s="147"/>
      <c r="AL286" s="143"/>
      <c r="AM286" s="58"/>
      <c r="AN286" s="52" t="s">
        <v>2025</v>
      </c>
      <c r="AO286" s="52" t="s">
        <v>3955</v>
      </c>
      <c r="AP286" s="52" t="s">
        <v>3992</v>
      </c>
      <c r="AQ286" s="52"/>
      <c r="AR286" s="59">
        <v>8</v>
      </c>
      <c r="AS286" s="54" t="s">
        <v>1609</v>
      </c>
      <c r="AT286" s="74">
        <v>131.19999999999999</v>
      </c>
      <c r="AU286" s="74">
        <v>70.400000000000006</v>
      </c>
      <c r="AV286" s="74">
        <v>1.1200000000000001</v>
      </c>
      <c r="AW286" s="61">
        <v>179</v>
      </c>
      <c r="AX286" s="61"/>
      <c r="AY286" s="74">
        <v>41.6</v>
      </c>
      <c r="AZ286" s="57">
        <v>-103.32000000000005</v>
      </c>
      <c r="BA286" s="74">
        <v>423.32000000000005</v>
      </c>
      <c r="BB286" s="74"/>
      <c r="BC286" s="74">
        <v>320</v>
      </c>
    </row>
    <row r="287" spans="1:55" s="62" customFormat="1" ht="16.5" customHeight="1">
      <c r="A287" s="63" t="s">
        <v>4929</v>
      </c>
      <c r="B287" s="65">
        <v>281</v>
      </c>
      <c r="C287" s="52" t="s">
        <v>5452</v>
      </c>
      <c r="D287" s="320" t="s">
        <v>227</v>
      </c>
      <c r="E287" s="64" t="s">
        <v>2659</v>
      </c>
      <c r="F287" s="52" t="s">
        <v>5453</v>
      </c>
      <c r="G287" s="74"/>
      <c r="H287" s="52" t="s">
        <v>3804</v>
      </c>
      <c r="I287" s="52" t="s">
        <v>3955</v>
      </c>
      <c r="J287" s="52" t="s">
        <v>4978</v>
      </c>
      <c r="K287" s="147">
        <f t="shared" si="4"/>
        <v>17</v>
      </c>
      <c r="L287" s="143" t="s">
        <v>100</v>
      </c>
      <c r="M287" s="74"/>
      <c r="N287" s="74"/>
      <c r="O287" s="74"/>
      <c r="P287" s="74"/>
      <c r="Q287" s="54">
        <v>586</v>
      </c>
      <c r="R287" s="74"/>
      <c r="S287" s="52" t="s">
        <v>58</v>
      </c>
      <c r="T287" s="52" t="s">
        <v>5252</v>
      </c>
      <c r="U287" s="625" t="s">
        <v>5454</v>
      </c>
      <c r="V287" s="55"/>
      <c r="W287" s="55"/>
      <c r="X287" s="64"/>
      <c r="Y287" s="55"/>
      <c r="Z287" s="55"/>
      <c r="AA287" s="307"/>
      <c r="AB287" s="307"/>
      <c r="AC287" s="307"/>
      <c r="AD287" s="307"/>
      <c r="AE287" s="307"/>
      <c r="AF287" s="52" t="s">
        <v>3454</v>
      </c>
      <c r="AG287" s="52" t="s">
        <v>3955</v>
      </c>
      <c r="AH287" s="52" t="s">
        <v>3992</v>
      </c>
      <c r="AI287" s="52" t="s">
        <v>2072</v>
      </c>
      <c r="AJ287" s="52"/>
      <c r="AK287" s="147"/>
      <c r="AL287" s="143"/>
      <c r="AM287" s="58"/>
      <c r="AN287" s="52" t="s">
        <v>2025</v>
      </c>
      <c r="AO287" s="52" t="s">
        <v>3955</v>
      </c>
      <c r="AP287" s="52" t="s">
        <v>3992</v>
      </c>
      <c r="AQ287" s="52"/>
      <c r="AR287" s="59">
        <v>8</v>
      </c>
      <c r="AS287" s="54" t="s">
        <v>1609</v>
      </c>
      <c r="AT287" s="74">
        <v>131.19999999999999</v>
      </c>
      <c r="AU287" s="74">
        <v>70.400000000000006</v>
      </c>
      <c r="AV287" s="74">
        <v>6.95</v>
      </c>
      <c r="AW287" s="61">
        <v>244</v>
      </c>
      <c r="AX287" s="61"/>
      <c r="AY287" s="74">
        <v>41.6</v>
      </c>
      <c r="AZ287" s="57">
        <v>-174.14999999999998</v>
      </c>
      <c r="BA287" s="74">
        <v>494.15</v>
      </c>
      <c r="BB287" s="74"/>
      <c r="BC287" s="74">
        <v>320</v>
      </c>
    </row>
    <row r="288" spans="1:55" s="62" customFormat="1" ht="16.5" customHeight="1">
      <c r="A288" s="63" t="s">
        <v>4929</v>
      </c>
      <c r="B288" s="65">
        <v>282</v>
      </c>
      <c r="C288" s="52" t="s">
        <v>5455</v>
      </c>
      <c r="D288" s="320" t="s">
        <v>485</v>
      </c>
      <c r="E288" s="64" t="s">
        <v>5456</v>
      </c>
      <c r="F288" s="52" t="s">
        <v>5457</v>
      </c>
      <c r="G288" s="74"/>
      <c r="H288" s="52" t="s">
        <v>2787</v>
      </c>
      <c r="I288" s="52" t="s">
        <v>3949</v>
      </c>
      <c r="J288" s="52" t="s">
        <v>5249</v>
      </c>
      <c r="K288" s="147">
        <f t="shared" si="4"/>
        <v>59</v>
      </c>
      <c r="L288" s="143" t="s">
        <v>1964</v>
      </c>
      <c r="M288" s="74"/>
      <c r="N288" s="74"/>
      <c r="O288" s="74"/>
      <c r="P288" s="74"/>
      <c r="Q288" s="54">
        <v>597</v>
      </c>
      <c r="R288" s="74"/>
      <c r="S288" s="52" t="s">
        <v>58</v>
      </c>
      <c r="T288" s="52" t="s">
        <v>5252</v>
      </c>
      <c r="U288" s="295" t="s">
        <v>5444</v>
      </c>
      <c r="V288" s="55"/>
      <c r="W288" s="55"/>
      <c r="X288" s="64"/>
      <c r="Y288" s="55"/>
      <c r="Z288" s="55"/>
      <c r="AA288" s="307"/>
      <c r="AB288" s="307"/>
      <c r="AC288" s="307"/>
      <c r="AD288" s="307"/>
      <c r="AE288" s="307"/>
      <c r="AF288" s="52" t="s">
        <v>3505</v>
      </c>
      <c r="AG288" s="52" t="s">
        <v>3955</v>
      </c>
      <c r="AH288" s="52" t="s">
        <v>3992</v>
      </c>
      <c r="AI288" s="52" t="s">
        <v>2440</v>
      </c>
      <c r="AJ288" s="52"/>
      <c r="AK288" s="147"/>
      <c r="AL288" s="143"/>
      <c r="AM288" s="58"/>
      <c r="AN288" s="52" t="s">
        <v>2025</v>
      </c>
      <c r="AO288" s="52" t="s">
        <v>3955</v>
      </c>
      <c r="AP288" s="52" t="s">
        <v>3992</v>
      </c>
      <c r="AQ288" s="52"/>
      <c r="AR288" s="59">
        <v>6</v>
      </c>
      <c r="AS288" s="54" t="s">
        <v>1609</v>
      </c>
      <c r="AT288" s="74">
        <v>98.399999999999991</v>
      </c>
      <c r="AU288" s="74">
        <v>52.8</v>
      </c>
      <c r="AV288" s="74">
        <v>0.03</v>
      </c>
      <c r="AW288" s="61">
        <v>137</v>
      </c>
      <c r="AX288" s="61"/>
      <c r="AY288" s="74">
        <v>31.200000000000003</v>
      </c>
      <c r="AZ288" s="57">
        <v>-79.430000000000007</v>
      </c>
      <c r="BA288" s="74">
        <v>319.43</v>
      </c>
      <c r="BB288" s="74"/>
      <c r="BC288" s="74">
        <v>240</v>
      </c>
    </row>
    <row r="289" spans="1:55" s="62" customFormat="1" ht="16.5" customHeight="1">
      <c r="A289" s="63" t="s">
        <v>4929</v>
      </c>
      <c r="B289" s="65">
        <v>283</v>
      </c>
      <c r="C289" s="52" t="s">
        <v>5458</v>
      </c>
      <c r="D289" s="320" t="s">
        <v>304</v>
      </c>
      <c r="E289" s="64" t="s">
        <v>5369</v>
      </c>
      <c r="F289" s="52" t="s">
        <v>5459</v>
      </c>
      <c r="G289" s="74"/>
      <c r="H289" s="52" t="s">
        <v>3804</v>
      </c>
      <c r="I289" s="52" t="s">
        <v>3955</v>
      </c>
      <c r="J289" s="52" t="s">
        <v>4981</v>
      </c>
      <c r="K289" s="147">
        <f t="shared" si="4"/>
        <v>12</v>
      </c>
      <c r="L289" s="143" t="s">
        <v>1964</v>
      </c>
      <c r="M289" s="74"/>
      <c r="N289" s="74"/>
      <c r="O289" s="74"/>
      <c r="P289" s="74"/>
      <c r="Q289" s="54">
        <v>598</v>
      </c>
      <c r="R289" s="74"/>
      <c r="S289" s="52" t="s">
        <v>117</v>
      </c>
      <c r="T289" s="52" t="s">
        <v>5252</v>
      </c>
      <c r="U289" s="625" t="s">
        <v>5460</v>
      </c>
      <c r="V289" s="55"/>
      <c r="W289" s="55"/>
      <c r="X289" s="64"/>
      <c r="Y289" s="55"/>
      <c r="Z289" s="55"/>
      <c r="AA289" s="307"/>
      <c r="AB289" s="307"/>
      <c r="AC289" s="307"/>
      <c r="AD289" s="307"/>
      <c r="AE289" s="307"/>
      <c r="AF289" s="52" t="s">
        <v>3505</v>
      </c>
      <c r="AG289" s="52" t="s">
        <v>3955</v>
      </c>
      <c r="AH289" s="52" t="s">
        <v>3992</v>
      </c>
      <c r="AI289" s="52" t="s">
        <v>2016</v>
      </c>
      <c r="AJ289" s="52"/>
      <c r="AK289" s="147"/>
      <c r="AL289" s="143"/>
      <c r="AM289" s="58"/>
      <c r="AN289" s="52" t="s">
        <v>2025</v>
      </c>
      <c r="AO289" s="52" t="s">
        <v>3955</v>
      </c>
      <c r="AP289" s="52" t="s">
        <v>3992</v>
      </c>
      <c r="AQ289" s="52"/>
      <c r="AR289" s="59">
        <v>6</v>
      </c>
      <c r="AS289" s="54" t="s">
        <v>1609</v>
      </c>
      <c r="AT289" s="74">
        <v>98.399999999999991</v>
      </c>
      <c r="AU289" s="74">
        <v>52.8</v>
      </c>
      <c r="AV289" s="74">
        <v>0</v>
      </c>
      <c r="AW289" s="61">
        <v>161</v>
      </c>
      <c r="AX289" s="61"/>
      <c r="AY289" s="74">
        <v>31.200000000000003</v>
      </c>
      <c r="AZ289" s="57">
        <v>-103.39999999999998</v>
      </c>
      <c r="BA289" s="74">
        <v>343.4</v>
      </c>
      <c r="BB289" s="74"/>
      <c r="BC289" s="74">
        <v>240</v>
      </c>
    </row>
    <row r="290" spans="1:55" s="62" customFormat="1" ht="16.5" customHeight="1">
      <c r="A290" s="63" t="s">
        <v>4929</v>
      </c>
      <c r="B290" s="65">
        <v>284</v>
      </c>
      <c r="C290" s="52" t="s">
        <v>5461</v>
      </c>
      <c r="D290" s="320" t="s">
        <v>5462</v>
      </c>
      <c r="E290" s="64" t="s">
        <v>5369</v>
      </c>
      <c r="F290" s="52" t="s">
        <v>5463</v>
      </c>
      <c r="G290" s="74"/>
      <c r="H290" s="52" t="s">
        <v>2797</v>
      </c>
      <c r="I290" s="52" t="s">
        <v>3955</v>
      </c>
      <c r="J290" s="52" t="s">
        <v>5464</v>
      </c>
      <c r="K290" s="147">
        <f t="shared" si="4"/>
        <v>11</v>
      </c>
      <c r="L290" s="143" t="s">
        <v>100</v>
      </c>
      <c r="M290" s="74"/>
      <c r="N290" s="74"/>
      <c r="O290" s="74"/>
      <c r="P290" s="74"/>
      <c r="Q290" s="54">
        <v>599</v>
      </c>
      <c r="R290" s="74"/>
      <c r="S290" s="52" t="s">
        <v>117</v>
      </c>
      <c r="T290" s="52" t="s">
        <v>5252</v>
      </c>
      <c r="U290" s="625" t="s">
        <v>5465</v>
      </c>
      <c r="V290" s="55"/>
      <c r="W290" s="55"/>
      <c r="X290" s="64"/>
      <c r="Y290" s="55"/>
      <c r="Z290" s="55"/>
      <c r="AA290" s="307"/>
      <c r="AB290" s="307"/>
      <c r="AC290" s="307"/>
      <c r="AD290" s="307"/>
      <c r="AE290" s="307"/>
      <c r="AF290" s="52" t="s">
        <v>3505</v>
      </c>
      <c r="AG290" s="52" t="s">
        <v>3955</v>
      </c>
      <c r="AH290" s="52" t="s">
        <v>3992</v>
      </c>
      <c r="AI290" s="52" t="s">
        <v>2508</v>
      </c>
      <c r="AJ290" s="52"/>
      <c r="AK290" s="147"/>
      <c r="AL290" s="143"/>
      <c r="AM290" s="58"/>
      <c r="AN290" s="52" t="s">
        <v>2025</v>
      </c>
      <c r="AO290" s="52" t="s">
        <v>3955</v>
      </c>
      <c r="AP290" s="52" t="s">
        <v>3992</v>
      </c>
      <c r="AQ290" s="52"/>
      <c r="AR290" s="59">
        <v>6</v>
      </c>
      <c r="AS290" s="54" t="s">
        <v>1609</v>
      </c>
      <c r="AT290" s="74">
        <v>98.399999999999991</v>
      </c>
      <c r="AU290" s="74">
        <v>52.8</v>
      </c>
      <c r="AV290" s="74">
        <v>0</v>
      </c>
      <c r="AW290" s="61">
        <v>158</v>
      </c>
      <c r="AX290" s="61"/>
      <c r="AY290" s="74">
        <v>31.200000000000003</v>
      </c>
      <c r="AZ290" s="57">
        <v>-100.39999999999998</v>
      </c>
      <c r="BA290" s="74">
        <v>340.4</v>
      </c>
      <c r="BB290" s="74"/>
      <c r="BC290" s="74">
        <v>240</v>
      </c>
    </row>
    <row r="291" spans="1:55" s="62" customFormat="1" ht="16.5" customHeight="1">
      <c r="A291" s="63" t="s">
        <v>4929</v>
      </c>
      <c r="B291" s="65">
        <v>285</v>
      </c>
      <c r="C291" s="52" t="s">
        <v>5466</v>
      </c>
      <c r="D291" s="320" t="s">
        <v>66</v>
      </c>
      <c r="E291" s="64" t="s">
        <v>2790</v>
      </c>
      <c r="F291" s="52" t="s">
        <v>2791</v>
      </c>
      <c r="G291" s="74"/>
      <c r="H291" s="52" t="s">
        <v>3812</v>
      </c>
      <c r="I291" s="52" t="s">
        <v>2752</v>
      </c>
      <c r="J291" s="52" t="s">
        <v>5265</v>
      </c>
      <c r="K291" s="147">
        <f t="shared" si="4"/>
        <v>47</v>
      </c>
      <c r="L291" s="143" t="s">
        <v>1964</v>
      </c>
      <c r="M291" s="74"/>
      <c r="N291" s="74"/>
      <c r="O291" s="74"/>
      <c r="P291" s="74"/>
      <c r="Q291" s="54">
        <v>601</v>
      </c>
      <c r="R291" s="74"/>
      <c r="S291" s="52" t="s">
        <v>58</v>
      </c>
      <c r="T291" s="52" t="s">
        <v>5252</v>
      </c>
      <c r="U291" s="295" t="s">
        <v>722</v>
      </c>
      <c r="V291" s="55"/>
      <c r="W291" s="55"/>
      <c r="X291" s="64"/>
      <c r="Y291" s="55"/>
      <c r="Z291" s="55"/>
      <c r="AA291" s="307"/>
      <c r="AB291" s="307"/>
      <c r="AC291" s="307"/>
      <c r="AD291" s="307"/>
      <c r="AE291" s="307"/>
      <c r="AF291" s="52" t="s">
        <v>3505</v>
      </c>
      <c r="AG291" s="52" t="s">
        <v>3955</v>
      </c>
      <c r="AH291" s="52" t="s">
        <v>3992</v>
      </c>
      <c r="AI291" s="52" t="s">
        <v>1997</v>
      </c>
      <c r="AJ291" s="52"/>
      <c r="AK291" s="147"/>
      <c r="AL291" s="143"/>
      <c r="AM291" s="58"/>
      <c r="AN291" s="52" t="s">
        <v>2797</v>
      </c>
      <c r="AO291" s="52" t="s">
        <v>3955</v>
      </c>
      <c r="AP291" s="52" t="s">
        <v>3992</v>
      </c>
      <c r="AQ291" s="52"/>
      <c r="AR291" s="59">
        <v>4</v>
      </c>
      <c r="AS291" s="54" t="s">
        <v>1544</v>
      </c>
      <c r="AT291" s="74">
        <v>65.599999999999994</v>
      </c>
      <c r="AU291" s="74">
        <v>35.200000000000003</v>
      </c>
      <c r="AV291" s="74">
        <v>2.75</v>
      </c>
      <c r="AW291" s="61">
        <v>28</v>
      </c>
      <c r="AX291" s="61"/>
      <c r="AY291" s="74">
        <v>20.8</v>
      </c>
      <c r="AZ291" s="57">
        <v>7.65</v>
      </c>
      <c r="BA291" s="74">
        <v>160</v>
      </c>
      <c r="BB291" s="74"/>
      <c r="BC291" s="74">
        <v>160</v>
      </c>
    </row>
    <row r="292" spans="1:55" s="62" customFormat="1" ht="16.5" customHeight="1">
      <c r="A292" s="63" t="s">
        <v>4929</v>
      </c>
      <c r="B292" s="65">
        <v>286</v>
      </c>
      <c r="C292" s="52" t="s">
        <v>5467</v>
      </c>
      <c r="D292" s="320" t="s">
        <v>1340</v>
      </c>
      <c r="E292" s="64" t="s">
        <v>861</v>
      </c>
      <c r="F292" s="52" t="s">
        <v>5468</v>
      </c>
      <c r="G292" s="74"/>
      <c r="H292" s="52" t="s">
        <v>2752</v>
      </c>
      <c r="I292" s="52" t="s">
        <v>2752</v>
      </c>
      <c r="J292" s="52" t="s">
        <v>5023</v>
      </c>
      <c r="K292" s="147">
        <f t="shared" si="4"/>
        <v>20</v>
      </c>
      <c r="L292" s="143" t="s">
        <v>100</v>
      </c>
      <c r="M292" s="74"/>
      <c r="N292" s="74"/>
      <c r="O292" s="74"/>
      <c r="P292" s="74"/>
      <c r="Q292" s="54">
        <v>604</v>
      </c>
      <c r="R292" s="74"/>
      <c r="S292" s="52" t="s">
        <v>58</v>
      </c>
      <c r="T292" s="52" t="s">
        <v>5252</v>
      </c>
      <c r="U292" s="295" t="s">
        <v>5469</v>
      </c>
      <c r="V292" s="55"/>
      <c r="W292" s="55"/>
      <c r="X292" s="64"/>
      <c r="Y292" s="55"/>
      <c r="Z292" s="55"/>
      <c r="AA292" s="307"/>
      <c r="AB292" s="307"/>
      <c r="AC292" s="307"/>
      <c r="AD292" s="307"/>
      <c r="AE292" s="307"/>
      <c r="AF292" s="52" t="s">
        <v>3505</v>
      </c>
      <c r="AG292" s="52" t="s">
        <v>3955</v>
      </c>
      <c r="AH292" s="52" t="s">
        <v>3992</v>
      </c>
      <c r="AI292" s="52" t="s">
        <v>1988</v>
      </c>
      <c r="AJ292" s="52"/>
      <c r="AK292" s="147"/>
      <c r="AL292" s="143"/>
      <c r="AM292" s="58"/>
      <c r="AN292" s="52" t="s">
        <v>2025</v>
      </c>
      <c r="AO292" s="52" t="s">
        <v>3955</v>
      </c>
      <c r="AP292" s="52" t="s">
        <v>3992</v>
      </c>
      <c r="AQ292" s="52"/>
      <c r="AR292" s="59">
        <v>6</v>
      </c>
      <c r="AS292" s="54" t="s">
        <v>1609</v>
      </c>
      <c r="AT292" s="74">
        <v>98.399999999999991</v>
      </c>
      <c r="AU292" s="74">
        <v>52.8</v>
      </c>
      <c r="AV292" s="74">
        <v>1.56</v>
      </c>
      <c r="AW292" s="61">
        <v>14.399999999999999</v>
      </c>
      <c r="AX292" s="61"/>
      <c r="AY292" s="74">
        <v>31.200000000000003</v>
      </c>
      <c r="AZ292" s="57">
        <v>41.64</v>
      </c>
      <c r="BA292" s="74">
        <v>240</v>
      </c>
      <c r="BB292" s="74"/>
      <c r="BC292" s="74">
        <v>240</v>
      </c>
    </row>
    <row r="293" spans="1:55" s="62" customFormat="1" ht="16.5" customHeight="1">
      <c r="A293" s="63" t="s">
        <v>4929</v>
      </c>
      <c r="B293" s="65">
        <v>287</v>
      </c>
      <c r="C293" s="52" t="s">
        <v>5470</v>
      </c>
      <c r="D293" s="320" t="s">
        <v>2785</v>
      </c>
      <c r="E293" s="64" t="s">
        <v>1768</v>
      </c>
      <c r="F293" s="52" t="s">
        <v>2786</v>
      </c>
      <c r="G293" s="74"/>
      <c r="H293" s="52" t="s">
        <v>3948</v>
      </c>
      <c r="I293" s="52" t="s">
        <v>3952</v>
      </c>
      <c r="J293" s="52" t="s">
        <v>4961</v>
      </c>
      <c r="K293" s="147">
        <f t="shared" si="4"/>
        <v>24</v>
      </c>
      <c r="L293" s="143" t="s">
        <v>1964</v>
      </c>
      <c r="M293" s="74"/>
      <c r="N293" s="74"/>
      <c r="O293" s="74"/>
      <c r="P293" s="74"/>
      <c r="Q293" s="54">
        <v>605</v>
      </c>
      <c r="R293" s="74"/>
      <c r="S293" s="52" t="s">
        <v>58</v>
      </c>
      <c r="T293" s="52" t="s">
        <v>5252</v>
      </c>
      <c r="U293" s="295"/>
      <c r="V293" s="55"/>
      <c r="W293" s="55"/>
      <c r="X293" s="64"/>
      <c r="Y293" s="55"/>
      <c r="Z293" s="55"/>
      <c r="AA293" s="307"/>
      <c r="AB293" s="307"/>
      <c r="AC293" s="307"/>
      <c r="AD293" s="307"/>
      <c r="AE293" s="307"/>
      <c r="AF293" s="52" t="s">
        <v>3505</v>
      </c>
      <c r="AG293" s="52" t="s">
        <v>3955</v>
      </c>
      <c r="AH293" s="52" t="s">
        <v>3992</v>
      </c>
      <c r="AI293" s="52" t="s">
        <v>1969</v>
      </c>
      <c r="AJ293" s="52"/>
      <c r="AK293" s="147"/>
      <c r="AL293" s="143"/>
      <c r="AM293" s="58"/>
      <c r="AN293" s="52" t="s">
        <v>2025</v>
      </c>
      <c r="AO293" s="52" t="s">
        <v>3955</v>
      </c>
      <c r="AP293" s="52" t="s">
        <v>3992</v>
      </c>
      <c r="AQ293" s="52"/>
      <c r="AR293" s="59">
        <v>6</v>
      </c>
      <c r="AS293" s="54" t="s">
        <v>1609</v>
      </c>
      <c r="AT293" s="74">
        <v>98.399999999999991</v>
      </c>
      <c r="AU293" s="74">
        <v>52.8</v>
      </c>
      <c r="AV293" s="74">
        <v>0.61</v>
      </c>
      <c r="AW293" s="61">
        <v>0</v>
      </c>
      <c r="AX293" s="61"/>
      <c r="AY293" s="74">
        <v>31.200000000000003</v>
      </c>
      <c r="AZ293" s="57">
        <v>56.99</v>
      </c>
      <c r="BA293" s="74">
        <v>240</v>
      </c>
      <c r="BB293" s="74"/>
      <c r="BC293" s="74">
        <v>240</v>
      </c>
    </row>
    <row r="294" spans="1:55" s="62" customFormat="1" ht="16.5" customHeight="1">
      <c r="A294" s="63" t="s">
        <v>4929</v>
      </c>
      <c r="B294" s="65">
        <v>288</v>
      </c>
      <c r="C294" s="52" t="s">
        <v>5471</v>
      </c>
      <c r="D294" s="320" t="s">
        <v>2524</v>
      </c>
      <c r="E294" s="64" t="s">
        <v>5472</v>
      </c>
      <c r="F294" s="52" t="s">
        <v>5473</v>
      </c>
      <c r="G294" s="74"/>
      <c r="H294" s="52" t="s">
        <v>3804</v>
      </c>
      <c r="I294" s="52" t="s">
        <v>3946</v>
      </c>
      <c r="J294" s="52" t="s">
        <v>4963</v>
      </c>
      <c r="K294" s="147">
        <f t="shared" si="4"/>
        <v>41</v>
      </c>
      <c r="L294" s="143" t="s">
        <v>1964</v>
      </c>
      <c r="M294" s="74"/>
      <c r="N294" s="74"/>
      <c r="O294" s="74"/>
      <c r="P294" s="74"/>
      <c r="Q294" s="54">
        <v>606</v>
      </c>
      <c r="R294" s="74"/>
      <c r="S294" s="52" t="s">
        <v>58</v>
      </c>
      <c r="T294" s="52" t="s">
        <v>5252</v>
      </c>
      <c r="U294" s="625" t="s">
        <v>5474</v>
      </c>
      <c r="V294" s="55"/>
      <c r="W294" s="55"/>
      <c r="X294" s="64"/>
      <c r="Y294" s="55"/>
      <c r="Z294" s="55"/>
      <c r="AA294" s="307"/>
      <c r="AB294" s="307"/>
      <c r="AC294" s="307"/>
      <c r="AD294" s="307"/>
      <c r="AE294" s="307"/>
      <c r="AF294" s="52" t="s">
        <v>2792</v>
      </c>
      <c r="AG294" s="52" t="s">
        <v>3955</v>
      </c>
      <c r="AH294" s="52" t="s">
        <v>3992</v>
      </c>
      <c r="AI294" s="52" t="s">
        <v>2584</v>
      </c>
      <c r="AJ294" s="52"/>
      <c r="AK294" s="147"/>
      <c r="AL294" s="143"/>
      <c r="AM294" s="58"/>
      <c r="AN294" s="52" t="s">
        <v>2025</v>
      </c>
      <c r="AO294" s="52" t="s">
        <v>3955</v>
      </c>
      <c r="AP294" s="52" t="s">
        <v>3992</v>
      </c>
      <c r="AQ294" s="52"/>
      <c r="AR294" s="59">
        <v>5</v>
      </c>
      <c r="AS294" s="54" t="s">
        <v>1609</v>
      </c>
      <c r="AT294" s="74">
        <v>82</v>
      </c>
      <c r="AU294" s="74">
        <v>44</v>
      </c>
      <c r="AV294" s="74">
        <v>0.26</v>
      </c>
      <c r="AW294" s="61">
        <v>175</v>
      </c>
      <c r="AX294" s="61"/>
      <c r="AY294" s="74">
        <v>26</v>
      </c>
      <c r="AZ294" s="57">
        <v>-127.25999999999999</v>
      </c>
      <c r="BA294" s="74">
        <v>327.26</v>
      </c>
      <c r="BB294" s="74"/>
      <c r="BC294" s="74">
        <v>200</v>
      </c>
    </row>
    <row r="295" spans="1:55" s="62" customFormat="1" ht="16.5" customHeight="1">
      <c r="A295" s="63" t="s">
        <v>4929</v>
      </c>
      <c r="B295" s="65">
        <v>289</v>
      </c>
      <c r="C295" s="52" t="s">
        <v>5475</v>
      </c>
      <c r="D295" s="320" t="s">
        <v>5476</v>
      </c>
      <c r="E295" s="64" t="s">
        <v>1562</v>
      </c>
      <c r="F295" s="52" t="s">
        <v>5477</v>
      </c>
      <c r="G295" s="74"/>
      <c r="H295" s="52" t="s">
        <v>3946</v>
      </c>
      <c r="I295" s="52" t="s">
        <v>3947</v>
      </c>
      <c r="J295" s="52" t="s">
        <v>5230</v>
      </c>
      <c r="K295" s="147">
        <f t="shared" si="4"/>
        <v>69</v>
      </c>
      <c r="L295" s="143" t="s">
        <v>1964</v>
      </c>
      <c r="M295" s="74"/>
      <c r="N295" s="74"/>
      <c r="O295" s="74"/>
      <c r="P295" s="74"/>
      <c r="Q295" s="54">
        <v>607</v>
      </c>
      <c r="R295" s="74"/>
      <c r="S295" s="52" t="s">
        <v>58</v>
      </c>
      <c r="T295" s="52" t="s">
        <v>5252</v>
      </c>
      <c r="U295" s="625" t="s">
        <v>5478</v>
      </c>
      <c r="V295" s="55"/>
      <c r="W295" s="55"/>
      <c r="X295" s="64"/>
      <c r="Y295" s="55"/>
      <c r="Z295" s="55"/>
      <c r="AA295" s="307"/>
      <c r="AB295" s="307"/>
      <c r="AC295" s="307"/>
      <c r="AD295" s="307"/>
      <c r="AE295" s="307"/>
      <c r="AF295" s="52" t="s">
        <v>2792</v>
      </c>
      <c r="AG295" s="52" t="s">
        <v>3955</v>
      </c>
      <c r="AH295" s="52" t="s">
        <v>3992</v>
      </c>
      <c r="AI295" s="52" t="s">
        <v>1987</v>
      </c>
      <c r="AJ295" s="52"/>
      <c r="AK295" s="147"/>
      <c r="AL295" s="143"/>
      <c r="AM295" s="58"/>
      <c r="AN295" s="52" t="s">
        <v>2025</v>
      </c>
      <c r="AO295" s="52" t="s">
        <v>3955</v>
      </c>
      <c r="AP295" s="52" t="s">
        <v>3992</v>
      </c>
      <c r="AQ295" s="52"/>
      <c r="AR295" s="59">
        <v>5</v>
      </c>
      <c r="AS295" s="54" t="s">
        <v>1609</v>
      </c>
      <c r="AT295" s="74">
        <v>82</v>
      </c>
      <c r="AU295" s="74">
        <v>44</v>
      </c>
      <c r="AV295" s="74">
        <v>0.89</v>
      </c>
      <c r="AW295" s="61">
        <v>209</v>
      </c>
      <c r="AX295" s="61"/>
      <c r="AY295" s="74">
        <v>26</v>
      </c>
      <c r="AZ295" s="57">
        <v>-161.88999999999999</v>
      </c>
      <c r="BA295" s="74">
        <v>361.89</v>
      </c>
      <c r="BB295" s="74"/>
      <c r="BC295" s="74">
        <v>200</v>
      </c>
    </row>
    <row r="296" spans="1:55" s="62" customFormat="1" ht="16.5" customHeight="1">
      <c r="A296" s="63" t="s">
        <v>4929</v>
      </c>
      <c r="B296" s="65">
        <v>290</v>
      </c>
      <c r="C296" s="52" t="s">
        <v>5479</v>
      </c>
      <c r="D296" s="320" t="s">
        <v>412</v>
      </c>
      <c r="E296" s="64" t="s">
        <v>2467</v>
      </c>
      <c r="F296" s="52" t="s">
        <v>5480</v>
      </c>
      <c r="G296" s="74"/>
      <c r="H296" s="52" t="s">
        <v>2777</v>
      </c>
      <c r="I296" s="52" t="s">
        <v>3947</v>
      </c>
      <c r="J296" s="52" t="s">
        <v>4980</v>
      </c>
      <c r="K296" s="147">
        <f t="shared" si="4"/>
        <v>44</v>
      </c>
      <c r="L296" s="143" t="s">
        <v>1964</v>
      </c>
      <c r="M296" s="74"/>
      <c r="N296" s="74"/>
      <c r="O296" s="74"/>
      <c r="P296" s="74"/>
      <c r="Q296" s="54">
        <v>610</v>
      </c>
      <c r="R296" s="74"/>
      <c r="S296" s="52" t="s">
        <v>69</v>
      </c>
      <c r="T296" s="52" t="s">
        <v>5252</v>
      </c>
      <c r="U296" s="625" t="s">
        <v>5481</v>
      </c>
      <c r="V296" s="55"/>
      <c r="W296" s="55"/>
      <c r="X296" s="64"/>
      <c r="Y296" s="55"/>
      <c r="Z296" s="55"/>
      <c r="AA296" s="307"/>
      <c r="AB296" s="307"/>
      <c r="AC296" s="307"/>
      <c r="AD296" s="307"/>
      <c r="AE296" s="307"/>
      <c r="AF296" s="52" t="s">
        <v>2792</v>
      </c>
      <c r="AG296" s="52" t="s">
        <v>3955</v>
      </c>
      <c r="AH296" s="52" t="s">
        <v>3992</v>
      </c>
      <c r="AI296" s="52" t="s">
        <v>1996</v>
      </c>
      <c r="AJ296" s="52"/>
      <c r="AK296" s="147"/>
      <c r="AL296" s="143"/>
      <c r="AM296" s="58"/>
      <c r="AN296" s="52" t="s">
        <v>2025</v>
      </c>
      <c r="AO296" s="52" t="s">
        <v>3955</v>
      </c>
      <c r="AP296" s="52" t="s">
        <v>3992</v>
      </c>
      <c r="AQ296" s="52"/>
      <c r="AR296" s="59">
        <v>5</v>
      </c>
      <c r="AS296" s="54" t="s">
        <v>1609</v>
      </c>
      <c r="AT296" s="74">
        <v>82</v>
      </c>
      <c r="AU296" s="74">
        <v>44</v>
      </c>
      <c r="AV296" s="74">
        <v>0</v>
      </c>
      <c r="AW296" s="61">
        <v>137</v>
      </c>
      <c r="AX296" s="61"/>
      <c r="AY296" s="74">
        <v>26</v>
      </c>
      <c r="AZ296" s="57">
        <v>-89</v>
      </c>
      <c r="BA296" s="74">
        <v>289</v>
      </c>
      <c r="BB296" s="74"/>
      <c r="BC296" s="74">
        <v>200</v>
      </c>
    </row>
    <row r="297" spans="1:55" s="62" customFormat="1" ht="16.5" customHeight="1">
      <c r="A297" s="63" t="s">
        <v>4929</v>
      </c>
      <c r="B297" s="65">
        <v>291</v>
      </c>
      <c r="C297" s="52" t="s">
        <v>5482</v>
      </c>
      <c r="D297" s="320" t="s">
        <v>3669</v>
      </c>
      <c r="E297" s="64" t="s">
        <v>3911</v>
      </c>
      <c r="F297" s="52" t="s">
        <v>3910</v>
      </c>
      <c r="G297" s="74"/>
      <c r="H297" s="52" t="s">
        <v>2777</v>
      </c>
      <c r="I297" s="52" t="s">
        <v>3949</v>
      </c>
      <c r="J297" s="52" t="s">
        <v>5033</v>
      </c>
      <c r="K297" s="147">
        <f t="shared" si="4"/>
        <v>54</v>
      </c>
      <c r="L297" s="143" t="s">
        <v>1964</v>
      </c>
      <c r="M297" s="74"/>
      <c r="N297" s="74"/>
      <c r="O297" s="74"/>
      <c r="P297" s="74"/>
      <c r="Q297" s="54">
        <v>612</v>
      </c>
      <c r="R297" s="74"/>
      <c r="S297" s="52" t="s">
        <v>58</v>
      </c>
      <c r="T297" s="52" t="s">
        <v>5252</v>
      </c>
      <c r="U297" s="625" t="s">
        <v>5483</v>
      </c>
      <c r="V297" s="55"/>
      <c r="W297" s="55"/>
      <c r="X297" s="64"/>
      <c r="Y297" s="55"/>
      <c r="Z297" s="55"/>
      <c r="AA297" s="307"/>
      <c r="AB297" s="307"/>
      <c r="AC297" s="307"/>
      <c r="AD297" s="307"/>
      <c r="AE297" s="307"/>
      <c r="AF297" s="52" t="s">
        <v>2792</v>
      </c>
      <c r="AG297" s="52" t="s">
        <v>3955</v>
      </c>
      <c r="AH297" s="52" t="s">
        <v>3992</v>
      </c>
      <c r="AI297" s="52" t="s">
        <v>1978</v>
      </c>
      <c r="AJ297" s="52"/>
      <c r="AK297" s="147"/>
      <c r="AL297" s="143"/>
      <c r="AM297" s="58"/>
      <c r="AN297" s="52" t="s">
        <v>2025</v>
      </c>
      <c r="AO297" s="52" t="s">
        <v>3955</v>
      </c>
      <c r="AP297" s="52" t="s">
        <v>3992</v>
      </c>
      <c r="AQ297" s="52"/>
      <c r="AR297" s="59">
        <v>5</v>
      </c>
      <c r="AS297" s="54" t="s">
        <v>1609</v>
      </c>
      <c r="AT297" s="74">
        <v>82</v>
      </c>
      <c r="AU297" s="74">
        <v>44</v>
      </c>
      <c r="AV297" s="74">
        <v>0</v>
      </c>
      <c r="AW297" s="61">
        <v>189</v>
      </c>
      <c r="AX297" s="61"/>
      <c r="AY297" s="74">
        <v>26</v>
      </c>
      <c r="AZ297" s="57">
        <v>-141</v>
      </c>
      <c r="BA297" s="74">
        <v>341</v>
      </c>
      <c r="BB297" s="74"/>
      <c r="BC297" s="74">
        <v>200</v>
      </c>
    </row>
    <row r="298" spans="1:55" s="62" customFormat="1" ht="16.5" customHeight="1">
      <c r="A298" s="63" t="s">
        <v>4929</v>
      </c>
      <c r="B298" s="65">
        <v>292</v>
      </c>
      <c r="C298" s="54">
        <v>272766374</v>
      </c>
      <c r="D298" s="64" t="s">
        <v>2359</v>
      </c>
      <c r="E298" s="64" t="s">
        <v>5484</v>
      </c>
      <c r="F298" s="52" t="s">
        <v>5485</v>
      </c>
      <c r="G298" s="74"/>
      <c r="H298" s="52" t="s">
        <v>2756</v>
      </c>
      <c r="I298" s="52" t="s">
        <v>3952</v>
      </c>
      <c r="J298" s="52" t="s">
        <v>4987</v>
      </c>
      <c r="K298" s="147">
        <f t="shared" si="4"/>
        <v>72</v>
      </c>
      <c r="L298" s="143" t="s">
        <v>100</v>
      </c>
      <c r="M298" s="74"/>
      <c r="N298" s="74"/>
      <c r="O298" s="74"/>
      <c r="P298" s="74"/>
      <c r="Q298" s="54">
        <v>618</v>
      </c>
      <c r="R298" s="74"/>
      <c r="S298" s="54" t="s">
        <v>51</v>
      </c>
      <c r="T298" s="54">
        <v>11030064</v>
      </c>
      <c r="U298" s="626" t="s">
        <v>5486</v>
      </c>
      <c r="V298" s="55"/>
      <c r="W298" s="55"/>
      <c r="X298" s="64"/>
      <c r="Y298" s="55"/>
      <c r="Z298" s="55"/>
      <c r="AA298" s="307"/>
      <c r="AB298" s="307"/>
      <c r="AC298" s="307"/>
      <c r="AD298" s="307"/>
      <c r="AE298" s="307"/>
      <c r="AF298" s="52" t="s">
        <v>2792</v>
      </c>
      <c r="AG298" s="52" t="s">
        <v>3955</v>
      </c>
      <c r="AH298" s="52" t="s">
        <v>3992</v>
      </c>
      <c r="AI298" s="52" t="s">
        <v>5487</v>
      </c>
      <c r="AJ298" s="52"/>
      <c r="AK298" s="147"/>
      <c r="AL298" s="143"/>
      <c r="AM298" s="58"/>
      <c r="AN298" s="52" t="s">
        <v>2025</v>
      </c>
      <c r="AO298" s="52" t="s">
        <v>3955</v>
      </c>
      <c r="AP298" s="52" t="s">
        <v>3992</v>
      </c>
      <c r="AQ298" s="52"/>
      <c r="AR298" s="59">
        <v>5</v>
      </c>
      <c r="AS298" s="54" t="s">
        <v>1609</v>
      </c>
      <c r="AT298" s="74">
        <v>82</v>
      </c>
      <c r="AU298" s="74">
        <v>44</v>
      </c>
      <c r="AV298" s="74">
        <v>151.75</v>
      </c>
      <c r="AW298" s="61">
        <v>172</v>
      </c>
      <c r="AX298" s="61"/>
      <c r="AY298" s="74">
        <v>26</v>
      </c>
      <c r="AZ298" s="57">
        <v>-275.75</v>
      </c>
      <c r="BA298" s="74">
        <v>475.75</v>
      </c>
      <c r="BB298" s="74"/>
      <c r="BC298" s="74">
        <v>200</v>
      </c>
    </row>
    <row r="299" spans="1:55" s="62" customFormat="1" ht="16.5" customHeight="1">
      <c r="A299" s="63" t="s">
        <v>4929</v>
      </c>
      <c r="B299" s="65">
        <v>293</v>
      </c>
      <c r="C299" s="54">
        <v>1833811922</v>
      </c>
      <c r="D299" s="64" t="s">
        <v>5488</v>
      </c>
      <c r="E299" s="64" t="s">
        <v>1719</v>
      </c>
      <c r="F299" s="52" t="s">
        <v>5489</v>
      </c>
      <c r="G299" s="74"/>
      <c r="H299" s="52" t="s">
        <v>3949</v>
      </c>
      <c r="I299" s="52" t="s">
        <v>3953</v>
      </c>
      <c r="J299" s="52" t="s">
        <v>5039</v>
      </c>
      <c r="K299" s="147">
        <f t="shared" si="4"/>
        <v>57</v>
      </c>
      <c r="L299" s="143" t="s">
        <v>1964</v>
      </c>
      <c r="M299" s="74"/>
      <c r="N299" s="74"/>
      <c r="O299" s="74"/>
      <c r="P299" s="74"/>
      <c r="Q299" s="54">
        <v>625</v>
      </c>
      <c r="R299" s="74"/>
      <c r="S299" s="54" t="s">
        <v>58</v>
      </c>
      <c r="T299" s="54">
        <v>11030064</v>
      </c>
      <c r="U299" s="624" t="s">
        <v>225</v>
      </c>
      <c r="V299" s="55"/>
      <c r="W299" s="55"/>
      <c r="X299" s="64"/>
      <c r="Y299" s="55"/>
      <c r="Z299" s="55"/>
      <c r="AA299" s="307"/>
      <c r="AB299" s="307"/>
      <c r="AC299" s="307"/>
      <c r="AD299" s="307"/>
      <c r="AE299" s="307"/>
      <c r="AF299" s="52" t="s">
        <v>2025</v>
      </c>
      <c r="AG299" s="52" t="s">
        <v>3955</v>
      </c>
      <c r="AH299" s="52" t="s">
        <v>3992</v>
      </c>
      <c r="AI299" s="52" t="s">
        <v>2758</v>
      </c>
      <c r="AJ299" s="52"/>
      <c r="AK299" s="147"/>
      <c r="AL299" s="143"/>
      <c r="AM299" s="58"/>
      <c r="AN299" s="52" t="s">
        <v>2025</v>
      </c>
      <c r="AO299" s="52" t="s">
        <v>3955</v>
      </c>
      <c r="AP299" s="52" t="s">
        <v>3992</v>
      </c>
      <c r="AQ299" s="52"/>
      <c r="AR299" s="59">
        <v>1</v>
      </c>
      <c r="AS299" s="54" t="s">
        <v>1609</v>
      </c>
      <c r="AT299" s="74">
        <v>16.399999999999999</v>
      </c>
      <c r="AU299" s="74">
        <v>8.8000000000000007</v>
      </c>
      <c r="AV299" s="74">
        <v>0</v>
      </c>
      <c r="AW299" s="61">
        <v>25</v>
      </c>
      <c r="AX299" s="61"/>
      <c r="AY299" s="74">
        <v>5.2</v>
      </c>
      <c r="AZ299" s="57">
        <v>-15.400000000000006</v>
      </c>
      <c r="BA299" s="74">
        <v>55.400000000000006</v>
      </c>
      <c r="BB299" s="74"/>
      <c r="BC299" s="74">
        <v>40</v>
      </c>
    </row>
    <row r="300" spans="1:55" s="62" customFormat="1" ht="16.5" customHeight="1">
      <c r="A300" s="63" t="s">
        <v>4929</v>
      </c>
      <c r="B300" s="65">
        <v>294</v>
      </c>
      <c r="C300" s="54">
        <v>2288203640</v>
      </c>
      <c r="D300" s="64" t="s">
        <v>55</v>
      </c>
      <c r="E300" s="64" t="s">
        <v>1757</v>
      </c>
      <c r="F300" s="52" t="s">
        <v>3209</v>
      </c>
      <c r="G300" s="74"/>
      <c r="H300" s="52" t="s">
        <v>2792</v>
      </c>
      <c r="I300" s="52" t="s">
        <v>3951</v>
      </c>
      <c r="J300" s="52" t="s">
        <v>4957</v>
      </c>
      <c r="K300" s="147">
        <f t="shared" si="4"/>
        <v>33</v>
      </c>
      <c r="L300" s="143" t="s">
        <v>1964</v>
      </c>
      <c r="M300" s="74"/>
      <c r="N300" s="74"/>
      <c r="O300" s="74"/>
      <c r="P300" s="74"/>
      <c r="Q300" s="54">
        <v>626</v>
      </c>
      <c r="R300" s="74"/>
      <c r="S300" s="54" t="s">
        <v>69</v>
      </c>
      <c r="T300" s="54">
        <v>11030064</v>
      </c>
      <c r="U300" s="624"/>
      <c r="V300" s="55"/>
      <c r="W300" s="55"/>
      <c r="X300" s="64"/>
      <c r="Y300" s="55"/>
      <c r="Z300" s="55"/>
      <c r="AA300" s="307"/>
      <c r="AB300" s="307"/>
      <c r="AC300" s="307"/>
      <c r="AD300" s="307"/>
      <c r="AE300" s="307"/>
      <c r="AF300" s="52" t="s">
        <v>2025</v>
      </c>
      <c r="AG300" s="52" t="s">
        <v>3955</v>
      </c>
      <c r="AH300" s="52" t="s">
        <v>3992</v>
      </c>
      <c r="AI300" s="52" t="s">
        <v>2657</v>
      </c>
      <c r="AJ300" s="52"/>
      <c r="AK300" s="147"/>
      <c r="AL300" s="143"/>
      <c r="AM300" s="58"/>
      <c r="AN300" s="52" t="s">
        <v>2025</v>
      </c>
      <c r="AO300" s="52" t="s">
        <v>3955</v>
      </c>
      <c r="AP300" s="52" t="s">
        <v>3992</v>
      </c>
      <c r="AQ300" s="52"/>
      <c r="AR300" s="59">
        <v>1</v>
      </c>
      <c r="AS300" s="54" t="s">
        <v>1609</v>
      </c>
      <c r="AT300" s="74">
        <v>16.399999999999999</v>
      </c>
      <c r="AU300" s="74">
        <v>8.8000000000000007</v>
      </c>
      <c r="AV300" s="74">
        <v>0.16</v>
      </c>
      <c r="AW300" s="61">
        <v>0</v>
      </c>
      <c r="AX300" s="61"/>
      <c r="AY300" s="74">
        <v>5.2</v>
      </c>
      <c r="AZ300" s="57">
        <v>9.44</v>
      </c>
      <c r="BA300" s="74">
        <v>40</v>
      </c>
      <c r="BB300" s="74"/>
      <c r="BC300" s="74">
        <v>40</v>
      </c>
    </row>
    <row r="301" spans="1:55" s="62" customFormat="1" ht="16.5" customHeight="1">
      <c r="A301" s="63" t="s">
        <v>4929</v>
      </c>
      <c r="B301" s="65">
        <v>295</v>
      </c>
      <c r="C301" s="54">
        <v>1744808542</v>
      </c>
      <c r="D301" s="64" t="s">
        <v>5490</v>
      </c>
      <c r="E301" s="64" t="s">
        <v>5184</v>
      </c>
      <c r="F301" s="52" t="s">
        <v>5491</v>
      </c>
      <c r="G301" s="74"/>
      <c r="H301" s="52" t="s">
        <v>3953</v>
      </c>
      <c r="I301" s="52" t="s">
        <v>3955</v>
      </c>
      <c r="J301" s="52" t="s">
        <v>4939</v>
      </c>
      <c r="K301" s="147">
        <f t="shared" si="4"/>
        <v>52</v>
      </c>
      <c r="L301" s="143" t="s">
        <v>1964</v>
      </c>
      <c r="M301" s="74"/>
      <c r="N301" s="74"/>
      <c r="O301" s="74"/>
      <c r="P301" s="74"/>
      <c r="Q301" s="54">
        <v>627</v>
      </c>
      <c r="R301" s="74"/>
      <c r="S301" s="54" t="s">
        <v>58</v>
      </c>
      <c r="T301" s="54">
        <v>11030064</v>
      </c>
      <c r="U301" s="624" t="s">
        <v>225</v>
      </c>
      <c r="V301" s="55"/>
      <c r="W301" s="55"/>
      <c r="X301" s="64"/>
      <c r="Y301" s="55"/>
      <c r="Z301" s="55"/>
      <c r="AA301" s="307"/>
      <c r="AB301" s="307"/>
      <c r="AC301" s="307"/>
      <c r="AD301" s="307"/>
      <c r="AE301" s="307"/>
      <c r="AF301" s="52" t="s">
        <v>2025</v>
      </c>
      <c r="AG301" s="52" t="s">
        <v>3955</v>
      </c>
      <c r="AH301" s="52" t="s">
        <v>3992</v>
      </c>
      <c r="AI301" s="52" t="s">
        <v>2508</v>
      </c>
      <c r="AJ301" s="52"/>
      <c r="AK301" s="147"/>
      <c r="AL301" s="143"/>
      <c r="AM301" s="58"/>
      <c r="AN301" s="52" t="s">
        <v>2025</v>
      </c>
      <c r="AO301" s="52" t="s">
        <v>3955</v>
      </c>
      <c r="AP301" s="52" t="s">
        <v>3992</v>
      </c>
      <c r="AQ301" s="52"/>
      <c r="AR301" s="59">
        <v>1</v>
      </c>
      <c r="AS301" s="54" t="s">
        <v>1609</v>
      </c>
      <c r="AT301" s="74">
        <v>16.399999999999999</v>
      </c>
      <c r="AU301" s="74">
        <v>8.8000000000000007</v>
      </c>
      <c r="AV301" s="74">
        <v>0</v>
      </c>
      <c r="AW301" s="61">
        <v>25</v>
      </c>
      <c r="AX301" s="61"/>
      <c r="AY301" s="74">
        <v>5.2</v>
      </c>
      <c r="AZ301" s="57">
        <v>0</v>
      </c>
      <c r="BA301" s="74">
        <v>40</v>
      </c>
      <c r="BB301" s="74"/>
      <c r="BC301" s="74">
        <v>40</v>
      </c>
    </row>
    <row r="302" spans="1:55" s="62" customFormat="1" ht="16.5" customHeight="1">
      <c r="A302" s="63" t="s">
        <v>4929</v>
      </c>
      <c r="B302" s="65">
        <v>296</v>
      </c>
      <c r="C302" s="54">
        <v>3545214011</v>
      </c>
      <c r="D302" s="64" t="s">
        <v>634</v>
      </c>
      <c r="E302" s="64" t="s">
        <v>5492</v>
      </c>
      <c r="F302" s="52" t="s">
        <v>5493</v>
      </c>
      <c r="G302" s="74"/>
      <c r="H302" s="52" t="s">
        <v>3948</v>
      </c>
      <c r="I302" s="52" t="s">
        <v>3948</v>
      </c>
      <c r="J302" s="52" t="s">
        <v>5266</v>
      </c>
      <c r="K302" s="147">
        <f t="shared" si="4"/>
        <v>35</v>
      </c>
      <c r="L302" s="143" t="s">
        <v>100</v>
      </c>
      <c r="M302" s="74"/>
      <c r="N302" s="74"/>
      <c r="O302" s="74"/>
      <c r="P302" s="74"/>
      <c r="Q302" s="54">
        <v>629</v>
      </c>
      <c r="R302" s="74"/>
      <c r="S302" s="54" t="s">
        <v>58</v>
      </c>
      <c r="T302" s="54">
        <v>11030064</v>
      </c>
      <c r="U302" s="624"/>
      <c r="V302" s="55"/>
      <c r="W302" s="55"/>
      <c r="X302" s="64"/>
      <c r="Y302" s="55"/>
      <c r="Z302" s="55"/>
      <c r="AA302" s="307"/>
      <c r="AB302" s="307"/>
      <c r="AC302" s="307"/>
      <c r="AD302" s="307"/>
      <c r="AE302" s="307"/>
      <c r="AF302" s="52" t="s">
        <v>2025</v>
      </c>
      <c r="AG302" s="52" t="s">
        <v>3955</v>
      </c>
      <c r="AH302" s="52" t="s">
        <v>3992</v>
      </c>
      <c r="AI302" s="52" t="s">
        <v>2004</v>
      </c>
      <c r="AJ302" s="52"/>
      <c r="AK302" s="147"/>
      <c r="AL302" s="143"/>
      <c r="AM302" s="58"/>
      <c r="AN302" s="52" t="s">
        <v>2025</v>
      </c>
      <c r="AO302" s="52" t="s">
        <v>3955</v>
      </c>
      <c r="AP302" s="52" t="s">
        <v>3992</v>
      </c>
      <c r="AQ302" s="52"/>
      <c r="AR302" s="59">
        <v>1</v>
      </c>
      <c r="AS302" s="54" t="s">
        <v>1609</v>
      </c>
      <c r="AT302" s="74">
        <v>16.399999999999999</v>
      </c>
      <c r="AU302" s="74">
        <v>8.8000000000000007</v>
      </c>
      <c r="AV302" s="74">
        <v>0.34</v>
      </c>
      <c r="AW302" s="61">
        <v>0</v>
      </c>
      <c r="AX302" s="61"/>
      <c r="AY302" s="74">
        <v>5.2</v>
      </c>
      <c r="AZ302" s="57">
        <v>9.26</v>
      </c>
      <c r="BA302" s="74">
        <v>40</v>
      </c>
      <c r="BB302" s="74"/>
      <c r="BC302" s="74">
        <v>40</v>
      </c>
    </row>
    <row r="303" spans="1:55" s="62" customFormat="1" ht="16.5" customHeight="1">
      <c r="A303" s="63" t="s">
        <v>4929</v>
      </c>
      <c r="B303" s="65">
        <v>297</v>
      </c>
      <c r="C303" s="54">
        <v>3026497087</v>
      </c>
      <c r="D303" s="64" t="s">
        <v>1586</v>
      </c>
      <c r="E303" s="64" t="s">
        <v>3123</v>
      </c>
      <c r="F303" s="52" t="s">
        <v>3124</v>
      </c>
      <c r="G303" s="74"/>
      <c r="H303" s="52" t="s">
        <v>2787</v>
      </c>
      <c r="I303" s="52" t="s">
        <v>3954</v>
      </c>
      <c r="J303" s="52" t="s">
        <v>5280</v>
      </c>
      <c r="K303" s="147">
        <f t="shared" si="4"/>
        <v>31</v>
      </c>
      <c r="L303" s="143" t="s">
        <v>1964</v>
      </c>
      <c r="M303" s="74"/>
      <c r="N303" s="74"/>
      <c r="O303" s="74"/>
      <c r="P303" s="74"/>
      <c r="Q303" s="54">
        <v>633</v>
      </c>
      <c r="R303" s="74"/>
      <c r="S303" s="54" t="s">
        <v>58</v>
      </c>
      <c r="T303" s="54">
        <v>11030064</v>
      </c>
      <c r="U303" s="624"/>
      <c r="V303" s="55"/>
      <c r="W303" s="55"/>
      <c r="X303" s="64"/>
      <c r="Y303" s="55"/>
      <c r="Z303" s="55"/>
      <c r="AA303" s="307"/>
      <c r="AB303" s="307"/>
      <c r="AC303" s="307"/>
      <c r="AD303" s="307"/>
      <c r="AE303" s="307"/>
      <c r="AF303" s="52" t="s">
        <v>2025</v>
      </c>
      <c r="AG303" s="52" t="s">
        <v>3955</v>
      </c>
      <c r="AH303" s="52" t="s">
        <v>3992</v>
      </c>
      <c r="AI303" s="52" t="s">
        <v>1970</v>
      </c>
      <c r="AJ303" s="52"/>
      <c r="AK303" s="147"/>
      <c r="AL303" s="143"/>
      <c r="AM303" s="58"/>
      <c r="AN303" s="52" t="s">
        <v>2025</v>
      </c>
      <c r="AO303" s="52" t="s">
        <v>3955</v>
      </c>
      <c r="AP303" s="52" t="s">
        <v>3992</v>
      </c>
      <c r="AQ303" s="52"/>
      <c r="AR303" s="59">
        <v>1</v>
      </c>
      <c r="AS303" s="54" t="s">
        <v>1609</v>
      </c>
      <c r="AT303" s="74">
        <v>16.399999999999999</v>
      </c>
      <c r="AU303" s="74">
        <v>8.8000000000000007</v>
      </c>
      <c r="AV303" s="74">
        <v>0.24</v>
      </c>
      <c r="AW303" s="61">
        <v>0</v>
      </c>
      <c r="AX303" s="61"/>
      <c r="AY303" s="74">
        <v>5.2</v>
      </c>
      <c r="AZ303" s="57">
        <v>9.36</v>
      </c>
      <c r="BA303" s="74">
        <v>40</v>
      </c>
      <c r="BB303" s="74"/>
      <c r="BC303" s="74">
        <v>40</v>
      </c>
    </row>
    <row r="304" spans="1:55" s="62" customFormat="1" ht="16.5" customHeight="1">
      <c r="A304" s="63" t="s">
        <v>4929</v>
      </c>
      <c r="B304" s="65">
        <v>298</v>
      </c>
      <c r="C304" s="52" t="s">
        <v>5012</v>
      </c>
      <c r="D304" s="320" t="s">
        <v>1590</v>
      </c>
      <c r="E304" s="64" t="s">
        <v>5013</v>
      </c>
      <c r="F304" s="52" t="s">
        <v>5014</v>
      </c>
      <c r="G304" s="74"/>
      <c r="H304" s="52" t="s">
        <v>3949</v>
      </c>
      <c r="I304" s="52" t="s">
        <v>3950</v>
      </c>
      <c r="J304" s="52" t="s">
        <v>4981</v>
      </c>
      <c r="K304" s="147">
        <f t="shared" si="4"/>
        <v>12</v>
      </c>
      <c r="L304" s="143" t="s">
        <v>1964</v>
      </c>
      <c r="M304" s="74"/>
      <c r="N304" s="74"/>
      <c r="O304" s="74"/>
      <c r="P304" s="74"/>
      <c r="Q304" s="54">
        <v>474</v>
      </c>
      <c r="R304" s="74"/>
      <c r="S304" s="52" t="s">
        <v>169</v>
      </c>
      <c r="T304" s="52" t="s">
        <v>5494</v>
      </c>
      <c r="U304" s="295" t="s">
        <v>5495</v>
      </c>
      <c r="V304" s="55"/>
      <c r="W304" s="55"/>
      <c r="X304" s="64"/>
      <c r="Y304" s="55"/>
      <c r="Z304" s="55"/>
      <c r="AA304" s="307"/>
      <c r="AB304" s="307"/>
      <c r="AC304" s="307"/>
      <c r="AD304" s="307"/>
      <c r="AE304" s="307"/>
      <c r="AF304" s="52" t="s">
        <v>3950</v>
      </c>
      <c r="AG304" s="52" t="s">
        <v>3955</v>
      </c>
      <c r="AH304" s="52" t="s">
        <v>3992</v>
      </c>
      <c r="AI304" s="52" t="s">
        <v>1978</v>
      </c>
      <c r="AJ304" s="52"/>
      <c r="AK304" s="147"/>
      <c r="AL304" s="143"/>
      <c r="AM304" s="58"/>
      <c r="AN304" s="52" t="s">
        <v>3946</v>
      </c>
      <c r="AO304" s="52" t="s">
        <v>3955</v>
      </c>
      <c r="AP304" s="52" t="s">
        <v>3992</v>
      </c>
      <c r="AQ304" s="52"/>
      <c r="AR304" s="59">
        <v>1</v>
      </c>
      <c r="AS304" s="54" t="s">
        <v>1609</v>
      </c>
      <c r="AT304" s="74">
        <v>16.740000000000002</v>
      </c>
      <c r="AU304" s="74">
        <v>9.92</v>
      </c>
      <c r="AV304" s="74">
        <v>2.5299999999999998</v>
      </c>
      <c r="AW304" s="61">
        <v>52</v>
      </c>
      <c r="AX304" s="61"/>
      <c r="AY304" s="74">
        <v>5.2080000000000002</v>
      </c>
      <c r="AZ304" s="57">
        <v>-24.397999999999996</v>
      </c>
      <c r="BA304" s="74">
        <v>86.397999999999996</v>
      </c>
      <c r="BB304" s="74"/>
      <c r="BC304" s="74">
        <v>62</v>
      </c>
    </row>
    <row r="305" spans="1:55" s="62" customFormat="1" ht="16.5" customHeight="1">
      <c r="A305" s="63" t="s">
        <v>4929</v>
      </c>
      <c r="B305" s="65">
        <v>299</v>
      </c>
      <c r="C305" s="52" t="s">
        <v>5015</v>
      </c>
      <c r="D305" s="320" t="s">
        <v>1601</v>
      </c>
      <c r="E305" s="64" t="s">
        <v>5016</v>
      </c>
      <c r="F305" s="52" t="s">
        <v>5017</v>
      </c>
      <c r="G305" s="74"/>
      <c r="H305" s="52" t="s">
        <v>2803</v>
      </c>
      <c r="I305" s="52" t="s">
        <v>3946</v>
      </c>
      <c r="J305" s="52" t="s">
        <v>5018</v>
      </c>
      <c r="K305" s="147">
        <f t="shared" si="4"/>
        <v>62</v>
      </c>
      <c r="L305" s="143" t="s">
        <v>1964</v>
      </c>
      <c r="M305" s="74"/>
      <c r="N305" s="74"/>
      <c r="O305" s="74"/>
      <c r="P305" s="74"/>
      <c r="Q305" s="54">
        <v>476</v>
      </c>
      <c r="R305" s="74"/>
      <c r="S305" s="52" t="s">
        <v>404</v>
      </c>
      <c r="T305" s="52" t="s">
        <v>5494</v>
      </c>
      <c r="U305" s="295" t="s">
        <v>5496</v>
      </c>
      <c r="V305" s="55"/>
      <c r="W305" s="55"/>
      <c r="X305" s="64"/>
      <c r="Y305" s="55"/>
      <c r="Z305" s="55"/>
      <c r="AA305" s="307"/>
      <c r="AB305" s="307"/>
      <c r="AC305" s="307"/>
      <c r="AD305" s="307"/>
      <c r="AE305" s="307"/>
      <c r="AF305" s="52" t="s">
        <v>3950</v>
      </c>
      <c r="AG305" s="52" t="s">
        <v>3955</v>
      </c>
      <c r="AH305" s="52" t="s">
        <v>3992</v>
      </c>
      <c r="AI305" s="52" t="s">
        <v>1976</v>
      </c>
      <c r="AJ305" s="52"/>
      <c r="AK305" s="147"/>
      <c r="AL305" s="143"/>
      <c r="AM305" s="58"/>
      <c r="AN305" s="52" t="s">
        <v>3948</v>
      </c>
      <c r="AO305" s="52" t="s">
        <v>3955</v>
      </c>
      <c r="AP305" s="52" t="s">
        <v>3992</v>
      </c>
      <c r="AQ305" s="52"/>
      <c r="AR305" s="59">
        <v>4</v>
      </c>
      <c r="AS305" s="54" t="s">
        <v>1609</v>
      </c>
      <c r="AT305" s="74">
        <v>66.960000000000008</v>
      </c>
      <c r="AU305" s="74">
        <v>39.68</v>
      </c>
      <c r="AV305" s="74">
        <v>0</v>
      </c>
      <c r="AW305" s="61">
        <v>52</v>
      </c>
      <c r="AX305" s="61"/>
      <c r="AY305" s="74">
        <v>20.832000000000001</v>
      </c>
      <c r="AZ305" s="57">
        <v>68.528000000000006</v>
      </c>
      <c r="BA305" s="74">
        <v>248</v>
      </c>
      <c r="BB305" s="74"/>
      <c r="BC305" s="74">
        <v>248</v>
      </c>
    </row>
    <row r="306" spans="1:55" s="62" customFormat="1" ht="16.5" customHeight="1">
      <c r="A306" s="63" t="s">
        <v>4929</v>
      </c>
      <c r="B306" s="65">
        <v>300</v>
      </c>
      <c r="C306" s="52" t="s">
        <v>5497</v>
      </c>
      <c r="D306" s="320" t="s">
        <v>5498</v>
      </c>
      <c r="E306" s="64" t="s">
        <v>5499</v>
      </c>
      <c r="F306" s="52" t="s">
        <v>5500</v>
      </c>
      <c r="G306" s="74"/>
      <c r="H306" s="52" t="s">
        <v>3804</v>
      </c>
      <c r="I306" s="52" t="s">
        <v>3947</v>
      </c>
      <c r="J306" s="52" t="s">
        <v>4982</v>
      </c>
      <c r="K306" s="147">
        <f t="shared" si="4"/>
        <v>21</v>
      </c>
      <c r="L306" s="143" t="s">
        <v>1964</v>
      </c>
      <c r="M306" s="74"/>
      <c r="N306" s="74"/>
      <c r="O306" s="74"/>
      <c r="P306" s="74"/>
      <c r="Q306" s="54">
        <v>478</v>
      </c>
      <c r="R306" s="74"/>
      <c r="S306" s="52" t="s">
        <v>169</v>
      </c>
      <c r="T306" s="52" t="s">
        <v>5494</v>
      </c>
      <c r="U306" s="625" t="s">
        <v>5501</v>
      </c>
      <c r="V306" s="55"/>
      <c r="W306" s="55"/>
      <c r="X306" s="64"/>
      <c r="Y306" s="55"/>
      <c r="Z306" s="55"/>
      <c r="AA306" s="307"/>
      <c r="AB306" s="307"/>
      <c r="AC306" s="307"/>
      <c r="AD306" s="307"/>
      <c r="AE306" s="307"/>
      <c r="AF306" s="52" t="s">
        <v>3950</v>
      </c>
      <c r="AG306" s="52" t="s">
        <v>3955</v>
      </c>
      <c r="AH306" s="52" t="s">
        <v>3992</v>
      </c>
      <c r="AI306" s="52" t="s">
        <v>2246</v>
      </c>
      <c r="AJ306" s="52"/>
      <c r="AK306" s="147"/>
      <c r="AL306" s="143"/>
      <c r="AM306" s="58"/>
      <c r="AN306" s="52" t="s">
        <v>3948</v>
      </c>
      <c r="AO306" s="52" t="s">
        <v>3955</v>
      </c>
      <c r="AP306" s="52" t="s">
        <v>3992</v>
      </c>
      <c r="AQ306" s="52"/>
      <c r="AR306" s="59">
        <v>4</v>
      </c>
      <c r="AS306" s="54" t="s">
        <v>1544</v>
      </c>
      <c r="AT306" s="74">
        <v>66.960000000000008</v>
      </c>
      <c r="AU306" s="74">
        <v>39.68</v>
      </c>
      <c r="AV306" s="74">
        <v>0.12</v>
      </c>
      <c r="AW306" s="61">
        <v>230</v>
      </c>
      <c r="AX306" s="61"/>
      <c r="AY306" s="74">
        <v>20.832000000000001</v>
      </c>
      <c r="AZ306" s="57">
        <v>-109.59199999999998</v>
      </c>
      <c r="BA306" s="74">
        <v>357.59199999999998</v>
      </c>
      <c r="BB306" s="74"/>
      <c r="BC306" s="74">
        <v>248</v>
      </c>
    </row>
    <row r="307" spans="1:55" s="62" customFormat="1" ht="16.5" customHeight="1">
      <c r="A307" s="63" t="s">
        <v>4929</v>
      </c>
      <c r="B307" s="65">
        <v>301</v>
      </c>
      <c r="C307" s="52" t="s">
        <v>5020</v>
      </c>
      <c r="D307" s="320" t="s">
        <v>227</v>
      </c>
      <c r="E307" s="64" t="s">
        <v>5021</v>
      </c>
      <c r="F307" s="52" t="s">
        <v>5022</v>
      </c>
      <c r="G307" s="74"/>
      <c r="H307" s="52" t="s">
        <v>2787</v>
      </c>
      <c r="I307" s="52" t="s">
        <v>3953</v>
      </c>
      <c r="J307" s="52" t="s">
        <v>5023</v>
      </c>
      <c r="K307" s="147">
        <f t="shared" si="4"/>
        <v>20</v>
      </c>
      <c r="L307" s="143" t="s">
        <v>100</v>
      </c>
      <c r="M307" s="74"/>
      <c r="N307" s="74"/>
      <c r="O307" s="74"/>
      <c r="P307" s="74"/>
      <c r="Q307" s="54">
        <v>479</v>
      </c>
      <c r="R307" s="74"/>
      <c r="S307" s="52" t="s">
        <v>94</v>
      </c>
      <c r="T307" s="52" t="s">
        <v>5494</v>
      </c>
      <c r="U307" s="295" t="s">
        <v>5502</v>
      </c>
      <c r="V307" s="55"/>
      <c r="W307" s="55"/>
      <c r="X307" s="64"/>
      <c r="Y307" s="55"/>
      <c r="Z307" s="55"/>
      <c r="AA307" s="307"/>
      <c r="AB307" s="307"/>
      <c r="AC307" s="307"/>
      <c r="AD307" s="307"/>
      <c r="AE307" s="307"/>
      <c r="AF307" s="52" t="s">
        <v>3950</v>
      </c>
      <c r="AG307" s="52" t="s">
        <v>3955</v>
      </c>
      <c r="AH307" s="52" t="s">
        <v>3992</v>
      </c>
      <c r="AI307" s="52" t="s">
        <v>1990</v>
      </c>
      <c r="AJ307" s="52"/>
      <c r="AK307" s="147"/>
      <c r="AL307" s="143"/>
      <c r="AM307" s="58"/>
      <c r="AN307" s="52" t="s">
        <v>3948</v>
      </c>
      <c r="AO307" s="52" t="s">
        <v>3955</v>
      </c>
      <c r="AP307" s="52" t="s">
        <v>3992</v>
      </c>
      <c r="AQ307" s="52"/>
      <c r="AR307" s="59">
        <v>4</v>
      </c>
      <c r="AS307" s="54" t="s">
        <v>1609</v>
      </c>
      <c r="AT307" s="74">
        <v>66.960000000000008</v>
      </c>
      <c r="AU307" s="74">
        <v>39.68</v>
      </c>
      <c r="AV307" s="74">
        <v>1.1100000000000001</v>
      </c>
      <c r="AW307" s="61">
        <v>227</v>
      </c>
      <c r="AX307" s="61"/>
      <c r="AY307" s="74">
        <v>20.832000000000001</v>
      </c>
      <c r="AZ307" s="57">
        <v>-107.58199999999999</v>
      </c>
      <c r="BA307" s="74">
        <v>355.58199999999999</v>
      </c>
      <c r="BB307" s="74"/>
      <c r="BC307" s="74">
        <v>248</v>
      </c>
    </row>
    <row r="308" spans="1:55" s="62" customFormat="1" ht="16.5" customHeight="1">
      <c r="A308" s="63" t="s">
        <v>4929</v>
      </c>
      <c r="B308" s="65">
        <v>302</v>
      </c>
      <c r="C308" s="52" t="s">
        <v>5025</v>
      </c>
      <c r="D308" s="320" t="s">
        <v>5026</v>
      </c>
      <c r="E308" s="64" t="s">
        <v>5027</v>
      </c>
      <c r="F308" s="52" t="s">
        <v>5028</v>
      </c>
      <c r="G308" s="74"/>
      <c r="H308" s="52" t="s">
        <v>2761</v>
      </c>
      <c r="I308" s="52" t="s">
        <v>3947</v>
      </c>
      <c r="J308" s="52" t="s">
        <v>4965</v>
      </c>
      <c r="K308" s="147">
        <f t="shared" si="4"/>
        <v>39</v>
      </c>
      <c r="L308" s="143" t="s">
        <v>1964</v>
      </c>
      <c r="M308" s="74"/>
      <c r="N308" s="74"/>
      <c r="O308" s="74"/>
      <c r="P308" s="74"/>
      <c r="Q308" s="54">
        <v>480</v>
      </c>
      <c r="R308" s="74"/>
      <c r="S308" s="52" t="s">
        <v>169</v>
      </c>
      <c r="T308" s="52" t="s">
        <v>5494</v>
      </c>
      <c r="U308" s="625" t="s">
        <v>5503</v>
      </c>
      <c r="V308" s="55"/>
      <c r="W308" s="55"/>
      <c r="X308" s="64"/>
      <c r="Y308" s="55"/>
      <c r="Z308" s="55"/>
      <c r="AA308" s="307"/>
      <c r="AB308" s="307"/>
      <c r="AC308" s="307"/>
      <c r="AD308" s="307"/>
      <c r="AE308" s="307"/>
      <c r="AF308" s="52" t="s">
        <v>3946</v>
      </c>
      <c r="AG308" s="52" t="s">
        <v>3955</v>
      </c>
      <c r="AH308" s="52" t="s">
        <v>3992</v>
      </c>
      <c r="AI308" s="52" t="s">
        <v>2527</v>
      </c>
      <c r="AJ308" s="52"/>
      <c r="AK308" s="147"/>
      <c r="AL308" s="143"/>
      <c r="AM308" s="58"/>
      <c r="AN308" s="52" t="s">
        <v>3953</v>
      </c>
      <c r="AO308" s="52" t="s">
        <v>3955</v>
      </c>
      <c r="AP308" s="52" t="s">
        <v>3992</v>
      </c>
      <c r="AQ308" s="52"/>
      <c r="AR308" s="59">
        <v>4</v>
      </c>
      <c r="AS308" s="54" t="s">
        <v>1609</v>
      </c>
      <c r="AT308" s="74">
        <v>66.960000000000008</v>
      </c>
      <c r="AU308" s="74">
        <v>39.68</v>
      </c>
      <c r="AV308" s="74">
        <v>20.83</v>
      </c>
      <c r="AW308" s="61">
        <v>101</v>
      </c>
      <c r="AX308" s="61"/>
      <c r="AY308" s="74">
        <v>20.832000000000001</v>
      </c>
      <c r="AZ308" s="57">
        <v>-1.3020000000000209</v>
      </c>
      <c r="BA308" s="74">
        <v>249.30200000000002</v>
      </c>
      <c r="BB308" s="74"/>
      <c r="BC308" s="74">
        <v>248</v>
      </c>
    </row>
    <row r="309" spans="1:55" s="62" customFormat="1" ht="16.5" customHeight="1">
      <c r="A309" s="63" t="s">
        <v>4929</v>
      </c>
      <c r="B309" s="65">
        <v>303</v>
      </c>
      <c r="C309" s="52" t="s">
        <v>5504</v>
      </c>
      <c r="D309" s="320" t="s">
        <v>2412</v>
      </c>
      <c r="E309" s="64" t="s">
        <v>5505</v>
      </c>
      <c r="F309" s="52" t="s">
        <v>5506</v>
      </c>
      <c r="G309" s="74"/>
      <c r="H309" s="52" t="s">
        <v>2756</v>
      </c>
      <c r="I309" s="52" t="s">
        <v>3952</v>
      </c>
      <c r="J309" s="52" t="s">
        <v>5023</v>
      </c>
      <c r="K309" s="147">
        <f t="shared" si="4"/>
        <v>20</v>
      </c>
      <c r="L309" s="143" t="s">
        <v>1964</v>
      </c>
      <c r="M309" s="74"/>
      <c r="N309" s="74"/>
      <c r="O309" s="74"/>
      <c r="P309" s="74"/>
      <c r="Q309" s="54">
        <v>484</v>
      </c>
      <c r="R309" s="74"/>
      <c r="S309" s="52" t="s">
        <v>169</v>
      </c>
      <c r="T309" s="52" t="s">
        <v>5494</v>
      </c>
      <c r="U309" s="625" t="s">
        <v>5507</v>
      </c>
      <c r="V309" s="55"/>
      <c r="W309" s="55"/>
      <c r="X309" s="64"/>
      <c r="Y309" s="55"/>
      <c r="Z309" s="55"/>
      <c r="AA309" s="307"/>
      <c r="AB309" s="307"/>
      <c r="AC309" s="307"/>
      <c r="AD309" s="307"/>
      <c r="AE309" s="307"/>
      <c r="AF309" s="52" t="s">
        <v>3946</v>
      </c>
      <c r="AG309" s="52" t="s">
        <v>3955</v>
      </c>
      <c r="AH309" s="52" t="s">
        <v>3992</v>
      </c>
      <c r="AI309" s="52" t="s">
        <v>2522</v>
      </c>
      <c r="AJ309" s="52"/>
      <c r="AK309" s="147"/>
      <c r="AL309" s="143"/>
      <c r="AM309" s="58"/>
      <c r="AN309" s="52" t="s">
        <v>3953</v>
      </c>
      <c r="AO309" s="52" t="s">
        <v>3955</v>
      </c>
      <c r="AP309" s="52" t="s">
        <v>3992</v>
      </c>
      <c r="AQ309" s="52"/>
      <c r="AR309" s="59">
        <v>4</v>
      </c>
      <c r="AS309" s="54" t="s">
        <v>1544</v>
      </c>
      <c r="AT309" s="74">
        <v>66.960000000000008</v>
      </c>
      <c r="AU309" s="74">
        <v>39.68</v>
      </c>
      <c r="AV309" s="74">
        <v>0.05</v>
      </c>
      <c r="AW309" s="61">
        <v>232</v>
      </c>
      <c r="AX309" s="61"/>
      <c r="AY309" s="74">
        <v>20.832000000000001</v>
      </c>
      <c r="AZ309" s="57">
        <v>-111.52199999999999</v>
      </c>
      <c r="BA309" s="74">
        <v>359.52199999999999</v>
      </c>
      <c r="BB309" s="74"/>
      <c r="BC309" s="74">
        <v>248</v>
      </c>
    </row>
    <row r="310" spans="1:55" s="62" customFormat="1" ht="16.5" customHeight="1">
      <c r="A310" s="63" t="s">
        <v>4929</v>
      </c>
      <c r="B310" s="65">
        <v>304</v>
      </c>
      <c r="C310" s="52" t="s">
        <v>5042</v>
      </c>
      <c r="D310" s="320" t="s">
        <v>55</v>
      </c>
      <c r="E310" s="64" t="s">
        <v>5013</v>
      </c>
      <c r="F310" s="52" t="s">
        <v>5043</v>
      </c>
      <c r="G310" s="74"/>
      <c r="H310" s="52" t="s">
        <v>3946</v>
      </c>
      <c r="I310" s="52" t="s">
        <v>3953</v>
      </c>
      <c r="J310" s="52" t="s">
        <v>4967</v>
      </c>
      <c r="K310" s="147">
        <f t="shared" si="4"/>
        <v>7</v>
      </c>
      <c r="L310" s="143" t="s">
        <v>1964</v>
      </c>
      <c r="M310" s="74"/>
      <c r="N310" s="74"/>
      <c r="O310" s="74"/>
      <c r="P310" s="74"/>
      <c r="Q310" s="54">
        <v>486</v>
      </c>
      <c r="R310" s="74"/>
      <c r="S310" s="52" t="s">
        <v>169</v>
      </c>
      <c r="T310" s="52" t="s">
        <v>5494</v>
      </c>
      <c r="U310" s="295" t="s">
        <v>2206</v>
      </c>
      <c r="V310" s="55"/>
      <c r="W310" s="55"/>
      <c r="X310" s="64"/>
      <c r="Y310" s="55"/>
      <c r="Z310" s="55"/>
      <c r="AA310" s="307"/>
      <c r="AB310" s="307"/>
      <c r="AC310" s="307"/>
      <c r="AD310" s="307"/>
      <c r="AE310" s="307"/>
      <c r="AF310" s="52" t="s">
        <v>3955</v>
      </c>
      <c r="AG310" s="52" t="s">
        <v>3955</v>
      </c>
      <c r="AH310" s="52" t="s">
        <v>3992</v>
      </c>
      <c r="AI310" s="52" t="s">
        <v>2758</v>
      </c>
      <c r="AJ310" s="52"/>
      <c r="AK310" s="147"/>
      <c r="AL310" s="143"/>
      <c r="AM310" s="58"/>
      <c r="AN310" s="52" t="s">
        <v>3952</v>
      </c>
      <c r="AO310" s="52" t="s">
        <v>3955</v>
      </c>
      <c r="AP310" s="52" t="s">
        <v>3992</v>
      </c>
      <c r="AQ310" s="52"/>
      <c r="AR310" s="59">
        <v>1</v>
      </c>
      <c r="AS310" s="54" t="s">
        <v>1609</v>
      </c>
      <c r="AT310" s="74">
        <v>16.740000000000002</v>
      </c>
      <c r="AU310" s="74">
        <v>9.92</v>
      </c>
      <c r="AV310" s="74">
        <v>2.1</v>
      </c>
      <c r="AW310" s="61">
        <v>18</v>
      </c>
      <c r="AX310" s="61"/>
      <c r="AY310" s="74">
        <v>5.2080000000000002</v>
      </c>
      <c r="AZ310" s="57">
        <v>10.032</v>
      </c>
      <c r="BA310" s="74">
        <v>62</v>
      </c>
      <c r="BB310" s="74"/>
      <c r="BC310" s="74">
        <v>62</v>
      </c>
    </row>
    <row r="311" spans="1:55" s="62" customFormat="1" ht="16.5" customHeight="1">
      <c r="A311" s="63" t="s">
        <v>4929</v>
      </c>
      <c r="B311" s="65">
        <v>305</v>
      </c>
      <c r="C311" s="52" t="s">
        <v>5508</v>
      </c>
      <c r="D311" s="320" t="s">
        <v>407</v>
      </c>
      <c r="E311" s="64" t="s">
        <v>5509</v>
      </c>
      <c r="F311" s="52" t="s">
        <v>5510</v>
      </c>
      <c r="G311" s="74"/>
      <c r="H311" s="52" t="s">
        <v>2787</v>
      </c>
      <c r="I311" s="52" t="s">
        <v>3955</v>
      </c>
      <c r="J311" s="52" t="s">
        <v>5292</v>
      </c>
      <c r="K311" s="147">
        <f t="shared" si="4"/>
        <v>49</v>
      </c>
      <c r="L311" s="143" t="s">
        <v>1964</v>
      </c>
      <c r="M311" s="74"/>
      <c r="N311" s="74"/>
      <c r="O311" s="74"/>
      <c r="P311" s="74"/>
      <c r="Q311" s="54">
        <v>487</v>
      </c>
      <c r="R311" s="74"/>
      <c r="S311" s="52" t="s">
        <v>169</v>
      </c>
      <c r="T311" s="52" t="s">
        <v>5494</v>
      </c>
      <c r="U311" s="295" t="s">
        <v>5511</v>
      </c>
      <c r="V311" s="55"/>
      <c r="W311" s="55"/>
      <c r="X311" s="64"/>
      <c r="Y311" s="55"/>
      <c r="Z311" s="55"/>
      <c r="AA311" s="307"/>
      <c r="AB311" s="307"/>
      <c r="AC311" s="307"/>
      <c r="AD311" s="307"/>
      <c r="AE311" s="307"/>
      <c r="AF311" s="52" t="s">
        <v>3955</v>
      </c>
      <c r="AG311" s="52" t="s">
        <v>3955</v>
      </c>
      <c r="AH311" s="52" t="s">
        <v>3992</v>
      </c>
      <c r="AI311" s="52" t="s">
        <v>2191</v>
      </c>
      <c r="AJ311" s="52"/>
      <c r="AK311" s="147"/>
      <c r="AL311" s="143"/>
      <c r="AM311" s="58"/>
      <c r="AN311" s="52" t="s">
        <v>3948</v>
      </c>
      <c r="AO311" s="52" t="s">
        <v>3955</v>
      </c>
      <c r="AP311" s="52" t="s">
        <v>3992</v>
      </c>
      <c r="AQ311" s="52"/>
      <c r="AR311" s="59">
        <v>2</v>
      </c>
      <c r="AS311" s="54" t="s">
        <v>1544</v>
      </c>
      <c r="AT311" s="74">
        <v>33.480000000000004</v>
      </c>
      <c r="AU311" s="74">
        <v>19.84</v>
      </c>
      <c r="AV311" s="74">
        <v>23.18</v>
      </c>
      <c r="AW311" s="61">
        <v>57</v>
      </c>
      <c r="AX311" s="61"/>
      <c r="AY311" s="74">
        <v>10.416</v>
      </c>
      <c r="AZ311" s="57">
        <v>-19.915999999999997</v>
      </c>
      <c r="BA311" s="74">
        <v>143.916</v>
      </c>
      <c r="BB311" s="74"/>
      <c r="BC311" s="74">
        <v>124</v>
      </c>
    </row>
    <row r="312" spans="1:55" s="62" customFormat="1" ht="16.5" customHeight="1">
      <c r="A312" s="63" t="s">
        <v>4929</v>
      </c>
      <c r="B312" s="65">
        <v>306</v>
      </c>
      <c r="C312" s="52" t="s">
        <v>5044</v>
      </c>
      <c r="D312" s="320" t="s">
        <v>1025</v>
      </c>
      <c r="E312" s="64" t="s">
        <v>4892</v>
      </c>
      <c r="F312" s="52" t="s">
        <v>5045</v>
      </c>
      <c r="G312" s="74"/>
      <c r="H312" s="52" t="s">
        <v>2777</v>
      </c>
      <c r="I312" s="52" t="s">
        <v>3951</v>
      </c>
      <c r="J312" s="52" t="s">
        <v>4980</v>
      </c>
      <c r="K312" s="147">
        <f t="shared" si="4"/>
        <v>44</v>
      </c>
      <c r="L312" s="143" t="s">
        <v>1964</v>
      </c>
      <c r="M312" s="74"/>
      <c r="N312" s="74"/>
      <c r="O312" s="74"/>
      <c r="P312" s="74"/>
      <c r="Q312" s="54">
        <v>488</v>
      </c>
      <c r="R312" s="74"/>
      <c r="S312" s="52" t="s">
        <v>169</v>
      </c>
      <c r="T312" s="52" t="s">
        <v>5494</v>
      </c>
      <c r="U312" s="625" t="s">
        <v>5512</v>
      </c>
      <c r="V312" s="55"/>
      <c r="W312" s="55"/>
      <c r="X312" s="64"/>
      <c r="Y312" s="55"/>
      <c r="Z312" s="55"/>
      <c r="AA312" s="307"/>
      <c r="AB312" s="307"/>
      <c r="AC312" s="307"/>
      <c r="AD312" s="307"/>
      <c r="AE312" s="307"/>
      <c r="AF312" s="52" t="s">
        <v>3955</v>
      </c>
      <c r="AG312" s="52" t="s">
        <v>3955</v>
      </c>
      <c r="AH312" s="52" t="s">
        <v>3992</v>
      </c>
      <c r="AI312" s="52" t="s">
        <v>2223</v>
      </c>
      <c r="AJ312" s="52"/>
      <c r="AK312" s="147"/>
      <c r="AL312" s="143"/>
      <c r="AM312" s="58"/>
      <c r="AN312" s="52" t="s">
        <v>3947</v>
      </c>
      <c r="AO312" s="52" t="s">
        <v>3955</v>
      </c>
      <c r="AP312" s="52" t="s">
        <v>3992</v>
      </c>
      <c r="AQ312" s="52"/>
      <c r="AR312" s="59">
        <v>4</v>
      </c>
      <c r="AS312" s="54" t="s">
        <v>1609</v>
      </c>
      <c r="AT312" s="74">
        <v>66.960000000000008</v>
      </c>
      <c r="AU312" s="74">
        <v>39.68</v>
      </c>
      <c r="AV312" s="74">
        <v>2.39</v>
      </c>
      <c r="AW312" s="61">
        <v>213</v>
      </c>
      <c r="AX312" s="61"/>
      <c r="AY312" s="74">
        <v>20.832000000000001</v>
      </c>
      <c r="AZ312" s="57">
        <v>-94.862000000000023</v>
      </c>
      <c r="BA312" s="74">
        <v>342.86200000000002</v>
      </c>
      <c r="BB312" s="74"/>
      <c r="BC312" s="74">
        <v>248</v>
      </c>
    </row>
    <row r="313" spans="1:55" s="62" customFormat="1" ht="16.5" customHeight="1">
      <c r="A313" s="63" t="s">
        <v>4929</v>
      </c>
      <c r="B313" s="65">
        <v>307</v>
      </c>
      <c r="C313" s="52" t="s">
        <v>5048</v>
      </c>
      <c r="D313" s="320" t="s">
        <v>5049</v>
      </c>
      <c r="E313" s="64" t="s">
        <v>5050</v>
      </c>
      <c r="F313" s="52" t="s">
        <v>5051</v>
      </c>
      <c r="G313" s="74"/>
      <c r="H313" s="52" t="s">
        <v>3952</v>
      </c>
      <c r="I313" s="52" t="s">
        <v>3953</v>
      </c>
      <c r="J313" s="52" t="s">
        <v>4972</v>
      </c>
      <c r="K313" s="147">
        <f t="shared" si="4"/>
        <v>77</v>
      </c>
      <c r="L313" s="143" t="s">
        <v>100</v>
      </c>
      <c r="M313" s="74"/>
      <c r="N313" s="74"/>
      <c r="O313" s="74"/>
      <c r="P313" s="74"/>
      <c r="Q313" s="54">
        <v>491</v>
      </c>
      <c r="R313" s="74"/>
      <c r="S313" s="52" t="s">
        <v>169</v>
      </c>
      <c r="T313" s="52" t="s">
        <v>5494</v>
      </c>
      <c r="U313" s="295" t="s">
        <v>5513</v>
      </c>
      <c r="V313" s="55"/>
      <c r="W313" s="55"/>
      <c r="X313" s="64"/>
      <c r="Y313" s="55"/>
      <c r="Z313" s="55"/>
      <c r="AA313" s="307"/>
      <c r="AB313" s="307"/>
      <c r="AC313" s="307"/>
      <c r="AD313" s="307"/>
      <c r="AE313" s="307"/>
      <c r="AF313" s="52" t="s">
        <v>3955</v>
      </c>
      <c r="AG313" s="52" t="s">
        <v>3955</v>
      </c>
      <c r="AH313" s="52" t="s">
        <v>3992</v>
      </c>
      <c r="AI313" s="52" t="s">
        <v>5053</v>
      </c>
      <c r="AJ313" s="52"/>
      <c r="AK313" s="147"/>
      <c r="AL313" s="143"/>
      <c r="AM313" s="58"/>
      <c r="AN313" s="52" t="s">
        <v>3948</v>
      </c>
      <c r="AO313" s="52" t="s">
        <v>3955</v>
      </c>
      <c r="AP313" s="52" t="s">
        <v>3992</v>
      </c>
      <c r="AQ313" s="52"/>
      <c r="AR313" s="59">
        <v>2</v>
      </c>
      <c r="AS313" s="54" t="s">
        <v>1609</v>
      </c>
      <c r="AT313" s="74">
        <v>33.480000000000004</v>
      </c>
      <c r="AU313" s="74">
        <v>19.84</v>
      </c>
      <c r="AV313" s="74">
        <v>14.73</v>
      </c>
      <c r="AW313" s="61">
        <v>81</v>
      </c>
      <c r="AX313" s="61"/>
      <c r="AY313" s="74">
        <v>10.416</v>
      </c>
      <c r="AZ313" s="57">
        <v>-35.466000000000008</v>
      </c>
      <c r="BA313" s="74">
        <v>159.46600000000001</v>
      </c>
      <c r="BB313" s="74"/>
      <c r="BC313" s="74">
        <v>124</v>
      </c>
    </row>
    <row r="314" spans="1:55" s="62" customFormat="1" ht="16.5" customHeight="1">
      <c r="A314" s="63" t="s">
        <v>4929</v>
      </c>
      <c r="B314" s="65">
        <v>308</v>
      </c>
      <c r="C314" s="52" t="s">
        <v>5063</v>
      </c>
      <c r="D314" s="320" t="s">
        <v>73</v>
      </c>
      <c r="E314" s="64" t="s">
        <v>2462</v>
      </c>
      <c r="F314" s="52" t="s">
        <v>5064</v>
      </c>
      <c r="G314" s="74"/>
      <c r="H314" s="52" t="s">
        <v>3808</v>
      </c>
      <c r="I314" s="52" t="s">
        <v>2021</v>
      </c>
      <c r="J314" s="52" t="s">
        <v>4938</v>
      </c>
      <c r="K314" s="147">
        <f t="shared" si="4"/>
        <v>37</v>
      </c>
      <c r="L314" s="143" t="s">
        <v>1964</v>
      </c>
      <c r="M314" s="74"/>
      <c r="N314" s="74"/>
      <c r="O314" s="74"/>
      <c r="P314" s="74"/>
      <c r="Q314" s="54">
        <v>494</v>
      </c>
      <c r="R314" s="74"/>
      <c r="S314" s="52" t="s">
        <v>169</v>
      </c>
      <c r="T314" s="52" t="s">
        <v>5494</v>
      </c>
      <c r="U314" s="625" t="s">
        <v>5514</v>
      </c>
      <c r="V314" s="55"/>
      <c r="W314" s="55"/>
      <c r="X314" s="64"/>
      <c r="Y314" s="55"/>
      <c r="Z314" s="55"/>
      <c r="AA314" s="307"/>
      <c r="AB314" s="307"/>
      <c r="AC314" s="307"/>
      <c r="AD314" s="307"/>
      <c r="AE314" s="307"/>
      <c r="AF314" s="52" t="s">
        <v>3952</v>
      </c>
      <c r="AG314" s="52" t="s">
        <v>3955</v>
      </c>
      <c r="AH314" s="52" t="s">
        <v>3992</v>
      </c>
      <c r="AI314" s="52" t="s">
        <v>2260</v>
      </c>
      <c r="AJ314" s="52"/>
      <c r="AK314" s="147"/>
      <c r="AL314" s="143"/>
      <c r="AM314" s="58"/>
      <c r="AN314" s="52" t="s">
        <v>3954</v>
      </c>
      <c r="AO314" s="52" t="s">
        <v>3955</v>
      </c>
      <c r="AP314" s="52" t="s">
        <v>3992</v>
      </c>
      <c r="AQ314" s="52"/>
      <c r="AR314" s="59">
        <v>4</v>
      </c>
      <c r="AS314" s="54" t="s">
        <v>1609</v>
      </c>
      <c r="AT314" s="74">
        <v>66.960000000000008</v>
      </c>
      <c r="AU314" s="74">
        <v>39.68</v>
      </c>
      <c r="AV314" s="74">
        <v>3.14</v>
      </c>
      <c r="AW314" s="61">
        <v>218</v>
      </c>
      <c r="AX314" s="61"/>
      <c r="AY314" s="74">
        <v>20.832000000000001</v>
      </c>
      <c r="AZ314" s="57">
        <v>-100.61200000000002</v>
      </c>
      <c r="BA314" s="74">
        <v>348.61200000000002</v>
      </c>
      <c r="BB314" s="74"/>
      <c r="BC314" s="74">
        <v>248</v>
      </c>
    </row>
    <row r="315" spans="1:55" s="62" customFormat="1" ht="16.5" customHeight="1">
      <c r="A315" s="63" t="s">
        <v>4929</v>
      </c>
      <c r="B315" s="65">
        <v>309</v>
      </c>
      <c r="C315" s="52" t="s">
        <v>5515</v>
      </c>
      <c r="D315" s="320" t="s">
        <v>2051</v>
      </c>
      <c r="E315" s="64" t="s">
        <v>5165</v>
      </c>
      <c r="F315" s="52" t="s">
        <v>5166</v>
      </c>
      <c r="G315" s="74"/>
      <c r="H315" s="52" t="s">
        <v>3793</v>
      </c>
      <c r="I315" s="52" t="s">
        <v>3952</v>
      </c>
      <c r="J315" s="52" t="s">
        <v>3990</v>
      </c>
      <c r="K315" s="147">
        <f t="shared" si="4"/>
        <v>1</v>
      </c>
      <c r="L315" s="143" t="s">
        <v>1964</v>
      </c>
      <c r="M315" s="74"/>
      <c r="N315" s="74"/>
      <c r="O315" s="74"/>
      <c r="P315" s="74"/>
      <c r="Q315" s="54">
        <v>495</v>
      </c>
      <c r="R315" s="74"/>
      <c r="S315" s="52" t="s">
        <v>117</v>
      </c>
      <c r="T315" s="52" t="s">
        <v>5494</v>
      </c>
      <c r="U315" s="295"/>
      <c r="V315" s="55"/>
      <c r="W315" s="55"/>
      <c r="X315" s="64"/>
      <c r="Y315" s="55"/>
      <c r="Z315" s="55"/>
      <c r="AA315" s="307"/>
      <c r="AB315" s="307"/>
      <c r="AC315" s="307"/>
      <c r="AD315" s="307"/>
      <c r="AE315" s="307"/>
      <c r="AF315" s="52" t="s">
        <v>3952</v>
      </c>
      <c r="AG315" s="52" t="s">
        <v>3955</v>
      </c>
      <c r="AH315" s="52" t="s">
        <v>3992</v>
      </c>
      <c r="AI315" s="52" t="s">
        <v>2235</v>
      </c>
      <c r="AJ315" s="52"/>
      <c r="AK315" s="147"/>
      <c r="AL315" s="143"/>
      <c r="AM315" s="58"/>
      <c r="AN315" s="52" t="s">
        <v>2021</v>
      </c>
      <c r="AO315" s="52" t="s">
        <v>3955</v>
      </c>
      <c r="AP315" s="52" t="s">
        <v>3992</v>
      </c>
      <c r="AQ315" s="52"/>
      <c r="AR315" s="59">
        <v>6</v>
      </c>
      <c r="AS315" s="54" t="s">
        <v>1544</v>
      </c>
      <c r="AT315" s="74">
        <v>100.44000000000001</v>
      </c>
      <c r="AU315" s="74">
        <v>59.52</v>
      </c>
      <c r="AV315" s="74">
        <v>0</v>
      </c>
      <c r="AW315" s="61">
        <v>0</v>
      </c>
      <c r="AX315" s="61"/>
      <c r="AY315" s="74">
        <v>31.248000000000001</v>
      </c>
      <c r="AZ315" s="57">
        <v>56.79</v>
      </c>
      <c r="BA315" s="74">
        <v>247.99799999999999</v>
      </c>
      <c r="BB315" s="74"/>
      <c r="BC315" s="74">
        <v>248</v>
      </c>
    </row>
    <row r="316" spans="1:55" s="62" customFormat="1" ht="16.5" customHeight="1">
      <c r="A316" s="63" t="s">
        <v>4929</v>
      </c>
      <c r="B316" s="65">
        <v>310</v>
      </c>
      <c r="C316" s="52" t="s">
        <v>5516</v>
      </c>
      <c r="D316" s="320" t="s">
        <v>2831</v>
      </c>
      <c r="E316" s="64" t="s">
        <v>5517</v>
      </c>
      <c r="F316" s="52" t="s">
        <v>5518</v>
      </c>
      <c r="G316" s="74"/>
      <c r="H316" s="52" t="s">
        <v>3953</v>
      </c>
      <c r="I316" s="52" t="s">
        <v>3953</v>
      </c>
      <c r="J316" s="52" t="s">
        <v>4981</v>
      </c>
      <c r="K316" s="147">
        <f t="shared" si="4"/>
        <v>12</v>
      </c>
      <c r="L316" s="143" t="s">
        <v>100</v>
      </c>
      <c r="M316" s="74"/>
      <c r="N316" s="74"/>
      <c r="O316" s="74"/>
      <c r="P316" s="74"/>
      <c r="Q316" s="54">
        <v>504</v>
      </c>
      <c r="R316" s="74"/>
      <c r="S316" s="52" t="s">
        <v>169</v>
      </c>
      <c r="T316" s="52" t="s">
        <v>5494</v>
      </c>
      <c r="U316" s="295" t="s">
        <v>5519</v>
      </c>
      <c r="V316" s="55"/>
      <c r="W316" s="55"/>
      <c r="X316" s="64"/>
      <c r="Y316" s="55"/>
      <c r="Z316" s="55"/>
      <c r="AA316" s="307"/>
      <c r="AB316" s="307"/>
      <c r="AC316" s="307"/>
      <c r="AD316" s="307"/>
      <c r="AE316" s="307"/>
      <c r="AF316" s="52" t="s">
        <v>3954</v>
      </c>
      <c r="AG316" s="52" t="s">
        <v>3955</v>
      </c>
      <c r="AH316" s="52" t="s">
        <v>3992</v>
      </c>
      <c r="AI316" s="52" t="s">
        <v>2379</v>
      </c>
      <c r="AJ316" s="52"/>
      <c r="AK316" s="147"/>
      <c r="AL316" s="143"/>
      <c r="AM316" s="58"/>
      <c r="AN316" s="52" t="s">
        <v>2752</v>
      </c>
      <c r="AO316" s="52" t="s">
        <v>3955</v>
      </c>
      <c r="AP316" s="52" t="s">
        <v>3992</v>
      </c>
      <c r="AQ316" s="52"/>
      <c r="AR316" s="59">
        <v>3</v>
      </c>
      <c r="AS316" s="54" t="s">
        <v>1544</v>
      </c>
      <c r="AT316" s="74">
        <v>50.220000000000006</v>
      </c>
      <c r="AU316" s="74">
        <v>29.76</v>
      </c>
      <c r="AV316" s="74">
        <v>0</v>
      </c>
      <c r="AW316" s="61">
        <v>67</v>
      </c>
      <c r="AX316" s="61"/>
      <c r="AY316" s="74">
        <v>15.624000000000001</v>
      </c>
      <c r="AZ316" s="57">
        <v>23.396000000000001</v>
      </c>
      <c r="BA316" s="74">
        <v>186</v>
      </c>
      <c r="BB316" s="74"/>
      <c r="BC316" s="74">
        <v>186</v>
      </c>
    </row>
    <row r="317" spans="1:55" s="62" customFormat="1" ht="16.5" customHeight="1">
      <c r="A317" s="63" t="s">
        <v>4929</v>
      </c>
      <c r="B317" s="65">
        <v>311</v>
      </c>
      <c r="C317" s="52" t="s">
        <v>5088</v>
      </c>
      <c r="D317" s="320" t="s">
        <v>588</v>
      </c>
      <c r="E317" s="64" t="s">
        <v>5089</v>
      </c>
      <c r="F317" s="52" t="s">
        <v>5090</v>
      </c>
      <c r="G317" s="74"/>
      <c r="H317" s="52">
        <v>23</v>
      </c>
      <c r="I317" s="52" t="s">
        <v>3952</v>
      </c>
      <c r="J317" s="52">
        <v>1963</v>
      </c>
      <c r="K317" s="147">
        <f t="shared" si="4"/>
        <v>49</v>
      </c>
      <c r="L317" s="143" t="s">
        <v>1964</v>
      </c>
      <c r="M317" s="74"/>
      <c r="N317" s="74"/>
      <c r="O317" s="74"/>
      <c r="P317" s="74"/>
      <c r="Q317" s="54">
        <v>510</v>
      </c>
      <c r="R317" s="74"/>
      <c r="S317" s="52" t="s">
        <v>169</v>
      </c>
      <c r="T317" s="52" t="s">
        <v>5494</v>
      </c>
      <c r="U317" s="295" t="s">
        <v>5520</v>
      </c>
      <c r="V317" s="55"/>
      <c r="W317" s="55"/>
      <c r="X317" s="64"/>
      <c r="Y317" s="55"/>
      <c r="Z317" s="55"/>
      <c r="AA317" s="307"/>
      <c r="AB317" s="307"/>
      <c r="AC317" s="307"/>
      <c r="AD317" s="307"/>
      <c r="AE317" s="307"/>
      <c r="AF317" s="52">
        <v>10</v>
      </c>
      <c r="AG317" s="52" t="s">
        <v>3955</v>
      </c>
      <c r="AH317" s="52">
        <v>2012</v>
      </c>
      <c r="AI317" s="52" t="s">
        <v>2009</v>
      </c>
      <c r="AJ317" s="52"/>
      <c r="AK317" s="147"/>
      <c r="AL317" s="143"/>
      <c r="AM317" s="58"/>
      <c r="AN317" s="52" t="s">
        <v>2752</v>
      </c>
      <c r="AO317" s="52" t="s">
        <v>3955</v>
      </c>
      <c r="AP317" s="52" t="s">
        <v>3992</v>
      </c>
      <c r="AQ317" s="52"/>
      <c r="AR317" s="59">
        <v>2</v>
      </c>
      <c r="AS317" s="54" t="s">
        <v>1609</v>
      </c>
      <c r="AT317" s="74">
        <v>33.480000000000004</v>
      </c>
      <c r="AU317" s="74">
        <v>19.84</v>
      </c>
      <c r="AV317" s="74">
        <v>0</v>
      </c>
      <c r="AW317" s="61">
        <v>63</v>
      </c>
      <c r="AX317" s="61"/>
      <c r="AY317" s="74">
        <v>10.416</v>
      </c>
      <c r="AZ317" s="57">
        <v>-2.7360000000000042</v>
      </c>
      <c r="BA317" s="74">
        <v>126.736</v>
      </c>
      <c r="BB317" s="74"/>
      <c r="BC317" s="74">
        <v>124</v>
      </c>
    </row>
    <row r="318" spans="1:55" s="62" customFormat="1" ht="16.5" customHeight="1">
      <c r="A318" s="63" t="s">
        <v>4929</v>
      </c>
      <c r="B318" s="65">
        <v>312</v>
      </c>
      <c r="C318" s="52" t="s">
        <v>5521</v>
      </c>
      <c r="D318" s="320" t="s">
        <v>397</v>
      </c>
      <c r="E318" s="64" t="s">
        <v>5522</v>
      </c>
      <c r="F318" s="52" t="s">
        <v>5523</v>
      </c>
      <c r="G318" s="74"/>
      <c r="H318" s="52" t="s">
        <v>3954</v>
      </c>
      <c r="I318" s="52" t="s">
        <v>3955</v>
      </c>
      <c r="J318" s="52" t="s">
        <v>4951</v>
      </c>
      <c r="K318" s="147">
        <f t="shared" si="4"/>
        <v>63</v>
      </c>
      <c r="L318" s="143" t="s">
        <v>1964</v>
      </c>
      <c r="M318" s="74"/>
      <c r="N318" s="74"/>
      <c r="O318" s="74"/>
      <c r="P318" s="74"/>
      <c r="Q318" s="54">
        <v>511</v>
      </c>
      <c r="R318" s="74"/>
      <c r="S318" s="52" t="s">
        <v>169</v>
      </c>
      <c r="T318" s="52" t="s">
        <v>5494</v>
      </c>
      <c r="U318" s="295" t="s">
        <v>5524</v>
      </c>
      <c r="V318" s="55"/>
      <c r="W318" s="55"/>
      <c r="X318" s="64"/>
      <c r="Y318" s="55"/>
      <c r="Z318" s="55"/>
      <c r="AA318" s="307"/>
      <c r="AB318" s="307"/>
      <c r="AC318" s="307"/>
      <c r="AD318" s="307"/>
      <c r="AE318" s="307"/>
      <c r="AF318" s="52">
        <v>10</v>
      </c>
      <c r="AG318" s="52" t="s">
        <v>3955</v>
      </c>
      <c r="AH318" s="52">
        <v>2012</v>
      </c>
      <c r="AI318" s="52" t="s">
        <v>2184</v>
      </c>
      <c r="AJ318" s="52"/>
      <c r="AK318" s="147"/>
      <c r="AL318" s="143"/>
      <c r="AM318" s="58"/>
      <c r="AN318" s="52" t="s">
        <v>2752</v>
      </c>
      <c r="AO318" s="52" t="s">
        <v>3955</v>
      </c>
      <c r="AP318" s="52" t="s">
        <v>3992</v>
      </c>
      <c r="AQ318" s="52"/>
      <c r="AR318" s="59">
        <v>2</v>
      </c>
      <c r="AS318" s="54" t="s">
        <v>1544</v>
      </c>
      <c r="AT318" s="74">
        <v>33.480000000000004</v>
      </c>
      <c r="AU318" s="74">
        <v>19.84</v>
      </c>
      <c r="AV318" s="74">
        <v>0</v>
      </c>
      <c r="AW318" s="61">
        <v>38</v>
      </c>
      <c r="AX318" s="61"/>
      <c r="AY318" s="74">
        <v>10.416</v>
      </c>
      <c r="AZ318" s="57">
        <v>22.263999999999999</v>
      </c>
      <c r="BA318" s="74">
        <v>124</v>
      </c>
      <c r="BB318" s="74"/>
      <c r="BC318" s="74">
        <v>124</v>
      </c>
    </row>
    <row r="319" spans="1:55" s="62" customFormat="1" ht="16.5" customHeight="1">
      <c r="A319" s="63" t="s">
        <v>4929</v>
      </c>
      <c r="B319" s="65">
        <v>313</v>
      </c>
      <c r="C319" s="52" t="s">
        <v>5525</v>
      </c>
      <c r="D319" s="320" t="s">
        <v>828</v>
      </c>
      <c r="E319" s="64" t="s">
        <v>5173</v>
      </c>
      <c r="F319" s="52" t="s">
        <v>5526</v>
      </c>
      <c r="G319" s="74"/>
      <c r="H319" s="52" t="s">
        <v>2025</v>
      </c>
      <c r="I319" s="52" t="s">
        <v>3952</v>
      </c>
      <c r="J319" s="52" t="s">
        <v>4982</v>
      </c>
      <c r="K319" s="147">
        <f t="shared" si="4"/>
        <v>21</v>
      </c>
      <c r="L319" s="143" t="s">
        <v>1964</v>
      </c>
      <c r="M319" s="74"/>
      <c r="N319" s="74"/>
      <c r="O319" s="74"/>
      <c r="P319" s="74"/>
      <c r="Q319" s="54">
        <v>513</v>
      </c>
      <c r="R319" s="74"/>
      <c r="S319" s="52" t="s">
        <v>169</v>
      </c>
      <c r="T319" s="52" t="s">
        <v>5494</v>
      </c>
      <c r="U319" s="295" t="s">
        <v>5527</v>
      </c>
      <c r="V319" s="55"/>
      <c r="W319" s="55"/>
      <c r="X319" s="64"/>
      <c r="Y319" s="55"/>
      <c r="Z319" s="55"/>
      <c r="AA319" s="307"/>
      <c r="AB319" s="307"/>
      <c r="AC319" s="307"/>
      <c r="AD319" s="307"/>
      <c r="AE319" s="307"/>
      <c r="AF319" s="52">
        <v>10</v>
      </c>
      <c r="AG319" s="52" t="s">
        <v>3955</v>
      </c>
      <c r="AH319" s="52">
        <v>2012</v>
      </c>
      <c r="AI319" s="52" t="s">
        <v>2207</v>
      </c>
      <c r="AJ319" s="52"/>
      <c r="AK319" s="147"/>
      <c r="AL319" s="143"/>
      <c r="AM319" s="58"/>
      <c r="AN319" s="52" t="s">
        <v>2752</v>
      </c>
      <c r="AO319" s="52" t="s">
        <v>3955</v>
      </c>
      <c r="AP319" s="52" t="s">
        <v>3992</v>
      </c>
      <c r="AQ319" s="52"/>
      <c r="AR319" s="59">
        <v>2</v>
      </c>
      <c r="AS319" s="54" t="s">
        <v>1544</v>
      </c>
      <c r="AT319" s="74">
        <v>33.480000000000004</v>
      </c>
      <c r="AU319" s="74">
        <v>19.84</v>
      </c>
      <c r="AV319" s="74">
        <v>0</v>
      </c>
      <c r="AW319" s="61">
        <v>57</v>
      </c>
      <c r="AX319" s="61"/>
      <c r="AY319" s="74">
        <v>10.416</v>
      </c>
      <c r="AZ319" s="57">
        <v>3.2639999999999998</v>
      </c>
      <c r="BA319" s="74">
        <v>124</v>
      </c>
      <c r="BB319" s="74"/>
      <c r="BC319" s="74">
        <v>124</v>
      </c>
    </row>
    <row r="320" spans="1:55" s="62" customFormat="1" ht="16.5" customHeight="1">
      <c r="A320" s="63" t="s">
        <v>4929</v>
      </c>
      <c r="B320" s="65">
        <v>314</v>
      </c>
      <c r="C320" s="52" t="s">
        <v>5378</v>
      </c>
      <c r="D320" s="320" t="s">
        <v>2854</v>
      </c>
      <c r="E320" s="64" t="s">
        <v>5379</v>
      </c>
      <c r="F320" s="52" t="s">
        <v>5380</v>
      </c>
      <c r="G320" s="74"/>
      <c r="H320" s="54">
        <v>25</v>
      </c>
      <c r="I320" s="54">
        <v>11</v>
      </c>
      <c r="J320" s="54">
        <v>1985</v>
      </c>
      <c r="K320" s="147">
        <f t="shared" si="4"/>
        <v>27</v>
      </c>
      <c r="L320" s="143" t="s">
        <v>1964</v>
      </c>
      <c r="M320" s="74"/>
      <c r="N320" s="74"/>
      <c r="O320" s="74"/>
      <c r="P320" s="74"/>
      <c r="Q320" s="54">
        <v>515</v>
      </c>
      <c r="R320" s="74"/>
      <c r="S320" s="52" t="s">
        <v>169</v>
      </c>
      <c r="T320" s="52" t="s">
        <v>5494</v>
      </c>
      <c r="U320" s="625" t="s">
        <v>5528</v>
      </c>
      <c r="V320" s="55"/>
      <c r="W320" s="55"/>
      <c r="X320" s="64"/>
      <c r="Y320" s="55"/>
      <c r="Z320" s="55"/>
      <c r="AA320" s="307"/>
      <c r="AB320" s="307"/>
      <c r="AC320" s="307"/>
      <c r="AD320" s="307"/>
      <c r="AE320" s="307"/>
      <c r="AF320" s="52">
        <v>10</v>
      </c>
      <c r="AG320" s="52" t="s">
        <v>3955</v>
      </c>
      <c r="AH320" s="52">
        <v>2012</v>
      </c>
      <c r="AI320" s="52" t="s">
        <v>2721</v>
      </c>
      <c r="AJ320" s="52"/>
      <c r="AK320" s="147"/>
      <c r="AL320" s="143"/>
      <c r="AM320" s="58"/>
      <c r="AN320" s="52" t="s">
        <v>2021</v>
      </c>
      <c r="AO320" s="52" t="s">
        <v>3955</v>
      </c>
      <c r="AP320" s="52" t="s">
        <v>3992</v>
      </c>
      <c r="AQ320" s="52"/>
      <c r="AR320" s="59">
        <v>1</v>
      </c>
      <c r="AS320" s="54" t="s">
        <v>1609</v>
      </c>
      <c r="AT320" s="74">
        <v>16.740000000000002</v>
      </c>
      <c r="AU320" s="74">
        <v>9.92</v>
      </c>
      <c r="AV320" s="74">
        <v>181.99</v>
      </c>
      <c r="AW320" s="61">
        <v>175</v>
      </c>
      <c r="AX320" s="61"/>
      <c r="AY320" s="74">
        <v>5.2080000000000002</v>
      </c>
      <c r="AZ320" s="57">
        <v>-326.858</v>
      </c>
      <c r="BA320" s="74">
        <v>388.858</v>
      </c>
      <c r="BB320" s="74"/>
      <c r="BC320" s="74">
        <v>62</v>
      </c>
    </row>
    <row r="321" spans="1:55" s="62" customFormat="1" ht="16.5" customHeight="1">
      <c r="A321" s="63" t="s">
        <v>4929</v>
      </c>
      <c r="B321" s="65">
        <v>315</v>
      </c>
      <c r="C321" s="52" t="s">
        <v>5096</v>
      </c>
      <c r="D321" s="320" t="s">
        <v>172</v>
      </c>
      <c r="E321" s="64" t="s">
        <v>5097</v>
      </c>
      <c r="F321" s="52" t="s">
        <v>5098</v>
      </c>
      <c r="G321" s="74"/>
      <c r="H321" s="54">
        <v>25</v>
      </c>
      <c r="I321" s="52" t="s">
        <v>3955</v>
      </c>
      <c r="J321" s="54">
        <v>1996</v>
      </c>
      <c r="K321" s="147">
        <f t="shared" si="4"/>
        <v>16</v>
      </c>
      <c r="L321" s="143" t="s">
        <v>100</v>
      </c>
      <c r="M321" s="74"/>
      <c r="N321" s="74"/>
      <c r="O321" s="74"/>
      <c r="P321" s="74"/>
      <c r="Q321" s="54">
        <v>520</v>
      </c>
      <c r="R321" s="74"/>
      <c r="S321" s="52" t="s">
        <v>169</v>
      </c>
      <c r="T321" s="52" t="s">
        <v>5494</v>
      </c>
      <c r="U321" s="625" t="s">
        <v>5529</v>
      </c>
      <c r="V321" s="55"/>
      <c r="W321" s="55"/>
      <c r="X321" s="64"/>
      <c r="Y321" s="55"/>
      <c r="Z321" s="55"/>
      <c r="AA321" s="307"/>
      <c r="AB321" s="307"/>
      <c r="AC321" s="307"/>
      <c r="AD321" s="307"/>
      <c r="AE321" s="307"/>
      <c r="AF321" s="52" t="s">
        <v>2021</v>
      </c>
      <c r="AG321" s="52" t="s">
        <v>3955</v>
      </c>
      <c r="AH321" s="52" t="s">
        <v>3992</v>
      </c>
      <c r="AI321" s="52" t="s">
        <v>1987</v>
      </c>
      <c r="AJ321" s="52"/>
      <c r="AK321" s="147"/>
      <c r="AL321" s="143"/>
      <c r="AM321" s="58"/>
      <c r="AN321" s="52" t="s">
        <v>3812</v>
      </c>
      <c r="AO321" s="52" t="s">
        <v>3955</v>
      </c>
      <c r="AP321" s="52" t="s">
        <v>3992</v>
      </c>
      <c r="AQ321" s="52"/>
      <c r="AR321" s="59">
        <v>2</v>
      </c>
      <c r="AS321" s="54" t="s">
        <v>1609</v>
      </c>
      <c r="AT321" s="74">
        <v>33.480000000000004</v>
      </c>
      <c r="AU321" s="74">
        <v>19.84</v>
      </c>
      <c r="AV321" s="74">
        <v>2.88</v>
      </c>
      <c r="AW321" s="61">
        <v>161</v>
      </c>
      <c r="AX321" s="61"/>
      <c r="AY321" s="74">
        <v>10.416</v>
      </c>
      <c r="AZ321" s="57">
        <v>-103.61600000000001</v>
      </c>
      <c r="BA321" s="74">
        <v>227.61600000000001</v>
      </c>
      <c r="BB321" s="74"/>
      <c r="BC321" s="74">
        <v>124</v>
      </c>
    </row>
    <row r="322" spans="1:55" s="62" customFormat="1" ht="16.5" customHeight="1">
      <c r="A322" s="63" t="s">
        <v>4929</v>
      </c>
      <c r="B322" s="65">
        <v>316</v>
      </c>
      <c r="C322" s="52" t="s">
        <v>5099</v>
      </c>
      <c r="D322" s="320" t="s">
        <v>5100</v>
      </c>
      <c r="E322" s="64" t="s">
        <v>5101</v>
      </c>
      <c r="F322" s="52" t="s">
        <v>5102</v>
      </c>
      <c r="G322" s="74"/>
      <c r="H322" s="52" t="s">
        <v>3947</v>
      </c>
      <c r="I322" s="52" t="s">
        <v>3952</v>
      </c>
      <c r="J322" s="52">
        <v>1992</v>
      </c>
      <c r="K322" s="147">
        <f t="shared" si="4"/>
        <v>20</v>
      </c>
      <c r="L322" s="143" t="s">
        <v>1964</v>
      </c>
      <c r="M322" s="74"/>
      <c r="N322" s="74"/>
      <c r="O322" s="74"/>
      <c r="P322" s="74"/>
      <c r="Q322" s="54">
        <v>521</v>
      </c>
      <c r="R322" s="74"/>
      <c r="S322" s="52" t="s">
        <v>94</v>
      </c>
      <c r="T322" s="52" t="s">
        <v>5494</v>
      </c>
      <c r="U322" s="625" t="s">
        <v>5530</v>
      </c>
      <c r="V322" s="55"/>
      <c r="W322" s="55"/>
      <c r="X322" s="64"/>
      <c r="Y322" s="55"/>
      <c r="Z322" s="55"/>
      <c r="AA322" s="307"/>
      <c r="AB322" s="307"/>
      <c r="AC322" s="307"/>
      <c r="AD322" s="307"/>
      <c r="AE322" s="307"/>
      <c r="AF322" s="52" t="s">
        <v>2021</v>
      </c>
      <c r="AG322" s="52" t="s">
        <v>3955</v>
      </c>
      <c r="AH322" s="52" t="s">
        <v>3992</v>
      </c>
      <c r="AI322" s="52" t="s">
        <v>2009</v>
      </c>
      <c r="AJ322" s="52"/>
      <c r="AK322" s="147"/>
      <c r="AL322" s="143"/>
      <c r="AM322" s="58"/>
      <c r="AN322" s="52" t="s">
        <v>3812</v>
      </c>
      <c r="AO322" s="52" t="s">
        <v>3955</v>
      </c>
      <c r="AP322" s="52" t="s">
        <v>3992</v>
      </c>
      <c r="AQ322" s="52"/>
      <c r="AR322" s="59">
        <v>2</v>
      </c>
      <c r="AS322" s="54" t="s">
        <v>1609</v>
      </c>
      <c r="AT322" s="74">
        <v>33.480000000000004</v>
      </c>
      <c r="AU322" s="74">
        <v>19.84</v>
      </c>
      <c r="AV322" s="74">
        <v>0.56000000000000005</v>
      </c>
      <c r="AW322" s="61">
        <v>174</v>
      </c>
      <c r="AX322" s="61"/>
      <c r="AY322" s="74">
        <v>10.416</v>
      </c>
      <c r="AZ322" s="57">
        <v>-114.29599999999999</v>
      </c>
      <c r="BA322" s="74">
        <v>238.29599999999999</v>
      </c>
      <c r="BB322" s="74"/>
      <c r="BC322" s="74">
        <v>124</v>
      </c>
    </row>
    <row r="323" spans="1:55" s="62" customFormat="1" ht="16.5" customHeight="1">
      <c r="A323" s="63" t="s">
        <v>4929</v>
      </c>
      <c r="B323" s="65">
        <v>317</v>
      </c>
      <c r="C323" s="52" t="s">
        <v>5531</v>
      </c>
      <c r="D323" s="320" t="s">
        <v>291</v>
      </c>
      <c r="E323" s="64" t="s">
        <v>5532</v>
      </c>
      <c r="F323" s="52" t="s">
        <v>5533</v>
      </c>
      <c r="G323" s="74"/>
      <c r="H323" s="52" t="s">
        <v>2021</v>
      </c>
      <c r="I323" s="52" t="s">
        <v>3948</v>
      </c>
      <c r="J323" s="52" t="s">
        <v>4961</v>
      </c>
      <c r="K323" s="147">
        <f t="shared" si="4"/>
        <v>24</v>
      </c>
      <c r="L323" s="143" t="s">
        <v>1964</v>
      </c>
      <c r="M323" s="74"/>
      <c r="N323" s="74"/>
      <c r="O323" s="74"/>
      <c r="P323" s="74"/>
      <c r="Q323" s="54">
        <v>522</v>
      </c>
      <c r="R323" s="74"/>
      <c r="S323" s="52" t="s">
        <v>169</v>
      </c>
      <c r="T323" s="52" t="s">
        <v>5494</v>
      </c>
      <c r="U323" s="625" t="s">
        <v>5534</v>
      </c>
      <c r="V323" s="55"/>
      <c r="W323" s="55"/>
      <c r="X323" s="64"/>
      <c r="Y323" s="55"/>
      <c r="Z323" s="55"/>
      <c r="AA323" s="307"/>
      <c r="AB323" s="307"/>
      <c r="AC323" s="307"/>
      <c r="AD323" s="307"/>
      <c r="AE323" s="307"/>
      <c r="AF323" s="52" t="s">
        <v>2021</v>
      </c>
      <c r="AG323" s="52" t="s">
        <v>3955</v>
      </c>
      <c r="AH323" s="52" t="s">
        <v>3992</v>
      </c>
      <c r="AI323" s="52" t="s">
        <v>2016</v>
      </c>
      <c r="AJ323" s="52"/>
      <c r="AK323" s="147"/>
      <c r="AL323" s="143"/>
      <c r="AM323" s="58"/>
      <c r="AN323" s="52" t="s">
        <v>3812</v>
      </c>
      <c r="AO323" s="52" t="s">
        <v>3955</v>
      </c>
      <c r="AP323" s="52" t="s">
        <v>3992</v>
      </c>
      <c r="AQ323" s="52"/>
      <c r="AR323" s="59">
        <v>2</v>
      </c>
      <c r="AS323" s="54" t="s">
        <v>1544</v>
      </c>
      <c r="AT323" s="74">
        <v>33.480000000000004</v>
      </c>
      <c r="AU323" s="74">
        <v>19.84</v>
      </c>
      <c r="AV323" s="74">
        <v>0</v>
      </c>
      <c r="AW323" s="61">
        <v>218</v>
      </c>
      <c r="AX323" s="61"/>
      <c r="AY323" s="74">
        <v>10.416</v>
      </c>
      <c r="AZ323" s="57">
        <v>-157.73599999999999</v>
      </c>
      <c r="BA323" s="74">
        <v>281.73599999999999</v>
      </c>
      <c r="BB323" s="74"/>
      <c r="BC323" s="74">
        <v>124</v>
      </c>
    </row>
    <row r="324" spans="1:55" s="62" customFormat="1" ht="16.5" customHeight="1">
      <c r="A324" s="63" t="s">
        <v>4929</v>
      </c>
      <c r="B324" s="65">
        <v>318</v>
      </c>
      <c r="C324" s="52" t="s">
        <v>5391</v>
      </c>
      <c r="D324" s="320" t="s">
        <v>1799</v>
      </c>
      <c r="E324" s="64" t="s">
        <v>2432</v>
      </c>
      <c r="F324" s="52" t="s">
        <v>5392</v>
      </c>
      <c r="G324" s="74"/>
      <c r="H324" s="52" t="s">
        <v>3951</v>
      </c>
      <c r="I324" s="52" t="s">
        <v>3947</v>
      </c>
      <c r="J324" s="52" t="s">
        <v>4987</v>
      </c>
      <c r="K324" s="147">
        <f t="shared" si="4"/>
        <v>72</v>
      </c>
      <c r="L324" s="143" t="s">
        <v>1964</v>
      </c>
      <c r="M324" s="74"/>
      <c r="N324" s="74"/>
      <c r="O324" s="74"/>
      <c r="P324" s="74"/>
      <c r="Q324" s="54">
        <v>524</v>
      </c>
      <c r="R324" s="74"/>
      <c r="S324" s="52" t="s">
        <v>169</v>
      </c>
      <c r="T324" s="52" t="s">
        <v>5494</v>
      </c>
      <c r="U324" s="295" t="s">
        <v>211</v>
      </c>
      <c r="V324" s="74"/>
      <c r="W324" s="74"/>
      <c r="X324" s="74"/>
      <c r="Y324" s="74"/>
      <c r="Z324" s="74"/>
      <c r="AA324" s="74"/>
      <c r="AB324" s="74"/>
      <c r="AC324" s="74"/>
      <c r="AD324" s="74"/>
      <c r="AE324" s="74"/>
      <c r="AF324" s="52" t="s">
        <v>2021</v>
      </c>
      <c r="AG324" s="52" t="s">
        <v>3955</v>
      </c>
      <c r="AH324" s="52" t="s">
        <v>3992</v>
      </c>
      <c r="AI324" s="52" t="s">
        <v>2197</v>
      </c>
      <c r="AJ324" s="52"/>
      <c r="AK324" s="147"/>
      <c r="AL324" s="143"/>
      <c r="AM324" s="58"/>
      <c r="AN324" s="52" t="s">
        <v>3812</v>
      </c>
      <c r="AO324" s="52" t="s">
        <v>3955</v>
      </c>
      <c r="AP324" s="52" t="s">
        <v>3992</v>
      </c>
      <c r="AQ324" s="52"/>
      <c r="AR324" s="59">
        <v>2</v>
      </c>
      <c r="AS324" s="54" t="s">
        <v>1609</v>
      </c>
      <c r="AT324" s="74">
        <v>33.480000000000004</v>
      </c>
      <c r="AU324" s="74">
        <v>19.84</v>
      </c>
      <c r="AV324" s="74">
        <v>0</v>
      </c>
      <c r="AW324" s="61">
        <v>7</v>
      </c>
      <c r="AX324" s="61"/>
      <c r="AY324" s="74">
        <v>10.416</v>
      </c>
      <c r="AZ324" s="57">
        <v>53.264000000000003</v>
      </c>
      <c r="BA324" s="74">
        <v>124</v>
      </c>
      <c r="BB324" s="74"/>
      <c r="BC324" s="74">
        <v>124</v>
      </c>
    </row>
    <row r="325" spans="1:55" s="62" customFormat="1" ht="16.5" customHeight="1">
      <c r="A325" s="63" t="s">
        <v>4929</v>
      </c>
      <c r="B325" s="65">
        <v>319</v>
      </c>
      <c r="C325" s="52" t="s">
        <v>5103</v>
      </c>
      <c r="D325" s="320" t="s">
        <v>304</v>
      </c>
      <c r="E325" s="64" t="s">
        <v>4203</v>
      </c>
      <c r="F325" s="52" t="s">
        <v>5104</v>
      </c>
      <c r="G325" s="74"/>
      <c r="H325" s="52" t="s">
        <v>3948</v>
      </c>
      <c r="I325" s="52" t="s">
        <v>3951</v>
      </c>
      <c r="J325" s="52" t="s">
        <v>5105</v>
      </c>
      <c r="K325" s="147">
        <f t="shared" si="4"/>
        <v>3</v>
      </c>
      <c r="L325" s="143" t="s">
        <v>1964</v>
      </c>
      <c r="M325" s="74"/>
      <c r="N325" s="74"/>
      <c r="O325" s="74"/>
      <c r="P325" s="74"/>
      <c r="Q325" s="54">
        <v>525</v>
      </c>
      <c r="R325" s="74"/>
      <c r="S325" s="52" t="s">
        <v>169</v>
      </c>
      <c r="T325" s="52" t="s">
        <v>5494</v>
      </c>
      <c r="U325" s="295" t="s">
        <v>324</v>
      </c>
      <c r="V325" s="74"/>
      <c r="W325" s="74"/>
      <c r="X325" s="74"/>
      <c r="Y325" s="74"/>
      <c r="Z325" s="74"/>
      <c r="AA325" s="74"/>
      <c r="AB325" s="74"/>
      <c r="AC325" s="74"/>
      <c r="AD325" s="74"/>
      <c r="AE325" s="74"/>
      <c r="AF325" s="52" t="s">
        <v>2021</v>
      </c>
      <c r="AG325" s="52" t="s">
        <v>3955</v>
      </c>
      <c r="AH325" s="52" t="s">
        <v>3992</v>
      </c>
      <c r="AI325" s="52" t="s">
        <v>2277</v>
      </c>
      <c r="AJ325" s="52"/>
      <c r="AK325" s="147"/>
      <c r="AL325" s="143"/>
      <c r="AM325" s="58"/>
      <c r="AN325" s="52" t="s">
        <v>3812</v>
      </c>
      <c r="AO325" s="52" t="s">
        <v>3955</v>
      </c>
      <c r="AP325" s="52" t="s">
        <v>3992</v>
      </c>
      <c r="AQ325" s="52"/>
      <c r="AR325" s="59">
        <v>2</v>
      </c>
      <c r="AS325" s="54" t="s">
        <v>1609</v>
      </c>
      <c r="AT325" s="74">
        <v>33.480000000000004</v>
      </c>
      <c r="AU325" s="74">
        <v>19.84</v>
      </c>
      <c r="AV325" s="74">
        <v>0.91</v>
      </c>
      <c r="AW325" s="61">
        <v>43</v>
      </c>
      <c r="AX325" s="61"/>
      <c r="AY325" s="74">
        <v>10.416</v>
      </c>
      <c r="AZ325" s="57">
        <v>16.353999999999999</v>
      </c>
      <c r="BA325" s="74">
        <v>124</v>
      </c>
      <c r="BB325" s="74"/>
      <c r="BC325" s="74">
        <v>124</v>
      </c>
    </row>
    <row r="326" spans="1:55" s="62" customFormat="1" ht="16.5" customHeight="1">
      <c r="A326" s="63" t="s">
        <v>4929</v>
      </c>
      <c r="B326" s="65">
        <v>320</v>
      </c>
      <c r="C326" s="52" t="s">
        <v>5126</v>
      </c>
      <c r="D326" s="320" t="s">
        <v>2663</v>
      </c>
      <c r="E326" s="64" t="s">
        <v>5127</v>
      </c>
      <c r="F326" s="52" t="s">
        <v>5128</v>
      </c>
      <c r="G326" s="74"/>
      <c r="H326" s="52" t="s">
        <v>2797</v>
      </c>
      <c r="I326" s="52" t="s">
        <v>2752</v>
      </c>
      <c r="J326" s="52" t="s">
        <v>5077</v>
      </c>
      <c r="K326" s="147">
        <f t="shared" si="4"/>
        <v>30</v>
      </c>
      <c r="L326" s="143" t="s">
        <v>100</v>
      </c>
      <c r="M326" s="74"/>
      <c r="N326" s="74"/>
      <c r="O326" s="74"/>
      <c r="P326" s="74"/>
      <c r="Q326" s="54">
        <v>537</v>
      </c>
      <c r="R326" s="74"/>
      <c r="S326" s="52" t="s">
        <v>169</v>
      </c>
      <c r="T326" s="52" t="s">
        <v>5494</v>
      </c>
      <c r="U326" s="295" t="s">
        <v>5535</v>
      </c>
      <c r="V326" s="74"/>
      <c r="W326" s="74"/>
      <c r="X326" s="74"/>
      <c r="Y326" s="74"/>
      <c r="Z326" s="74"/>
      <c r="AA326" s="74"/>
      <c r="AB326" s="74"/>
      <c r="AC326" s="74"/>
      <c r="AD326" s="74"/>
      <c r="AE326" s="74"/>
      <c r="AF326" s="52" t="s">
        <v>2772</v>
      </c>
      <c r="AG326" s="52" t="s">
        <v>3955</v>
      </c>
      <c r="AH326" s="52" t="s">
        <v>3992</v>
      </c>
      <c r="AI326" s="52" t="s">
        <v>2260</v>
      </c>
      <c r="AJ326" s="52"/>
      <c r="AK326" s="147"/>
      <c r="AL326" s="143"/>
      <c r="AM326" s="58"/>
      <c r="AN326" s="52" t="s">
        <v>3804</v>
      </c>
      <c r="AO326" s="52" t="s">
        <v>3955</v>
      </c>
      <c r="AP326" s="52" t="s">
        <v>3992</v>
      </c>
      <c r="AQ326" s="52"/>
      <c r="AR326" s="59">
        <v>3</v>
      </c>
      <c r="AS326" s="54" t="s">
        <v>1609</v>
      </c>
      <c r="AT326" s="74">
        <v>50.220000000000006</v>
      </c>
      <c r="AU326" s="74">
        <v>29.76</v>
      </c>
      <c r="AV326" s="74">
        <v>48.9</v>
      </c>
      <c r="AW326" s="61">
        <v>142</v>
      </c>
      <c r="AX326" s="61"/>
      <c r="AY326" s="74">
        <v>15.624000000000001</v>
      </c>
      <c r="AZ326" s="57">
        <v>-100.50400000000002</v>
      </c>
      <c r="BA326" s="74">
        <v>286.50400000000002</v>
      </c>
      <c r="BB326" s="74"/>
      <c r="BC326" s="74">
        <v>186</v>
      </c>
    </row>
    <row r="327" spans="1:55" s="62" customFormat="1" ht="16.5" customHeight="1">
      <c r="A327" s="63" t="s">
        <v>4929</v>
      </c>
      <c r="B327" s="65">
        <v>321</v>
      </c>
      <c r="C327" s="52" t="s">
        <v>5536</v>
      </c>
      <c r="D327" s="320" t="s">
        <v>286</v>
      </c>
      <c r="E327" s="64" t="s">
        <v>1617</v>
      </c>
      <c r="F327" s="52" t="s">
        <v>5537</v>
      </c>
      <c r="G327" s="74"/>
      <c r="H327" s="52" t="s">
        <v>3948</v>
      </c>
      <c r="I327" s="52" t="s">
        <v>3947</v>
      </c>
      <c r="J327" s="52" t="s">
        <v>4979</v>
      </c>
      <c r="K327" s="147">
        <f t="shared" si="4"/>
        <v>56</v>
      </c>
      <c r="L327" s="143" t="s">
        <v>1964</v>
      </c>
      <c r="M327" s="74"/>
      <c r="N327" s="74"/>
      <c r="O327" s="74"/>
      <c r="P327" s="74"/>
      <c r="Q327" s="54">
        <v>541</v>
      </c>
      <c r="R327" s="74"/>
      <c r="S327" s="52" t="s">
        <v>169</v>
      </c>
      <c r="T327" s="52" t="s">
        <v>5494</v>
      </c>
      <c r="U327" s="295" t="s">
        <v>5538</v>
      </c>
      <c r="V327" s="74"/>
      <c r="W327" s="74"/>
      <c r="X327" s="74"/>
      <c r="Y327" s="74"/>
      <c r="Z327" s="74"/>
      <c r="AA327" s="74"/>
      <c r="AB327" s="74"/>
      <c r="AC327" s="74"/>
      <c r="AD327" s="74"/>
      <c r="AE327" s="74"/>
      <c r="AF327" s="52" t="s">
        <v>2772</v>
      </c>
      <c r="AG327" s="52" t="s">
        <v>3955</v>
      </c>
      <c r="AH327" s="52" t="s">
        <v>3992</v>
      </c>
      <c r="AI327" s="52" t="s">
        <v>2270</v>
      </c>
      <c r="AJ327" s="52"/>
      <c r="AK327" s="147"/>
      <c r="AL327" s="143"/>
      <c r="AM327" s="58"/>
      <c r="AN327" s="52" t="s">
        <v>3804</v>
      </c>
      <c r="AO327" s="52" t="s">
        <v>3955</v>
      </c>
      <c r="AP327" s="52" t="s">
        <v>3992</v>
      </c>
      <c r="AQ327" s="52"/>
      <c r="AR327" s="59">
        <v>3</v>
      </c>
      <c r="AS327" s="54" t="s">
        <v>1544</v>
      </c>
      <c r="AT327" s="74">
        <v>50.220000000000006</v>
      </c>
      <c r="AU327" s="74">
        <v>29.76</v>
      </c>
      <c r="AV327" s="74">
        <v>0</v>
      </c>
      <c r="AW327" s="61">
        <v>72</v>
      </c>
      <c r="AX327" s="61"/>
      <c r="AY327" s="74">
        <v>15.624000000000001</v>
      </c>
      <c r="AZ327" s="57">
        <v>18.396000000000001</v>
      </c>
      <c r="BA327" s="74">
        <v>186</v>
      </c>
      <c r="BB327" s="74"/>
      <c r="BC327" s="74">
        <v>186</v>
      </c>
    </row>
    <row r="328" spans="1:55" s="62" customFormat="1" ht="16.5" customHeight="1">
      <c r="A328" s="63" t="s">
        <v>4929</v>
      </c>
      <c r="B328" s="65">
        <v>322</v>
      </c>
      <c r="C328" s="52" t="s">
        <v>5138</v>
      </c>
      <c r="D328" s="320" t="s">
        <v>5139</v>
      </c>
      <c r="E328" s="64" t="s">
        <v>5140</v>
      </c>
      <c r="F328" s="52" t="s">
        <v>5141</v>
      </c>
      <c r="G328" s="74"/>
      <c r="H328" s="52" t="s">
        <v>2021</v>
      </c>
      <c r="I328" s="52" t="s">
        <v>3947</v>
      </c>
      <c r="J328" s="52" t="s">
        <v>5002</v>
      </c>
      <c r="K328" s="147">
        <f t="shared" ref="K328:K371" si="5">2012-J328</f>
        <v>9</v>
      </c>
      <c r="L328" s="143" t="s">
        <v>100</v>
      </c>
      <c r="M328" s="74"/>
      <c r="N328" s="74"/>
      <c r="O328" s="74"/>
      <c r="P328" s="74"/>
      <c r="Q328" s="54">
        <v>545</v>
      </c>
      <c r="R328" s="74"/>
      <c r="S328" s="52" t="s">
        <v>117</v>
      </c>
      <c r="T328" s="52" t="s">
        <v>5494</v>
      </c>
      <c r="U328" s="295" t="s">
        <v>5539</v>
      </c>
      <c r="V328" s="74"/>
      <c r="W328" s="74"/>
      <c r="X328" s="74"/>
      <c r="Y328" s="74"/>
      <c r="Z328" s="74"/>
      <c r="AA328" s="74"/>
      <c r="AB328" s="74"/>
      <c r="AC328" s="74"/>
      <c r="AD328" s="74"/>
      <c r="AE328" s="74"/>
      <c r="AF328" s="52" t="s">
        <v>2772</v>
      </c>
      <c r="AG328" s="52" t="s">
        <v>3955</v>
      </c>
      <c r="AH328" s="52" t="s">
        <v>3992</v>
      </c>
      <c r="AI328" s="52" t="s">
        <v>5142</v>
      </c>
      <c r="AJ328" s="52"/>
      <c r="AK328" s="147"/>
      <c r="AL328" s="143"/>
      <c r="AM328" s="58"/>
      <c r="AN328" s="52" t="s">
        <v>3804</v>
      </c>
      <c r="AO328" s="52" t="s">
        <v>3955</v>
      </c>
      <c r="AP328" s="52" t="s">
        <v>3992</v>
      </c>
      <c r="AQ328" s="52"/>
      <c r="AR328" s="59">
        <v>3</v>
      </c>
      <c r="AS328" s="54" t="s">
        <v>1609</v>
      </c>
      <c r="AT328" s="74">
        <v>50.220000000000006</v>
      </c>
      <c r="AU328" s="74">
        <v>29.76</v>
      </c>
      <c r="AV328" s="74">
        <v>120.42</v>
      </c>
      <c r="AW328" s="61">
        <v>159</v>
      </c>
      <c r="AX328" s="61"/>
      <c r="AY328" s="74">
        <v>15.624000000000001</v>
      </c>
      <c r="AZ328" s="57">
        <v>-189.024</v>
      </c>
      <c r="BA328" s="74">
        <v>375.024</v>
      </c>
      <c r="BB328" s="74"/>
      <c r="BC328" s="74">
        <v>186</v>
      </c>
    </row>
    <row r="329" spans="1:55" s="62" customFormat="1" ht="16.5" customHeight="1">
      <c r="A329" s="63" t="s">
        <v>4929</v>
      </c>
      <c r="B329" s="65">
        <v>323</v>
      </c>
      <c r="C329" s="52" t="s">
        <v>5540</v>
      </c>
      <c r="D329" s="320" t="s">
        <v>97</v>
      </c>
      <c r="E329" s="64" t="s">
        <v>1448</v>
      </c>
      <c r="F329" s="52" t="s">
        <v>5541</v>
      </c>
      <c r="G329" s="74"/>
      <c r="H329" s="52" t="s">
        <v>2772</v>
      </c>
      <c r="I329" s="52" t="s">
        <v>3950</v>
      </c>
      <c r="J329" s="52" t="s">
        <v>4978</v>
      </c>
      <c r="K329" s="147">
        <f t="shared" si="5"/>
        <v>17</v>
      </c>
      <c r="L329" s="143" t="s">
        <v>100</v>
      </c>
      <c r="M329" s="74"/>
      <c r="N329" s="74"/>
      <c r="O329" s="74"/>
      <c r="P329" s="74"/>
      <c r="Q329" s="54">
        <v>548</v>
      </c>
      <c r="R329" s="74"/>
      <c r="S329" s="52" t="s">
        <v>169</v>
      </c>
      <c r="T329" s="52" t="s">
        <v>5494</v>
      </c>
      <c r="U329" s="625" t="s">
        <v>5542</v>
      </c>
      <c r="V329" s="74"/>
      <c r="W329" s="74"/>
      <c r="X329" s="74"/>
      <c r="Y329" s="74"/>
      <c r="Z329" s="74"/>
      <c r="AA329" s="74"/>
      <c r="AB329" s="74"/>
      <c r="AC329" s="74"/>
      <c r="AD329" s="74"/>
      <c r="AE329" s="74"/>
      <c r="AF329" s="52" t="s">
        <v>3808</v>
      </c>
      <c r="AG329" s="52" t="s">
        <v>3955</v>
      </c>
      <c r="AH329" s="52" t="s">
        <v>3992</v>
      </c>
      <c r="AI329" s="52" t="s">
        <v>2508</v>
      </c>
      <c r="AJ329" s="52"/>
      <c r="AK329" s="147"/>
      <c r="AL329" s="143"/>
      <c r="AM329" s="58"/>
      <c r="AN329" s="52" t="s">
        <v>3458</v>
      </c>
      <c r="AO329" s="52" t="s">
        <v>3955</v>
      </c>
      <c r="AP329" s="52" t="s">
        <v>3992</v>
      </c>
      <c r="AQ329" s="52"/>
      <c r="AR329" s="59">
        <v>4</v>
      </c>
      <c r="AS329" s="54" t="s">
        <v>1544</v>
      </c>
      <c r="AT329" s="74">
        <v>66.960000000000008</v>
      </c>
      <c r="AU329" s="74">
        <v>39.68</v>
      </c>
      <c r="AV329" s="74">
        <v>0</v>
      </c>
      <c r="AW329" s="61">
        <v>88</v>
      </c>
      <c r="AX329" s="61"/>
      <c r="AY329" s="74">
        <v>20.832000000000001</v>
      </c>
      <c r="AZ329" s="57">
        <v>32.527999999999999</v>
      </c>
      <c r="BA329" s="74">
        <v>248</v>
      </c>
      <c r="BB329" s="74"/>
      <c r="BC329" s="74">
        <v>248</v>
      </c>
    </row>
    <row r="330" spans="1:55" s="62" customFormat="1" ht="16.5" customHeight="1">
      <c r="A330" s="63" t="s">
        <v>4929</v>
      </c>
      <c r="B330" s="65">
        <v>324</v>
      </c>
      <c r="C330" s="52" t="s">
        <v>5543</v>
      </c>
      <c r="D330" s="320" t="s">
        <v>5244</v>
      </c>
      <c r="E330" s="64" t="s">
        <v>5544</v>
      </c>
      <c r="F330" s="52" t="s">
        <v>5545</v>
      </c>
      <c r="G330" s="74"/>
      <c r="H330" s="52" t="s">
        <v>2781</v>
      </c>
      <c r="I330" s="52" t="s">
        <v>3954</v>
      </c>
      <c r="J330" s="52" t="s">
        <v>4957</v>
      </c>
      <c r="K330" s="147">
        <f t="shared" si="5"/>
        <v>33</v>
      </c>
      <c r="L330" s="143" t="s">
        <v>1964</v>
      </c>
      <c r="M330" s="74"/>
      <c r="N330" s="74"/>
      <c r="O330" s="74"/>
      <c r="P330" s="74"/>
      <c r="Q330" s="54">
        <v>550</v>
      </c>
      <c r="R330" s="74"/>
      <c r="S330" s="52" t="s">
        <v>169</v>
      </c>
      <c r="T330" s="52" t="s">
        <v>5494</v>
      </c>
      <c r="U330" s="295" t="s">
        <v>5546</v>
      </c>
      <c r="V330" s="74"/>
      <c r="W330" s="74"/>
      <c r="X330" s="74"/>
      <c r="Y330" s="74"/>
      <c r="Z330" s="74"/>
      <c r="AA330" s="74"/>
      <c r="AB330" s="74"/>
      <c r="AC330" s="74"/>
      <c r="AD330" s="74"/>
      <c r="AE330" s="74"/>
      <c r="AF330" s="52" t="s">
        <v>3808</v>
      </c>
      <c r="AG330" s="52" t="s">
        <v>3955</v>
      </c>
      <c r="AH330" s="52" t="s">
        <v>3992</v>
      </c>
      <c r="AI330" s="52" t="s">
        <v>2379</v>
      </c>
      <c r="AJ330" s="52"/>
      <c r="AK330" s="147"/>
      <c r="AL330" s="143"/>
      <c r="AM330" s="58"/>
      <c r="AN330" s="52" t="s">
        <v>2781</v>
      </c>
      <c r="AO330" s="52" t="s">
        <v>3955</v>
      </c>
      <c r="AP330" s="52" t="s">
        <v>3992</v>
      </c>
      <c r="AQ330" s="52"/>
      <c r="AR330" s="59">
        <v>3</v>
      </c>
      <c r="AS330" s="54" t="s">
        <v>1544</v>
      </c>
      <c r="AT330" s="74">
        <v>50.220000000000006</v>
      </c>
      <c r="AU330" s="74">
        <v>29.76</v>
      </c>
      <c r="AV330" s="74">
        <v>0.05</v>
      </c>
      <c r="AW330" s="61">
        <v>190</v>
      </c>
      <c r="AX330" s="61"/>
      <c r="AY330" s="74">
        <v>15.624000000000001</v>
      </c>
      <c r="AZ330" s="57">
        <v>-99.653999999999996</v>
      </c>
      <c r="BA330" s="74">
        <v>285.654</v>
      </c>
      <c r="BB330" s="74"/>
      <c r="BC330" s="74">
        <v>186</v>
      </c>
    </row>
    <row r="331" spans="1:55" s="62" customFormat="1" ht="16.5" customHeight="1">
      <c r="A331" s="63" t="s">
        <v>4929</v>
      </c>
      <c r="B331" s="65">
        <v>325</v>
      </c>
      <c r="C331" s="52" t="s">
        <v>5547</v>
      </c>
      <c r="D331" s="320" t="s">
        <v>5231</v>
      </c>
      <c r="E331" s="64" t="s">
        <v>2612</v>
      </c>
      <c r="F331" s="52" t="s">
        <v>5232</v>
      </c>
      <c r="G331" s="74"/>
      <c r="H331" s="52" t="s">
        <v>2781</v>
      </c>
      <c r="I331" s="52" t="s">
        <v>3951</v>
      </c>
      <c r="J331" s="52" t="s">
        <v>4982</v>
      </c>
      <c r="K331" s="147">
        <f t="shared" si="5"/>
        <v>21</v>
      </c>
      <c r="L331" s="143" t="s">
        <v>100</v>
      </c>
      <c r="M331" s="74"/>
      <c r="N331" s="74"/>
      <c r="O331" s="74"/>
      <c r="P331" s="74"/>
      <c r="Q331" s="54">
        <v>552</v>
      </c>
      <c r="R331" s="74"/>
      <c r="S331" s="52" t="s">
        <v>169</v>
      </c>
      <c r="T331" s="52" t="s">
        <v>5494</v>
      </c>
      <c r="U331" s="295" t="s">
        <v>5548</v>
      </c>
      <c r="V331" s="74"/>
      <c r="W331" s="74"/>
      <c r="X331" s="74"/>
      <c r="Y331" s="74"/>
      <c r="Z331" s="74"/>
      <c r="AA331" s="74"/>
      <c r="AB331" s="74"/>
      <c r="AC331" s="74"/>
      <c r="AD331" s="74"/>
      <c r="AE331" s="74"/>
      <c r="AF331" s="52" t="s">
        <v>3808</v>
      </c>
      <c r="AG331" s="52" t="s">
        <v>3955</v>
      </c>
      <c r="AH331" s="52" t="s">
        <v>3992</v>
      </c>
      <c r="AI331" s="52" t="s">
        <v>2197</v>
      </c>
      <c r="AJ331" s="52"/>
      <c r="AK331" s="147"/>
      <c r="AL331" s="143"/>
      <c r="AM331" s="58"/>
      <c r="AN331" s="52" t="s">
        <v>3458</v>
      </c>
      <c r="AO331" s="52" t="s">
        <v>3955</v>
      </c>
      <c r="AP331" s="52" t="s">
        <v>3992</v>
      </c>
      <c r="AQ331" s="52"/>
      <c r="AR331" s="59">
        <v>4</v>
      </c>
      <c r="AS331" s="54" t="s">
        <v>1544</v>
      </c>
      <c r="AT331" s="74">
        <v>66.960000000000008</v>
      </c>
      <c r="AU331" s="74">
        <v>39.68</v>
      </c>
      <c r="AV331" s="74">
        <v>0</v>
      </c>
      <c r="AW331" s="61">
        <v>169</v>
      </c>
      <c r="AX331" s="61"/>
      <c r="AY331" s="74">
        <v>20.832000000000001</v>
      </c>
      <c r="AZ331" s="57">
        <v>-48.47199999999998</v>
      </c>
      <c r="BA331" s="74">
        <v>296.47199999999998</v>
      </c>
      <c r="BB331" s="74"/>
      <c r="BC331" s="74">
        <v>248</v>
      </c>
    </row>
    <row r="332" spans="1:55" s="62" customFormat="1" ht="16.5" customHeight="1">
      <c r="A332" s="63" t="s">
        <v>4929</v>
      </c>
      <c r="B332" s="65">
        <v>326</v>
      </c>
      <c r="C332" s="52" t="s">
        <v>5147</v>
      </c>
      <c r="D332" s="320" t="s">
        <v>213</v>
      </c>
      <c r="E332" s="64" t="s">
        <v>5148</v>
      </c>
      <c r="F332" s="52" t="s">
        <v>5149</v>
      </c>
      <c r="G332" s="74"/>
      <c r="H332" s="52" t="s">
        <v>2781</v>
      </c>
      <c r="I332" s="52" t="s">
        <v>3954</v>
      </c>
      <c r="J332" s="52" t="s">
        <v>4959</v>
      </c>
      <c r="K332" s="147">
        <f t="shared" si="5"/>
        <v>50</v>
      </c>
      <c r="L332" s="143" t="s">
        <v>1964</v>
      </c>
      <c r="M332" s="74"/>
      <c r="N332" s="74"/>
      <c r="O332" s="74"/>
      <c r="P332" s="74"/>
      <c r="Q332" s="54">
        <v>553</v>
      </c>
      <c r="R332" s="74"/>
      <c r="S332" s="52" t="s">
        <v>169</v>
      </c>
      <c r="T332" s="52" t="s">
        <v>5494</v>
      </c>
      <c r="U332" s="625" t="s">
        <v>5549</v>
      </c>
      <c r="V332" s="74"/>
      <c r="W332" s="74"/>
      <c r="X332" s="74"/>
      <c r="Y332" s="74"/>
      <c r="Z332" s="74"/>
      <c r="AA332" s="74"/>
      <c r="AB332" s="74"/>
      <c r="AC332" s="74"/>
      <c r="AD332" s="74"/>
      <c r="AE332" s="74"/>
      <c r="AF332" s="52" t="s">
        <v>3808</v>
      </c>
      <c r="AG332" s="52" t="s">
        <v>3955</v>
      </c>
      <c r="AH332" s="52" t="s">
        <v>3992</v>
      </c>
      <c r="AI332" s="52" t="s">
        <v>2435</v>
      </c>
      <c r="AJ332" s="52"/>
      <c r="AK332" s="147"/>
      <c r="AL332" s="143"/>
      <c r="AM332" s="58"/>
      <c r="AN332" s="52" t="s">
        <v>3458</v>
      </c>
      <c r="AO332" s="52" t="s">
        <v>3955</v>
      </c>
      <c r="AP332" s="52" t="s">
        <v>3992</v>
      </c>
      <c r="AQ332" s="52"/>
      <c r="AR332" s="59">
        <v>4</v>
      </c>
      <c r="AS332" s="54" t="s">
        <v>1609</v>
      </c>
      <c r="AT332" s="74">
        <v>66.960000000000008</v>
      </c>
      <c r="AU332" s="74">
        <v>39.68</v>
      </c>
      <c r="AV332" s="74">
        <v>0.1</v>
      </c>
      <c r="AW332" s="77">
        <v>77</v>
      </c>
      <c r="AX332" s="77"/>
      <c r="AY332" s="74">
        <v>20.832000000000001</v>
      </c>
      <c r="AZ332" s="57">
        <v>43.427999999999997</v>
      </c>
      <c r="BA332" s="74">
        <v>248</v>
      </c>
      <c r="BB332" s="74"/>
      <c r="BC332" s="74">
        <v>248</v>
      </c>
    </row>
    <row r="333" spans="1:55" s="62" customFormat="1" ht="16.5" customHeight="1">
      <c r="A333" s="63" t="s">
        <v>4929</v>
      </c>
      <c r="B333" s="65">
        <v>327</v>
      </c>
      <c r="C333" s="52" t="s">
        <v>5425</v>
      </c>
      <c r="D333" s="320" t="s">
        <v>610</v>
      </c>
      <c r="E333" s="64" t="s">
        <v>5426</v>
      </c>
      <c r="F333" s="52" t="s">
        <v>5427</v>
      </c>
      <c r="G333" s="74"/>
      <c r="H333" s="52" t="s">
        <v>3946</v>
      </c>
      <c r="I333" s="52" t="s">
        <v>3949</v>
      </c>
      <c r="J333" s="52" t="s">
        <v>4946</v>
      </c>
      <c r="K333" s="147">
        <f t="shared" si="5"/>
        <v>22</v>
      </c>
      <c r="L333" s="143" t="s">
        <v>1964</v>
      </c>
      <c r="M333" s="74"/>
      <c r="N333" s="74"/>
      <c r="O333" s="74"/>
      <c r="P333" s="74"/>
      <c r="Q333" s="54">
        <v>555</v>
      </c>
      <c r="R333" s="74"/>
      <c r="S333" s="52" t="s">
        <v>169</v>
      </c>
      <c r="T333" s="52" t="s">
        <v>5494</v>
      </c>
      <c r="U333" s="625" t="s">
        <v>5550</v>
      </c>
      <c r="V333" s="74"/>
      <c r="W333" s="74"/>
      <c r="X333" s="74"/>
      <c r="Y333" s="74"/>
      <c r="Z333" s="74"/>
      <c r="AA333" s="74"/>
      <c r="AB333" s="74"/>
      <c r="AC333" s="74"/>
      <c r="AD333" s="74"/>
      <c r="AE333" s="74"/>
      <c r="AF333" s="52" t="s">
        <v>3808</v>
      </c>
      <c r="AG333" s="52" t="s">
        <v>3955</v>
      </c>
      <c r="AH333" s="52" t="s">
        <v>3992</v>
      </c>
      <c r="AI333" s="52" t="s">
        <v>1992</v>
      </c>
      <c r="AJ333" s="52"/>
      <c r="AK333" s="147"/>
      <c r="AL333" s="143"/>
      <c r="AM333" s="58"/>
      <c r="AN333" s="52" t="s">
        <v>3458</v>
      </c>
      <c r="AO333" s="52" t="s">
        <v>3955</v>
      </c>
      <c r="AP333" s="52" t="s">
        <v>3992</v>
      </c>
      <c r="AQ333" s="52"/>
      <c r="AR333" s="59">
        <v>4</v>
      </c>
      <c r="AS333" s="54" t="s">
        <v>1609</v>
      </c>
      <c r="AT333" s="74">
        <v>66.960000000000008</v>
      </c>
      <c r="AU333" s="74">
        <v>39.68</v>
      </c>
      <c r="AV333" s="74">
        <v>151.85</v>
      </c>
      <c r="AW333" s="77">
        <v>185</v>
      </c>
      <c r="AX333" s="77"/>
      <c r="AY333" s="74">
        <v>20.832000000000001</v>
      </c>
      <c r="AZ333" s="57">
        <v>-216.322</v>
      </c>
      <c r="BA333" s="74">
        <v>464.322</v>
      </c>
      <c r="BB333" s="74"/>
      <c r="BC333" s="74">
        <v>248</v>
      </c>
    </row>
    <row r="334" spans="1:55" s="62" customFormat="1" ht="16.5" customHeight="1">
      <c r="A334" s="63" t="s">
        <v>4929</v>
      </c>
      <c r="B334" s="65">
        <v>328</v>
      </c>
      <c r="C334" s="52" t="s">
        <v>5551</v>
      </c>
      <c r="D334" s="320" t="s">
        <v>5552</v>
      </c>
      <c r="E334" s="64" t="s">
        <v>5553</v>
      </c>
      <c r="F334" s="52" t="s">
        <v>5554</v>
      </c>
      <c r="G334" s="74"/>
      <c r="H334" s="52" t="s">
        <v>3952</v>
      </c>
      <c r="I334" s="52" t="s">
        <v>3952</v>
      </c>
      <c r="J334" s="52" t="s">
        <v>4977</v>
      </c>
      <c r="K334" s="147">
        <f t="shared" si="5"/>
        <v>26</v>
      </c>
      <c r="L334" s="143" t="s">
        <v>1964</v>
      </c>
      <c r="M334" s="74"/>
      <c r="N334" s="74"/>
      <c r="O334" s="74"/>
      <c r="P334" s="74"/>
      <c r="Q334" s="54">
        <v>556</v>
      </c>
      <c r="R334" s="74"/>
      <c r="S334" s="52" t="s">
        <v>169</v>
      </c>
      <c r="T334" s="52" t="s">
        <v>5494</v>
      </c>
      <c r="U334" s="295"/>
      <c r="V334" s="74"/>
      <c r="W334" s="74"/>
      <c r="X334" s="74"/>
      <c r="Y334" s="74"/>
      <c r="Z334" s="74"/>
      <c r="AA334" s="74"/>
      <c r="AB334" s="74"/>
      <c r="AC334" s="74"/>
      <c r="AD334" s="74"/>
      <c r="AE334" s="74"/>
      <c r="AF334" s="52" t="s">
        <v>3808</v>
      </c>
      <c r="AG334" s="52" t="s">
        <v>3955</v>
      </c>
      <c r="AH334" s="52" t="s">
        <v>3992</v>
      </c>
      <c r="AI334" s="52" t="s">
        <v>5555</v>
      </c>
      <c r="AJ334" s="52"/>
      <c r="AK334" s="147"/>
      <c r="AL334" s="143"/>
      <c r="AM334" s="58"/>
      <c r="AN334" s="52" t="s">
        <v>2777</v>
      </c>
      <c r="AO334" s="52" t="s">
        <v>3955</v>
      </c>
      <c r="AP334" s="52" t="s">
        <v>3992</v>
      </c>
      <c r="AQ334" s="52"/>
      <c r="AR334" s="59">
        <v>1</v>
      </c>
      <c r="AS334" s="54" t="s">
        <v>1544</v>
      </c>
      <c r="AT334" s="74">
        <v>16.740000000000002</v>
      </c>
      <c r="AU334" s="74">
        <v>9.92</v>
      </c>
      <c r="AV334" s="74">
        <v>0</v>
      </c>
      <c r="AW334" s="77">
        <v>0</v>
      </c>
      <c r="AX334" s="77"/>
      <c r="AY334" s="74">
        <v>5.2080000000000002</v>
      </c>
      <c r="AZ334" s="57">
        <v>30.132000000000001</v>
      </c>
      <c r="BA334" s="74">
        <v>62</v>
      </c>
      <c r="BB334" s="74"/>
      <c r="BC334" s="74">
        <v>62</v>
      </c>
    </row>
    <row r="335" spans="1:55" s="62" customFormat="1" ht="16.5" customHeight="1">
      <c r="A335" s="63" t="s">
        <v>4929</v>
      </c>
      <c r="B335" s="65">
        <v>329</v>
      </c>
      <c r="C335" s="52" t="s">
        <v>5556</v>
      </c>
      <c r="D335" s="320" t="s">
        <v>2139</v>
      </c>
      <c r="E335" s="64" t="s">
        <v>5557</v>
      </c>
      <c r="F335" s="52" t="s">
        <v>5558</v>
      </c>
      <c r="G335" s="74"/>
      <c r="H335" s="52" t="s">
        <v>2781</v>
      </c>
      <c r="I335" s="52" t="s">
        <v>3954</v>
      </c>
      <c r="J335" s="52" t="s">
        <v>4952</v>
      </c>
      <c r="K335" s="147">
        <f t="shared" si="5"/>
        <v>42</v>
      </c>
      <c r="L335" s="143" t="s">
        <v>1964</v>
      </c>
      <c r="M335" s="74"/>
      <c r="N335" s="74"/>
      <c r="O335" s="74"/>
      <c r="P335" s="74"/>
      <c r="Q335" s="54">
        <v>561</v>
      </c>
      <c r="R335" s="74"/>
      <c r="S335" s="52" t="s">
        <v>169</v>
      </c>
      <c r="T335" s="52" t="s">
        <v>5494</v>
      </c>
      <c r="U335" s="625" t="s">
        <v>5559</v>
      </c>
      <c r="V335" s="74"/>
      <c r="W335" s="74"/>
      <c r="X335" s="74"/>
      <c r="Y335" s="74"/>
      <c r="Z335" s="74"/>
      <c r="AA335" s="74"/>
      <c r="AB335" s="74"/>
      <c r="AC335" s="74"/>
      <c r="AD335" s="74"/>
      <c r="AE335" s="74"/>
      <c r="AF335" s="52" t="s">
        <v>2777</v>
      </c>
      <c r="AG335" s="52" t="s">
        <v>3955</v>
      </c>
      <c r="AH335" s="52" t="s">
        <v>3992</v>
      </c>
      <c r="AI335" s="52" t="s">
        <v>2260</v>
      </c>
      <c r="AJ335" s="52"/>
      <c r="AK335" s="147"/>
      <c r="AL335" s="143"/>
      <c r="AM335" s="58"/>
      <c r="AN335" s="52" t="s">
        <v>3454</v>
      </c>
      <c r="AO335" s="52" t="s">
        <v>3955</v>
      </c>
      <c r="AP335" s="52" t="s">
        <v>3992</v>
      </c>
      <c r="AQ335" s="52"/>
      <c r="AR335" s="59">
        <v>4</v>
      </c>
      <c r="AS335" s="54" t="s">
        <v>1544</v>
      </c>
      <c r="AT335" s="74">
        <v>66.960000000000008</v>
      </c>
      <c r="AU335" s="74">
        <v>39.68</v>
      </c>
      <c r="AV335" s="74">
        <v>0.37</v>
      </c>
      <c r="AW335" s="77">
        <v>124</v>
      </c>
      <c r="AX335" s="77"/>
      <c r="AY335" s="74">
        <v>20.832000000000001</v>
      </c>
      <c r="AZ335" s="57">
        <v>-3.842000000000013</v>
      </c>
      <c r="BA335" s="74">
        <v>251.84200000000001</v>
      </c>
      <c r="BB335" s="74"/>
      <c r="BC335" s="74">
        <v>248</v>
      </c>
    </row>
    <row r="336" spans="1:55" s="62" customFormat="1" ht="16.5" customHeight="1">
      <c r="A336" s="63" t="s">
        <v>4929</v>
      </c>
      <c r="B336" s="65">
        <v>330</v>
      </c>
      <c r="C336" s="52" t="s">
        <v>5560</v>
      </c>
      <c r="D336" s="320" t="s">
        <v>2412</v>
      </c>
      <c r="E336" s="64" t="s">
        <v>5561</v>
      </c>
      <c r="F336" s="52" t="s">
        <v>5562</v>
      </c>
      <c r="G336" s="74"/>
      <c r="H336" s="52" t="s">
        <v>2777</v>
      </c>
      <c r="I336" s="52" t="s">
        <v>3949</v>
      </c>
      <c r="J336" s="52" t="s">
        <v>5005</v>
      </c>
      <c r="K336" s="147">
        <f t="shared" si="5"/>
        <v>15</v>
      </c>
      <c r="L336" s="143" t="s">
        <v>1964</v>
      </c>
      <c r="M336" s="74"/>
      <c r="N336" s="74"/>
      <c r="O336" s="74"/>
      <c r="P336" s="74"/>
      <c r="Q336" s="54">
        <v>562</v>
      </c>
      <c r="R336" s="74"/>
      <c r="S336" s="52" t="s">
        <v>169</v>
      </c>
      <c r="T336" s="52" t="s">
        <v>5494</v>
      </c>
      <c r="U336" s="295" t="s">
        <v>5563</v>
      </c>
      <c r="V336" s="74"/>
      <c r="W336" s="74"/>
      <c r="X336" s="74"/>
      <c r="Y336" s="74"/>
      <c r="Z336" s="74"/>
      <c r="AA336" s="74"/>
      <c r="AB336" s="74"/>
      <c r="AC336" s="74"/>
      <c r="AD336" s="74"/>
      <c r="AE336" s="74"/>
      <c r="AF336" s="52" t="s">
        <v>2777</v>
      </c>
      <c r="AG336" s="52" t="s">
        <v>3955</v>
      </c>
      <c r="AH336" s="52" t="s">
        <v>3992</v>
      </c>
      <c r="AI336" s="52" t="s">
        <v>1969</v>
      </c>
      <c r="AJ336" s="52"/>
      <c r="AK336" s="147"/>
      <c r="AL336" s="143"/>
      <c r="AM336" s="58"/>
      <c r="AN336" s="52" t="s">
        <v>2781</v>
      </c>
      <c r="AO336" s="52" t="s">
        <v>3955</v>
      </c>
      <c r="AP336" s="52" t="s">
        <v>3992</v>
      </c>
      <c r="AQ336" s="52"/>
      <c r="AR336" s="59">
        <v>2</v>
      </c>
      <c r="AS336" s="54" t="s">
        <v>1544</v>
      </c>
      <c r="AT336" s="74">
        <v>33.480000000000004</v>
      </c>
      <c r="AU336" s="74">
        <v>19.84</v>
      </c>
      <c r="AV336" s="74">
        <v>0</v>
      </c>
      <c r="AW336" s="77">
        <v>48</v>
      </c>
      <c r="AX336" s="77"/>
      <c r="AY336" s="74">
        <v>10.416</v>
      </c>
      <c r="AZ336" s="57">
        <v>12.263999999999999</v>
      </c>
      <c r="BA336" s="74">
        <v>124</v>
      </c>
      <c r="BB336" s="74"/>
      <c r="BC336" s="74">
        <v>124</v>
      </c>
    </row>
    <row r="337" spans="1:55" s="62" customFormat="1" ht="16.5" customHeight="1">
      <c r="A337" s="63" t="s">
        <v>4929</v>
      </c>
      <c r="B337" s="65">
        <v>331</v>
      </c>
      <c r="C337" s="52" t="s">
        <v>5168</v>
      </c>
      <c r="D337" s="320" t="s">
        <v>3519</v>
      </c>
      <c r="E337" s="64" t="s">
        <v>5169</v>
      </c>
      <c r="F337" s="52" t="s">
        <v>5170</v>
      </c>
      <c r="G337" s="74"/>
      <c r="H337" s="52" t="s">
        <v>2797</v>
      </c>
      <c r="I337" s="52" t="s">
        <v>3951</v>
      </c>
      <c r="J337" s="52" t="s">
        <v>4978</v>
      </c>
      <c r="K337" s="147">
        <f t="shared" si="5"/>
        <v>17</v>
      </c>
      <c r="L337" s="143" t="s">
        <v>100</v>
      </c>
      <c r="M337" s="74"/>
      <c r="N337" s="74"/>
      <c r="O337" s="74"/>
      <c r="P337" s="74"/>
      <c r="Q337" s="54">
        <v>572</v>
      </c>
      <c r="R337" s="74"/>
      <c r="S337" s="52" t="s">
        <v>169</v>
      </c>
      <c r="T337" s="52" t="s">
        <v>5494</v>
      </c>
      <c r="U337" s="295" t="s">
        <v>5564</v>
      </c>
      <c r="V337" s="74"/>
      <c r="W337" s="74"/>
      <c r="X337" s="74"/>
      <c r="Y337" s="74"/>
      <c r="Z337" s="74"/>
      <c r="AA337" s="74"/>
      <c r="AB337" s="74"/>
      <c r="AC337" s="74"/>
      <c r="AD337" s="74"/>
      <c r="AE337" s="74"/>
      <c r="AF337" s="52" t="s">
        <v>3804</v>
      </c>
      <c r="AG337" s="52" t="s">
        <v>3955</v>
      </c>
      <c r="AH337" s="52" t="s">
        <v>3992</v>
      </c>
      <c r="AI337" s="52" t="s">
        <v>2120</v>
      </c>
      <c r="AJ337" s="52"/>
      <c r="AK337" s="147"/>
      <c r="AL337" s="143"/>
      <c r="AM337" s="58"/>
      <c r="AN337" s="52" t="s">
        <v>2787</v>
      </c>
      <c r="AO337" s="52" t="s">
        <v>3955</v>
      </c>
      <c r="AP337" s="52" t="s">
        <v>3992</v>
      </c>
      <c r="AQ337" s="52"/>
      <c r="AR337" s="59">
        <v>4</v>
      </c>
      <c r="AS337" s="54" t="s">
        <v>1609</v>
      </c>
      <c r="AT337" s="74">
        <v>66.960000000000008</v>
      </c>
      <c r="AU337" s="74">
        <v>39.68</v>
      </c>
      <c r="AV337" s="74">
        <v>6.37</v>
      </c>
      <c r="AW337" s="77">
        <v>146</v>
      </c>
      <c r="AX337" s="77"/>
      <c r="AY337" s="74">
        <v>20.832000000000001</v>
      </c>
      <c r="AZ337" s="57">
        <v>-31.841999999999985</v>
      </c>
      <c r="BA337" s="74">
        <v>279.84199999999998</v>
      </c>
      <c r="BB337" s="74"/>
      <c r="BC337" s="74">
        <v>248</v>
      </c>
    </row>
    <row r="338" spans="1:55" s="62" customFormat="1" ht="16.5" customHeight="1">
      <c r="A338" s="63" t="s">
        <v>4929</v>
      </c>
      <c r="B338" s="65">
        <v>332</v>
      </c>
      <c r="C338" s="52" t="s">
        <v>5187</v>
      </c>
      <c r="D338" s="320" t="s">
        <v>624</v>
      </c>
      <c r="E338" s="64" t="s">
        <v>5188</v>
      </c>
      <c r="F338" s="52" t="s">
        <v>5189</v>
      </c>
      <c r="G338" s="74"/>
      <c r="H338" s="52" t="s">
        <v>3505</v>
      </c>
      <c r="I338" s="52" t="s">
        <v>3946</v>
      </c>
      <c r="J338" s="52" t="s">
        <v>4943</v>
      </c>
      <c r="K338" s="147">
        <f t="shared" si="5"/>
        <v>28</v>
      </c>
      <c r="L338" s="143" t="s">
        <v>1964</v>
      </c>
      <c r="M338" s="74"/>
      <c r="N338" s="74"/>
      <c r="O338" s="74"/>
      <c r="P338" s="74"/>
      <c r="Q338" s="54">
        <v>576</v>
      </c>
      <c r="R338" s="74"/>
      <c r="S338" s="52" t="s">
        <v>169</v>
      </c>
      <c r="T338" s="52" t="s">
        <v>5494</v>
      </c>
      <c r="U338" s="625" t="s">
        <v>5565</v>
      </c>
      <c r="V338" s="74"/>
      <c r="W338" s="74"/>
      <c r="X338" s="74"/>
      <c r="Y338" s="74"/>
      <c r="Z338" s="74"/>
      <c r="AA338" s="74"/>
      <c r="AB338" s="74"/>
      <c r="AC338" s="74"/>
      <c r="AD338" s="74"/>
      <c r="AE338" s="74"/>
      <c r="AF338" s="52" t="s">
        <v>3454</v>
      </c>
      <c r="AG338" s="52" t="s">
        <v>3955</v>
      </c>
      <c r="AH338" s="52" t="s">
        <v>3992</v>
      </c>
      <c r="AI338" s="52" t="s">
        <v>2584</v>
      </c>
      <c r="AJ338" s="52"/>
      <c r="AK338" s="147"/>
      <c r="AL338" s="143"/>
      <c r="AM338" s="58"/>
      <c r="AN338" s="52" t="s">
        <v>2792</v>
      </c>
      <c r="AO338" s="52" t="s">
        <v>3955</v>
      </c>
      <c r="AP338" s="52" t="s">
        <v>3992</v>
      </c>
      <c r="AQ338" s="52"/>
      <c r="AR338" s="59">
        <v>3</v>
      </c>
      <c r="AS338" s="54" t="s">
        <v>1609</v>
      </c>
      <c r="AT338" s="74">
        <v>50.220000000000006</v>
      </c>
      <c r="AU338" s="74">
        <v>29.76</v>
      </c>
      <c r="AV338" s="74">
        <v>1.77</v>
      </c>
      <c r="AW338" s="77">
        <v>91</v>
      </c>
      <c r="AX338" s="77"/>
      <c r="AY338" s="74">
        <v>15.624000000000001</v>
      </c>
      <c r="AZ338" s="57">
        <v>-2.3739999999999952</v>
      </c>
      <c r="BA338" s="74">
        <v>188.374</v>
      </c>
      <c r="BB338" s="74"/>
      <c r="BC338" s="74">
        <v>186</v>
      </c>
    </row>
    <row r="339" spans="1:55" s="62" customFormat="1" ht="16.5" customHeight="1">
      <c r="A339" s="63" t="s">
        <v>4929</v>
      </c>
      <c r="B339" s="65">
        <v>333</v>
      </c>
      <c r="C339" s="52" t="s">
        <v>5566</v>
      </c>
      <c r="D339" s="320" t="s">
        <v>5567</v>
      </c>
      <c r="E339" s="64" t="s">
        <v>5568</v>
      </c>
      <c r="F339" s="52" t="s">
        <v>5569</v>
      </c>
      <c r="G339" s="74"/>
      <c r="H339" s="52" t="s">
        <v>2772</v>
      </c>
      <c r="I339" s="52" t="s">
        <v>3952</v>
      </c>
      <c r="J339" s="52" t="s">
        <v>5265</v>
      </c>
      <c r="K339" s="147">
        <f t="shared" si="5"/>
        <v>47</v>
      </c>
      <c r="L339" s="143" t="s">
        <v>1964</v>
      </c>
      <c r="M339" s="74"/>
      <c r="N339" s="74"/>
      <c r="O339" s="74"/>
      <c r="P339" s="74"/>
      <c r="Q339" s="54">
        <v>577</v>
      </c>
      <c r="R339" s="74"/>
      <c r="S339" s="52" t="s">
        <v>169</v>
      </c>
      <c r="T339" s="52" t="s">
        <v>5494</v>
      </c>
      <c r="U339" s="295" t="s">
        <v>5570</v>
      </c>
      <c r="V339" s="74"/>
      <c r="W339" s="74"/>
      <c r="X339" s="74"/>
      <c r="Y339" s="74"/>
      <c r="Z339" s="74"/>
      <c r="AA339" s="74"/>
      <c r="AB339" s="74"/>
      <c r="AC339" s="74"/>
      <c r="AD339" s="74"/>
      <c r="AE339" s="74"/>
      <c r="AF339" s="52" t="s">
        <v>3454</v>
      </c>
      <c r="AG339" s="52" t="s">
        <v>3955</v>
      </c>
      <c r="AH339" s="52" t="s">
        <v>3992</v>
      </c>
      <c r="AI339" s="52" t="s">
        <v>1987</v>
      </c>
      <c r="AJ339" s="52"/>
      <c r="AK339" s="147"/>
      <c r="AL339" s="143"/>
      <c r="AM339" s="58"/>
      <c r="AN339" s="52" t="s">
        <v>3799</v>
      </c>
      <c r="AO339" s="52" t="s">
        <v>3955</v>
      </c>
      <c r="AP339" s="52" t="s">
        <v>3992</v>
      </c>
      <c r="AQ339" s="52"/>
      <c r="AR339" s="59">
        <v>4</v>
      </c>
      <c r="AS339" s="54" t="s">
        <v>1544</v>
      </c>
      <c r="AT339" s="74">
        <v>66.960000000000008</v>
      </c>
      <c r="AU339" s="74">
        <v>39.68</v>
      </c>
      <c r="AV339" s="74">
        <v>0</v>
      </c>
      <c r="AW339" s="77">
        <v>182</v>
      </c>
      <c r="AX339" s="77"/>
      <c r="AY339" s="74">
        <v>20.832000000000001</v>
      </c>
      <c r="AZ339" s="57">
        <v>-61.47199999999998</v>
      </c>
      <c r="BA339" s="74">
        <v>309.47199999999998</v>
      </c>
      <c r="BB339" s="74"/>
      <c r="BC339" s="74">
        <v>248</v>
      </c>
    </row>
    <row r="340" spans="1:55" s="62" customFormat="1" ht="16.5" customHeight="1">
      <c r="A340" s="63" t="s">
        <v>4929</v>
      </c>
      <c r="B340" s="65">
        <v>334</v>
      </c>
      <c r="C340" s="52" t="s">
        <v>5571</v>
      </c>
      <c r="D340" s="320" t="s">
        <v>5572</v>
      </c>
      <c r="E340" s="64" t="s">
        <v>5573</v>
      </c>
      <c r="F340" s="52" t="s">
        <v>5574</v>
      </c>
      <c r="G340" s="74"/>
      <c r="H340" s="52" t="s">
        <v>3950</v>
      </c>
      <c r="I340" s="52" t="s">
        <v>3947</v>
      </c>
      <c r="J340" s="52" t="s">
        <v>4985</v>
      </c>
      <c r="K340" s="147">
        <f t="shared" si="5"/>
        <v>53</v>
      </c>
      <c r="L340" s="143" t="s">
        <v>1964</v>
      </c>
      <c r="M340" s="74"/>
      <c r="N340" s="74"/>
      <c r="O340" s="74"/>
      <c r="P340" s="74"/>
      <c r="Q340" s="54">
        <v>580</v>
      </c>
      <c r="R340" s="74"/>
      <c r="S340" s="52" t="s">
        <v>169</v>
      </c>
      <c r="T340" s="52" t="s">
        <v>5494</v>
      </c>
      <c r="U340" s="295" t="s">
        <v>5575</v>
      </c>
      <c r="V340" s="74"/>
      <c r="W340" s="74"/>
      <c r="X340" s="74"/>
      <c r="Y340" s="74"/>
      <c r="Z340" s="74"/>
      <c r="AA340" s="74"/>
      <c r="AB340" s="74"/>
      <c r="AC340" s="74"/>
      <c r="AD340" s="74"/>
      <c r="AE340" s="74"/>
      <c r="AF340" s="52" t="s">
        <v>3454</v>
      </c>
      <c r="AG340" s="52" t="s">
        <v>3955</v>
      </c>
      <c r="AH340" s="52" t="s">
        <v>3992</v>
      </c>
      <c r="AI340" s="52" t="s">
        <v>2379</v>
      </c>
      <c r="AJ340" s="52"/>
      <c r="AK340" s="147"/>
      <c r="AL340" s="143"/>
      <c r="AM340" s="58"/>
      <c r="AN340" s="52" t="s">
        <v>3799</v>
      </c>
      <c r="AO340" s="52" t="s">
        <v>3955</v>
      </c>
      <c r="AP340" s="52" t="s">
        <v>3992</v>
      </c>
      <c r="AQ340" s="52"/>
      <c r="AR340" s="59">
        <v>4</v>
      </c>
      <c r="AS340" s="54" t="s">
        <v>1544</v>
      </c>
      <c r="AT340" s="74">
        <v>66.960000000000008</v>
      </c>
      <c r="AU340" s="74">
        <v>39.68</v>
      </c>
      <c r="AV340" s="74">
        <v>7.0000000000000007E-2</v>
      </c>
      <c r="AW340" s="77">
        <v>76</v>
      </c>
      <c r="AX340" s="77"/>
      <c r="AY340" s="74">
        <v>20.832000000000001</v>
      </c>
      <c r="AZ340" s="57">
        <v>44.457999999999998</v>
      </c>
      <c r="BA340" s="74">
        <v>248</v>
      </c>
      <c r="BB340" s="74"/>
      <c r="BC340" s="74">
        <v>248</v>
      </c>
    </row>
    <row r="341" spans="1:55" s="62" customFormat="1" ht="16.5" customHeight="1">
      <c r="A341" s="63" t="s">
        <v>4929</v>
      </c>
      <c r="B341" s="65">
        <v>335</v>
      </c>
      <c r="C341" s="52" t="s">
        <v>5576</v>
      </c>
      <c r="D341" s="320" t="s">
        <v>2663</v>
      </c>
      <c r="E341" s="64" t="s">
        <v>5577</v>
      </c>
      <c r="F341" s="52" t="s">
        <v>5578</v>
      </c>
      <c r="G341" s="74"/>
      <c r="H341" s="52" t="s">
        <v>2756</v>
      </c>
      <c r="I341" s="52" t="s">
        <v>3952</v>
      </c>
      <c r="J341" s="52" t="s">
        <v>5579</v>
      </c>
      <c r="K341" s="147">
        <f t="shared" si="5"/>
        <v>13</v>
      </c>
      <c r="L341" s="143" t="s">
        <v>100</v>
      </c>
      <c r="M341" s="74"/>
      <c r="N341" s="74"/>
      <c r="O341" s="74"/>
      <c r="P341" s="74"/>
      <c r="Q341" s="54">
        <v>582</v>
      </c>
      <c r="R341" s="74"/>
      <c r="S341" s="54" t="s">
        <v>169</v>
      </c>
      <c r="T341" s="52" t="s">
        <v>5494</v>
      </c>
      <c r="U341" s="295" t="s">
        <v>5580</v>
      </c>
      <c r="V341" s="74"/>
      <c r="W341" s="74"/>
      <c r="X341" s="74"/>
      <c r="Y341" s="74"/>
      <c r="Z341" s="74"/>
      <c r="AA341" s="74"/>
      <c r="AB341" s="74"/>
      <c r="AC341" s="74"/>
      <c r="AD341" s="74"/>
      <c r="AE341" s="74"/>
      <c r="AF341" s="52" t="s">
        <v>3454</v>
      </c>
      <c r="AG341" s="52" t="s">
        <v>3955</v>
      </c>
      <c r="AH341" s="52" t="s">
        <v>3992</v>
      </c>
      <c r="AI341" s="52" t="s">
        <v>2004</v>
      </c>
      <c r="AJ341" s="52"/>
      <c r="AK341" s="147"/>
      <c r="AL341" s="143"/>
      <c r="AM341" s="58"/>
      <c r="AN341" s="52" t="s">
        <v>2792</v>
      </c>
      <c r="AO341" s="52" t="s">
        <v>3955</v>
      </c>
      <c r="AP341" s="52" t="s">
        <v>3992</v>
      </c>
      <c r="AQ341" s="52"/>
      <c r="AR341" s="59">
        <v>3</v>
      </c>
      <c r="AS341" s="54" t="s">
        <v>1544</v>
      </c>
      <c r="AT341" s="74">
        <v>50.220000000000006</v>
      </c>
      <c r="AU341" s="74">
        <v>29.76</v>
      </c>
      <c r="AV341" s="74">
        <v>0</v>
      </c>
      <c r="AW341" s="77">
        <v>92</v>
      </c>
      <c r="AX341" s="77"/>
      <c r="AY341" s="74">
        <v>15.624000000000001</v>
      </c>
      <c r="AZ341" s="57">
        <v>-1.6040000000000134</v>
      </c>
      <c r="BA341" s="74">
        <v>187.60400000000001</v>
      </c>
      <c r="BB341" s="74"/>
      <c r="BC341" s="74">
        <v>186</v>
      </c>
    </row>
    <row r="342" spans="1:55" s="62" customFormat="1" ht="16.5" customHeight="1">
      <c r="A342" s="63" t="s">
        <v>4929</v>
      </c>
      <c r="B342" s="65">
        <v>336</v>
      </c>
      <c r="C342" s="52" t="s">
        <v>5581</v>
      </c>
      <c r="D342" s="320" t="s">
        <v>2359</v>
      </c>
      <c r="E342" s="64" t="s">
        <v>5582</v>
      </c>
      <c r="F342" s="52" t="s">
        <v>5583</v>
      </c>
      <c r="G342" s="74"/>
      <c r="H342" s="52" t="s">
        <v>3955</v>
      </c>
      <c r="I342" s="52" t="s">
        <v>3952</v>
      </c>
      <c r="J342" s="52" t="s">
        <v>5230</v>
      </c>
      <c r="K342" s="147">
        <f t="shared" si="5"/>
        <v>69</v>
      </c>
      <c r="L342" s="143" t="s">
        <v>100</v>
      </c>
      <c r="M342" s="74"/>
      <c r="N342" s="74"/>
      <c r="O342" s="74"/>
      <c r="P342" s="74"/>
      <c r="Q342" s="54">
        <v>583</v>
      </c>
      <c r="R342" s="74"/>
      <c r="S342" s="52" t="s">
        <v>169</v>
      </c>
      <c r="T342" s="52" t="s">
        <v>5494</v>
      </c>
      <c r="U342" s="295" t="s">
        <v>5584</v>
      </c>
      <c r="V342" s="74"/>
      <c r="W342" s="74"/>
      <c r="X342" s="74"/>
      <c r="Y342" s="74"/>
      <c r="Z342" s="74"/>
      <c r="AA342" s="74"/>
      <c r="AB342" s="74"/>
      <c r="AC342" s="74"/>
      <c r="AD342" s="74"/>
      <c r="AE342" s="74"/>
      <c r="AF342" s="52" t="s">
        <v>3454</v>
      </c>
      <c r="AG342" s="52" t="s">
        <v>3955</v>
      </c>
      <c r="AH342" s="52" t="s">
        <v>3992</v>
      </c>
      <c r="AI342" s="52" t="s">
        <v>2104</v>
      </c>
      <c r="AJ342" s="52"/>
      <c r="AK342" s="147"/>
      <c r="AL342" s="143"/>
      <c r="AM342" s="58"/>
      <c r="AN342" s="52" t="s">
        <v>2792</v>
      </c>
      <c r="AO342" s="52" t="s">
        <v>3955</v>
      </c>
      <c r="AP342" s="52" t="s">
        <v>3992</v>
      </c>
      <c r="AQ342" s="52"/>
      <c r="AR342" s="59">
        <v>3</v>
      </c>
      <c r="AS342" s="54" t="s">
        <v>1544</v>
      </c>
      <c r="AT342" s="74">
        <v>50.220000000000006</v>
      </c>
      <c r="AU342" s="74">
        <v>29.76</v>
      </c>
      <c r="AV342" s="74">
        <v>0</v>
      </c>
      <c r="AW342" s="77">
        <v>60</v>
      </c>
      <c r="AX342" s="77"/>
      <c r="AY342" s="74">
        <v>15.624000000000001</v>
      </c>
      <c r="AZ342" s="57">
        <v>30.396000000000001</v>
      </c>
      <c r="BA342" s="74">
        <v>186</v>
      </c>
      <c r="BB342" s="74"/>
      <c r="BC342" s="74">
        <v>186</v>
      </c>
    </row>
    <row r="343" spans="1:55" s="62" customFormat="1" ht="16.5" customHeight="1">
      <c r="A343" s="63" t="s">
        <v>4929</v>
      </c>
      <c r="B343" s="65">
        <v>337</v>
      </c>
      <c r="C343" s="52" t="s">
        <v>5192</v>
      </c>
      <c r="D343" s="320" t="s">
        <v>5193</v>
      </c>
      <c r="E343" s="64" t="s">
        <v>262</v>
      </c>
      <c r="F343" s="52" t="s">
        <v>5194</v>
      </c>
      <c r="G343" s="74"/>
      <c r="H343" s="52" t="s">
        <v>3458</v>
      </c>
      <c r="I343" s="52" t="s">
        <v>3954</v>
      </c>
      <c r="J343" s="52" t="s">
        <v>4985</v>
      </c>
      <c r="K343" s="147">
        <f t="shared" si="5"/>
        <v>53</v>
      </c>
      <c r="L343" s="143" t="s">
        <v>100</v>
      </c>
      <c r="M343" s="74"/>
      <c r="N343" s="74"/>
      <c r="O343" s="74"/>
      <c r="P343" s="74"/>
      <c r="Q343" s="54">
        <v>584</v>
      </c>
      <c r="R343" s="74"/>
      <c r="S343" s="52" t="s">
        <v>169</v>
      </c>
      <c r="T343" s="52" t="s">
        <v>5494</v>
      </c>
      <c r="U343" s="295" t="s">
        <v>5585</v>
      </c>
      <c r="V343" s="74"/>
      <c r="W343" s="74"/>
      <c r="X343" s="74"/>
      <c r="Y343" s="74"/>
      <c r="Z343" s="74"/>
      <c r="AA343" s="74"/>
      <c r="AB343" s="74"/>
      <c r="AC343" s="74"/>
      <c r="AD343" s="74"/>
      <c r="AE343" s="74"/>
      <c r="AF343" s="52" t="s">
        <v>3454</v>
      </c>
      <c r="AG343" s="52" t="s">
        <v>3955</v>
      </c>
      <c r="AH343" s="52" t="s">
        <v>3992</v>
      </c>
      <c r="AI343" s="52" t="s">
        <v>1982</v>
      </c>
      <c r="AJ343" s="52"/>
      <c r="AK343" s="147"/>
      <c r="AL343" s="143"/>
      <c r="AM343" s="58"/>
      <c r="AN343" s="52" t="s">
        <v>3799</v>
      </c>
      <c r="AO343" s="52" t="s">
        <v>3955</v>
      </c>
      <c r="AP343" s="52" t="s">
        <v>3992</v>
      </c>
      <c r="AQ343" s="52"/>
      <c r="AR343" s="59">
        <v>4</v>
      </c>
      <c r="AS343" s="54" t="s">
        <v>1609</v>
      </c>
      <c r="AT343" s="74">
        <v>66.960000000000008</v>
      </c>
      <c r="AU343" s="74">
        <v>39.68</v>
      </c>
      <c r="AV343" s="74">
        <v>25.5</v>
      </c>
      <c r="AW343" s="77">
        <v>69</v>
      </c>
      <c r="AX343" s="77"/>
      <c r="AY343" s="74">
        <v>20.832000000000001</v>
      </c>
      <c r="AZ343" s="57">
        <v>26.027999999999999</v>
      </c>
      <c r="BA343" s="74">
        <v>248</v>
      </c>
      <c r="BB343" s="74"/>
      <c r="BC343" s="74">
        <v>248</v>
      </c>
    </row>
    <row r="344" spans="1:55" s="62" customFormat="1" ht="16.5" customHeight="1">
      <c r="A344" s="63" t="s">
        <v>4929</v>
      </c>
      <c r="B344" s="65">
        <v>338</v>
      </c>
      <c r="C344" s="52" t="s">
        <v>5586</v>
      </c>
      <c r="D344" s="320" t="s">
        <v>428</v>
      </c>
      <c r="E344" s="64" t="s">
        <v>5587</v>
      </c>
      <c r="F344" s="52" t="s">
        <v>5588</v>
      </c>
      <c r="G344" s="74"/>
      <c r="H344" s="52" t="s">
        <v>3505</v>
      </c>
      <c r="I344" s="52" t="s">
        <v>2021</v>
      </c>
      <c r="J344" s="52" t="s">
        <v>4991</v>
      </c>
      <c r="K344" s="147">
        <f t="shared" si="5"/>
        <v>16</v>
      </c>
      <c r="L344" s="143" t="s">
        <v>100</v>
      </c>
      <c r="M344" s="74"/>
      <c r="N344" s="74"/>
      <c r="O344" s="74"/>
      <c r="P344" s="74"/>
      <c r="Q344" s="54">
        <v>593</v>
      </c>
      <c r="R344" s="74"/>
      <c r="S344" s="52" t="s">
        <v>169</v>
      </c>
      <c r="T344" s="52" t="s">
        <v>5494</v>
      </c>
      <c r="U344" s="295" t="s">
        <v>5589</v>
      </c>
      <c r="V344" s="74"/>
      <c r="W344" s="74"/>
      <c r="X344" s="74"/>
      <c r="Y344" s="74"/>
      <c r="Z344" s="74"/>
      <c r="AA344" s="74"/>
      <c r="AB344" s="74"/>
      <c r="AC344" s="74"/>
      <c r="AD344" s="74"/>
      <c r="AE344" s="74"/>
      <c r="AF344" s="52" t="s">
        <v>2787</v>
      </c>
      <c r="AG344" s="52" t="s">
        <v>3955</v>
      </c>
      <c r="AH344" s="52" t="s">
        <v>3992</v>
      </c>
      <c r="AI344" s="52" t="s">
        <v>2260</v>
      </c>
      <c r="AJ344" s="52"/>
      <c r="AK344" s="147"/>
      <c r="AL344" s="143"/>
      <c r="AM344" s="58"/>
      <c r="AN344" s="52" t="s">
        <v>2792</v>
      </c>
      <c r="AO344" s="52" t="s">
        <v>3955</v>
      </c>
      <c r="AP344" s="52" t="s">
        <v>3992</v>
      </c>
      <c r="AQ344" s="52"/>
      <c r="AR344" s="59">
        <v>2</v>
      </c>
      <c r="AS344" s="54" t="s">
        <v>1544</v>
      </c>
      <c r="AT344" s="74">
        <v>33.480000000000004</v>
      </c>
      <c r="AU344" s="74">
        <v>19.84</v>
      </c>
      <c r="AV344" s="74">
        <v>0</v>
      </c>
      <c r="AW344" s="77">
        <v>90</v>
      </c>
      <c r="AX344" s="77"/>
      <c r="AY344" s="74">
        <v>10.416</v>
      </c>
      <c r="AZ344" s="57">
        <v>-29.73599999999999</v>
      </c>
      <c r="BA344" s="74">
        <v>153.73599999999999</v>
      </c>
      <c r="BB344" s="74"/>
      <c r="BC344" s="74">
        <v>124</v>
      </c>
    </row>
    <row r="345" spans="1:55" s="62" customFormat="1" ht="16.5" customHeight="1">
      <c r="A345" s="63" t="s">
        <v>4929</v>
      </c>
      <c r="B345" s="65">
        <v>339</v>
      </c>
      <c r="C345" s="52" t="s">
        <v>5590</v>
      </c>
      <c r="D345" s="320" t="s">
        <v>1345</v>
      </c>
      <c r="E345" s="64" t="s">
        <v>1577</v>
      </c>
      <c r="F345" s="52" t="s">
        <v>5591</v>
      </c>
      <c r="G345" s="74"/>
      <c r="H345" s="52" t="s">
        <v>3949</v>
      </c>
      <c r="I345" s="52" t="s">
        <v>3953</v>
      </c>
      <c r="J345" s="52" t="s">
        <v>5592</v>
      </c>
      <c r="K345" s="147">
        <f t="shared" si="5"/>
        <v>68</v>
      </c>
      <c r="L345" s="143" t="s">
        <v>1964</v>
      </c>
      <c r="M345" s="74"/>
      <c r="N345" s="74"/>
      <c r="O345" s="74"/>
      <c r="P345" s="74"/>
      <c r="Q345" s="54">
        <v>603</v>
      </c>
      <c r="R345" s="74"/>
      <c r="S345" s="52" t="s">
        <v>169</v>
      </c>
      <c r="T345" s="52" t="s">
        <v>5494</v>
      </c>
      <c r="U345" s="625" t="s">
        <v>5593</v>
      </c>
      <c r="V345" s="74"/>
      <c r="W345" s="74"/>
      <c r="X345" s="74"/>
      <c r="Y345" s="74"/>
      <c r="Z345" s="74"/>
      <c r="AA345" s="74"/>
      <c r="AB345" s="74"/>
      <c r="AC345" s="74"/>
      <c r="AD345" s="74"/>
      <c r="AE345" s="74"/>
      <c r="AF345" s="52" t="s">
        <v>3505</v>
      </c>
      <c r="AG345" s="52" t="s">
        <v>3955</v>
      </c>
      <c r="AH345" s="52" t="s">
        <v>3992</v>
      </c>
      <c r="AI345" s="52" t="s">
        <v>1967</v>
      </c>
      <c r="AJ345" s="52"/>
      <c r="AK345" s="147"/>
      <c r="AL345" s="143"/>
      <c r="AM345" s="58"/>
      <c r="AN345" s="52" t="s">
        <v>2792</v>
      </c>
      <c r="AO345" s="52" t="s">
        <v>3955</v>
      </c>
      <c r="AP345" s="52" t="s">
        <v>3992</v>
      </c>
      <c r="AQ345" s="52" t="s">
        <v>1974</v>
      </c>
      <c r="AR345" s="59">
        <v>1</v>
      </c>
      <c r="AS345" s="54" t="s">
        <v>5201</v>
      </c>
      <c r="AT345" s="74">
        <v>16.740000000000002</v>
      </c>
      <c r="AU345" s="74">
        <v>9.92</v>
      </c>
      <c r="AV345" s="74">
        <v>9.07</v>
      </c>
      <c r="AW345" s="77">
        <v>90</v>
      </c>
      <c r="AX345" s="77"/>
      <c r="AY345" s="74">
        <v>5.2080000000000002</v>
      </c>
      <c r="AZ345" s="57">
        <v>-68.938000000000017</v>
      </c>
      <c r="BA345" s="74">
        <v>130.93800000000002</v>
      </c>
      <c r="BB345" s="74"/>
      <c r="BC345" s="74">
        <v>62</v>
      </c>
    </row>
    <row r="346" spans="1:55" s="62" customFormat="1" ht="16.5" customHeight="1">
      <c r="A346" s="63" t="s">
        <v>4929</v>
      </c>
      <c r="B346" s="65">
        <v>340</v>
      </c>
      <c r="C346" s="52" t="s">
        <v>5594</v>
      </c>
      <c r="D346" s="320" t="s">
        <v>55</v>
      </c>
      <c r="E346" s="64" t="s">
        <v>5595</v>
      </c>
      <c r="F346" s="52" t="s">
        <v>5596</v>
      </c>
      <c r="G346" s="74"/>
      <c r="H346" s="52" t="s">
        <v>3952</v>
      </c>
      <c r="I346" s="52" t="s">
        <v>3949</v>
      </c>
      <c r="J346" s="52" t="s">
        <v>4961</v>
      </c>
      <c r="K346" s="147">
        <f t="shared" si="5"/>
        <v>24</v>
      </c>
      <c r="L346" s="143" t="s">
        <v>1964</v>
      </c>
      <c r="M346" s="74"/>
      <c r="N346" s="74"/>
      <c r="O346" s="74"/>
      <c r="P346" s="74"/>
      <c r="Q346" s="54">
        <v>611</v>
      </c>
      <c r="R346" s="74"/>
      <c r="S346" s="52" t="s">
        <v>388</v>
      </c>
      <c r="T346" s="52" t="s">
        <v>5494</v>
      </c>
      <c r="U346" s="625" t="s">
        <v>5597</v>
      </c>
      <c r="V346" s="74"/>
      <c r="W346" s="74"/>
      <c r="X346" s="74"/>
      <c r="Y346" s="74"/>
      <c r="Z346" s="74"/>
      <c r="AA346" s="74"/>
      <c r="AB346" s="74"/>
      <c r="AC346" s="74"/>
      <c r="AD346" s="74"/>
      <c r="AE346" s="74"/>
      <c r="AF346" s="52" t="s">
        <v>2792</v>
      </c>
      <c r="AG346" s="52" t="s">
        <v>3955</v>
      </c>
      <c r="AH346" s="52" t="s">
        <v>3992</v>
      </c>
      <c r="AI346" s="52" t="s">
        <v>2379</v>
      </c>
      <c r="AJ346" s="52"/>
      <c r="AK346" s="147"/>
      <c r="AL346" s="143"/>
      <c r="AM346" s="58"/>
      <c r="AN346" s="52" t="s">
        <v>2025</v>
      </c>
      <c r="AO346" s="52" t="s">
        <v>3955</v>
      </c>
      <c r="AP346" s="52" t="s">
        <v>3992</v>
      </c>
      <c r="AQ346" s="52"/>
      <c r="AR346" s="59">
        <v>4</v>
      </c>
      <c r="AS346" s="54" t="s">
        <v>1544</v>
      </c>
      <c r="AT346" s="74">
        <v>66.960000000000008</v>
      </c>
      <c r="AU346" s="74">
        <v>39.68</v>
      </c>
      <c r="AV346" s="74">
        <v>0</v>
      </c>
      <c r="AW346" s="77">
        <v>212</v>
      </c>
      <c r="AX346" s="77"/>
      <c r="AY346" s="74">
        <v>20.832000000000001</v>
      </c>
      <c r="AZ346" s="57">
        <v>-91.47199999999998</v>
      </c>
      <c r="BA346" s="74">
        <v>339.47199999999998</v>
      </c>
      <c r="BB346" s="74"/>
      <c r="BC346" s="74">
        <v>248</v>
      </c>
    </row>
    <row r="347" spans="1:55" s="62" customFormat="1" ht="16.5" customHeight="1">
      <c r="A347" s="63" t="s">
        <v>4929</v>
      </c>
      <c r="B347" s="65">
        <v>341</v>
      </c>
      <c r="C347" s="52" t="s">
        <v>5220</v>
      </c>
      <c r="D347" s="320" t="s">
        <v>82</v>
      </c>
      <c r="E347" s="64" t="s">
        <v>5221</v>
      </c>
      <c r="F347" s="52" t="s">
        <v>5222</v>
      </c>
      <c r="G347" s="74"/>
      <c r="H347" s="52" t="s">
        <v>3955</v>
      </c>
      <c r="I347" s="52" t="s">
        <v>3946</v>
      </c>
      <c r="J347" s="52" t="s">
        <v>4967</v>
      </c>
      <c r="K347" s="147">
        <f t="shared" si="5"/>
        <v>7</v>
      </c>
      <c r="L347" s="143" t="s">
        <v>1964</v>
      </c>
      <c r="M347" s="74"/>
      <c r="N347" s="74"/>
      <c r="O347" s="74"/>
      <c r="P347" s="74"/>
      <c r="Q347" s="54">
        <v>614</v>
      </c>
      <c r="R347" s="74"/>
      <c r="S347" s="52" t="s">
        <v>169</v>
      </c>
      <c r="T347" s="52" t="s">
        <v>5494</v>
      </c>
      <c r="U347" s="295" t="s">
        <v>5598</v>
      </c>
      <c r="V347" s="74"/>
      <c r="W347" s="74"/>
      <c r="X347" s="74"/>
      <c r="Y347" s="74"/>
      <c r="Z347" s="74"/>
      <c r="AA347" s="74"/>
      <c r="AB347" s="74"/>
      <c r="AC347" s="74"/>
      <c r="AD347" s="74"/>
      <c r="AE347" s="74"/>
      <c r="AF347" s="52" t="s">
        <v>2792</v>
      </c>
      <c r="AG347" s="52" t="s">
        <v>3955</v>
      </c>
      <c r="AH347" s="52" t="s">
        <v>3992</v>
      </c>
      <c r="AI347" s="52" t="s">
        <v>2235</v>
      </c>
      <c r="AJ347" s="52"/>
      <c r="AK347" s="147"/>
      <c r="AL347" s="143"/>
      <c r="AM347" s="58"/>
      <c r="AN347" s="52" t="s">
        <v>2025</v>
      </c>
      <c r="AO347" s="52" t="s">
        <v>3955</v>
      </c>
      <c r="AP347" s="52" t="s">
        <v>3992</v>
      </c>
      <c r="AQ347" s="52"/>
      <c r="AR347" s="59">
        <v>4</v>
      </c>
      <c r="AS347" s="54" t="s">
        <v>1609</v>
      </c>
      <c r="AT347" s="74">
        <v>66.960000000000008</v>
      </c>
      <c r="AU347" s="74">
        <v>39.68</v>
      </c>
      <c r="AV347" s="74">
        <v>7.0000000000000007E-2</v>
      </c>
      <c r="AW347" s="77">
        <v>73</v>
      </c>
      <c r="AX347" s="77"/>
      <c r="AY347" s="74">
        <v>20.832000000000001</v>
      </c>
      <c r="AZ347" s="57">
        <v>47.46</v>
      </c>
      <c r="BA347" s="74">
        <v>248</v>
      </c>
      <c r="BB347" s="74"/>
      <c r="BC347" s="74">
        <v>248</v>
      </c>
    </row>
    <row r="348" spans="1:55" s="62" customFormat="1" ht="16.5" customHeight="1">
      <c r="A348" s="63" t="s">
        <v>4929</v>
      </c>
      <c r="B348" s="65">
        <v>342</v>
      </c>
      <c r="C348" s="54">
        <v>1233661094</v>
      </c>
      <c r="D348" s="64" t="s">
        <v>5223</v>
      </c>
      <c r="E348" s="64" t="s">
        <v>5224</v>
      </c>
      <c r="F348" s="52" t="s">
        <v>5225</v>
      </c>
      <c r="G348" s="74"/>
      <c r="H348" s="52" t="s">
        <v>3799</v>
      </c>
      <c r="I348" s="52" t="s">
        <v>3949</v>
      </c>
      <c r="J348" s="52" t="s">
        <v>4935</v>
      </c>
      <c r="K348" s="147">
        <f t="shared" si="5"/>
        <v>4</v>
      </c>
      <c r="L348" s="143" t="s">
        <v>1964</v>
      </c>
      <c r="M348" s="74"/>
      <c r="N348" s="74"/>
      <c r="O348" s="74"/>
      <c r="P348" s="74"/>
      <c r="Q348" s="54">
        <v>615</v>
      </c>
      <c r="R348" s="74"/>
      <c r="S348" s="54" t="s">
        <v>169</v>
      </c>
      <c r="T348" s="54">
        <v>11030066</v>
      </c>
      <c r="U348" s="624" t="s">
        <v>324</v>
      </c>
      <c r="V348" s="74"/>
      <c r="W348" s="74"/>
      <c r="X348" s="74"/>
      <c r="Y348" s="74"/>
      <c r="Z348" s="74"/>
      <c r="AA348" s="74"/>
      <c r="AB348" s="74"/>
      <c r="AC348" s="74"/>
      <c r="AD348" s="74"/>
      <c r="AE348" s="74"/>
      <c r="AF348" s="52" t="s">
        <v>2792</v>
      </c>
      <c r="AG348" s="52" t="s">
        <v>3955</v>
      </c>
      <c r="AH348" s="52" t="s">
        <v>3992</v>
      </c>
      <c r="AI348" s="52" t="s">
        <v>1980</v>
      </c>
      <c r="AJ348" s="52"/>
      <c r="AK348" s="147"/>
      <c r="AL348" s="143"/>
      <c r="AM348" s="58"/>
      <c r="AN348" s="52" t="s">
        <v>3793</v>
      </c>
      <c r="AO348" s="52" t="s">
        <v>3955</v>
      </c>
      <c r="AP348" s="52" t="s">
        <v>3992</v>
      </c>
      <c r="AQ348" s="52"/>
      <c r="AR348" s="59">
        <v>2</v>
      </c>
      <c r="AS348" s="54" t="s">
        <v>1609</v>
      </c>
      <c r="AT348" s="74">
        <v>33.480000000000004</v>
      </c>
      <c r="AU348" s="74">
        <v>19.84</v>
      </c>
      <c r="AV348" s="74">
        <v>0.14000000000000001</v>
      </c>
      <c r="AW348" s="77">
        <v>43</v>
      </c>
      <c r="AX348" s="77"/>
      <c r="AY348" s="74">
        <v>10.416</v>
      </c>
      <c r="AZ348" s="57">
        <v>17.123999999999999</v>
      </c>
      <c r="BA348" s="74">
        <v>124</v>
      </c>
      <c r="BB348" s="74"/>
      <c r="BC348" s="74">
        <v>124</v>
      </c>
    </row>
    <row r="349" spans="1:55" s="62" customFormat="1" ht="16.5" customHeight="1">
      <c r="A349" s="63" t="s">
        <v>4929</v>
      </c>
      <c r="B349" s="65">
        <v>343</v>
      </c>
      <c r="C349" s="54">
        <v>4059807815</v>
      </c>
      <c r="D349" s="64" t="s">
        <v>55</v>
      </c>
      <c r="E349" s="64" t="s">
        <v>5224</v>
      </c>
      <c r="F349" s="52" t="s">
        <v>5226</v>
      </c>
      <c r="G349" s="74"/>
      <c r="H349" s="52" t="s">
        <v>2767</v>
      </c>
      <c r="I349" s="52" t="s">
        <v>3953</v>
      </c>
      <c r="J349" s="52" t="s">
        <v>3990</v>
      </c>
      <c r="K349" s="147">
        <f t="shared" si="5"/>
        <v>1</v>
      </c>
      <c r="L349" s="143" t="s">
        <v>1964</v>
      </c>
      <c r="M349" s="74"/>
      <c r="N349" s="74"/>
      <c r="O349" s="74"/>
      <c r="P349" s="74"/>
      <c r="Q349" s="54">
        <v>616</v>
      </c>
      <c r="R349" s="74"/>
      <c r="S349" s="54" t="s">
        <v>169</v>
      </c>
      <c r="T349" s="54">
        <v>11030066</v>
      </c>
      <c r="U349" s="624" t="s">
        <v>324</v>
      </c>
      <c r="V349" s="74"/>
      <c r="W349" s="74"/>
      <c r="X349" s="74"/>
      <c r="Y349" s="74"/>
      <c r="Z349" s="74"/>
      <c r="AA349" s="74"/>
      <c r="AB349" s="74"/>
      <c r="AC349" s="74"/>
      <c r="AD349" s="74"/>
      <c r="AE349" s="74"/>
      <c r="AF349" s="52" t="s">
        <v>2792</v>
      </c>
      <c r="AG349" s="52" t="s">
        <v>3955</v>
      </c>
      <c r="AH349" s="52" t="s">
        <v>3992</v>
      </c>
      <c r="AI349" s="52" t="s">
        <v>1981</v>
      </c>
      <c r="AJ349" s="52"/>
      <c r="AK349" s="147"/>
      <c r="AL349" s="143"/>
      <c r="AM349" s="58"/>
      <c r="AN349" s="52" t="s">
        <v>3793</v>
      </c>
      <c r="AO349" s="52" t="s">
        <v>3955</v>
      </c>
      <c r="AP349" s="52" t="s">
        <v>3992</v>
      </c>
      <c r="AQ349" s="52"/>
      <c r="AR349" s="59">
        <v>2</v>
      </c>
      <c r="AS349" s="54" t="s">
        <v>1609</v>
      </c>
      <c r="AT349" s="74">
        <v>33.480000000000004</v>
      </c>
      <c r="AU349" s="74">
        <v>19.84</v>
      </c>
      <c r="AV349" s="74">
        <v>0.21</v>
      </c>
      <c r="AW349" s="77">
        <v>43</v>
      </c>
      <c r="AX349" s="77"/>
      <c r="AY349" s="74">
        <v>10.416</v>
      </c>
      <c r="AZ349" s="57">
        <v>17.053999999999998</v>
      </c>
      <c r="BA349" s="74">
        <v>124</v>
      </c>
      <c r="BB349" s="74"/>
      <c r="BC349" s="74">
        <v>124</v>
      </c>
    </row>
    <row r="350" spans="1:55" s="62" customFormat="1" ht="16.5" customHeight="1">
      <c r="A350" s="63" t="s">
        <v>4929</v>
      </c>
      <c r="B350" s="65">
        <v>344</v>
      </c>
      <c r="C350" s="54">
        <v>2333137721</v>
      </c>
      <c r="D350" s="64" t="s">
        <v>5234</v>
      </c>
      <c r="E350" s="64" t="s">
        <v>1456</v>
      </c>
      <c r="F350" s="52" t="s">
        <v>5235</v>
      </c>
      <c r="G350" s="575"/>
      <c r="H350" s="52" t="s">
        <v>3949</v>
      </c>
      <c r="I350" s="52" t="s">
        <v>2752</v>
      </c>
      <c r="J350" s="52" t="s">
        <v>4935</v>
      </c>
      <c r="K350" s="147">
        <f t="shared" si="5"/>
        <v>4</v>
      </c>
      <c r="L350" s="143" t="s">
        <v>100</v>
      </c>
      <c r="M350" s="575"/>
      <c r="N350" s="575"/>
      <c r="O350" s="575"/>
      <c r="P350" s="575"/>
      <c r="Q350" s="54">
        <v>620</v>
      </c>
      <c r="R350" s="575"/>
      <c r="S350" s="54" t="s">
        <v>169</v>
      </c>
      <c r="T350" s="54">
        <v>11030066</v>
      </c>
      <c r="U350" s="624" t="s">
        <v>324</v>
      </c>
      <c r="V350" s="575"/>
      <c r="W350" s="575"/>
      <c r="X350" s="575"/>
      <c r="Y350" s="575"/>
      <c r="Z350" s="575"/>
      <c r="AA350" s="575"/>
      <c r="AB350" s="575"/>
      <c r="AC350" s="575"/>
      <c r="AD350" s="575"/>
      <c r="AE350" s="575"/>
      <c r="AF350" s="52" t="s">
        <v>3799</v>
      </c>
      <c r="AG350" s="52" t="s">
        <v>3955</v>
      </c>
      <c r="AH350" s="52" t="s">
        <v>3992</v>
      </c>
      <c r="AI350" s="52" t="s">
        <v>2184</v>
      </c>
      <c r="AJ350" s="52"/>
      <c r="AK350" s="147"/>
      <c r="AL350" s="143"/>
      <c r="AM350" s="58"/>
      <c r="AN350" s="52" t="s">
        <v>2025</v>
      </c>
      <c r="AO350" s="52" t="s">
        <v>3955</v>
      </c>
      <c r="AP350" s="52" t="s">
        <v>3992</v>
      </c>
      <c r="AQ350" s="52"/>
      <c r="AR350" s="59">
        <v>3</v>
      </c>
      <c r="AS350" s="54" t="s">
        <v>1609</v>
      </c>
      <c r="AT350" s="627">
        <v>50.220000000000006</v>
      </c>
      <c r="AU350" s="627">
        <v>29.76</v>
      </c>
      <c r="AV350" s="627">
        <v>7.0000000000000007E-2</v>
      </c>
      <c r="AW350" s="627">
        <v>43</v>
      </c>
      <c r="AX350" s="627"/>
      <c r="AY350" s="627">
        <v>15.624000000000001</v>
      </c>
      <c r="AZ350" s="628">
        <v>47.33</v>
      </c>
      <c r="BA350" s="627">
        <v>186</v>
      </c>
      <c r="BB350" s="627"/>
      <c r="BC350" s="627">
        <v>186</v>
      </c>
    </row>
    <row r="351" spans="1:55" s="73" customFormat="1" ht="16.5" customHeight="1">
      <c r="A351" s="63" t="s">
        <v>4929</v>
      </c>
      <c r="B351" s="65">
        <v>345</v>
      </c>
      <c r="C351" s="54">
        <v>632112755</v>
      </c>
      <c r="D351" s="64" t="s">
        <v>5599</v>
      </c>
      <c r="E351" s="64" t="s">
        <v>5600</v>
      </c>
      <c r="F351" s="52" t="s">
        <v>5601</v>
      </c>
      <c r="G351" s="74"/>
      <c r="H351" s="52" t="s">
        <v>2781</v>
      </c>
      <c r="I351" s="52" t="s">
        <v>3948</v>
      </c>
      <c r="J351" s="52" t="s">
        <v>4963</v>
      </c>
      <c r="K351" s="147">
        <f t="shared" si="5"/>
        <v>41</v>
      </c>
      <c r="L351" s="143" t="s">
        <v>1964</v>
      </c>
      <c r="M351" s="74"/>
      <c r="N351" s="74"/>
      <c r="O351" s="74"/>
      <c r="P351" s="74"/>
      <c r="Q351" s="54">
        <v>621</v>
      </c>
      <c r="R351" s="74"/>
      <c r="S351" s="54" t="s">
        <v>169</v>
      </c>
      <c r="T351" s="54">
        <v>11030066</v>
      </c>
      <c r="U351" s="626" t="s">
        <v>5602</v>
      </c>
      <c r="V351" s="74"/>
      <c r="W351" s="74"/>
      <c r="X351" s="74"/>
      <c r="Y351" s="74"/>
      <c r="Z351" s="74"/>
      <c r="AA351" s="74"/>
      <c r="AB351" s="74"/>
      <c r="AC351" s="74"/>
      <c r="AD351" s="74"/>
      <c r="AE351" s="74"/>
      <c r="AF351" s="52" t="s">
        <v>3799</v>
      </c>
      <c r="AG351" s="52" t="s">
        <v>3955</v>
      </c>
      <c r="AH351" s="52" t="s">
        <v>3992</v>
      </c>
      <c r="AI351" s="52" t="s">
        <v>1972</v>
      </c>
      <c r="AJ351" s="52"/>
      <c r="AK351" s="147"/>
      <c r="AL351" s="143"/>
      <c r="AM351" s="58"/>
      <c r="AN351" s="52" t="s">
        <v>2025</v>
      </c>
      <c r="AO351" s="52" t="s">
        <v>3955</v>
      </c>
      <c r="AP351" s="52" t="s">
        <v>3992</v>
      </c>
      <c r="AQ351" s="52"/>
      <c r="AR351" s="59">
        <v>4</v>
      </c>
      <c r="AS351" s="54" t="s">
        <v>1609</v>
      </c>
      <c r="AT351" s="74">
        <v>66.960000000000008</v>
      </c>
      <c r="AU351" s="74">
        <v>39.68</v>
      </c>
      <c r="AV351" s="74">
        <v>0</v>
      </c>
      <c r="AW351" s="74">
        <v>149</v>
      </c>
      <c r="AX351" s="74"/>
      <c r="AY351" s="74">
        <v>20.832000000000001</v>
      </c>
      <c r="AZ351" s="57">
        <v>-28.472000000000037</v>
      </c>
      <c r="BA351" s="74">
        <v>276.47200000000004</v>
      </c>
      <c r="BB351" s="74"/>
      <c r="BC351" s="74">
        <v>248</v>
      </c>
    </row>
    <row r="352" spans="1:55" s="73" customFormat="1" ht="16.5" customHeight="1">
      <c r="A352" s="63" t="s">
        <v>4929</v>
      </c>
      <c r="B352" s="65">
        <v>346</v>
      </c>
      <c r="C352" s="54">
        <v>1694880731</v>
      </c>
      <c r="D352" s="64" t="s">
        <v>4189</v>
      </c>
      <c r="E352" s="64" t="s">
        <v>5603</v>
      </c>
      <c r="F352" s="52" t="s">
        <v>5604</v>
      </c>
      <c r="G352" s="74"/>
      <c r="H352" s="52" t="s">
        <v>3949</v>
      </c>
      <c r="I352" s="52" t="s">
        <v>2752</v>
      </c>
      <c r="J352" s="52" t="s">
        <v>5271</v>
      </c>
      <c r="K352" s="147">
        <f t="shared" si="5"/>
        <v>73</v>
      </c>
      <c r="L352" s="143" t="s">
        <v>1964</v>
      </c>
      <c r="M352" s="74"/>
      <c r="N352" s="74"/>
      <c r="O352" s="74"/>
      <c r="P352" s="74"/>
      <c r="Q352" s="54">
        <v>630</v>
      </c>
      <c r="R352" s="74"/>
      <c r="S352" s="54" t="s">
        <v>169</v>
      </c>
      <c r="T352" s="54">
        <v>11030066</v>
      </c>
      <c r="U352" s="624" t="s">
        <v>4989</v>
      </c>
      <c r="V352" s="74"/>
      <c r="W352" s="74"/>
      <c r="X352" s="74"/>
      <c r="Y352" s="74"/>
      <c r="Z352" s="74"/>
      <c r="AA352" s="74"/>
      <c r="AB352" s="74"/>
      <c r="AC352" s="74"/>
      <c r="AD352" s="74"/>
      <c r="AE352" s="74"/>
      <c r="AF352" s="52" t="s">
        <v>2025</v>
      </c>
      <c r="AG352" s="52" t="s">
        <v>3955</v>
      </c>
      <c r="AH352" s="52" t="s">
        <v>3992</v>
      </c>
      <c r="AI352" s="52" t="s">
        <v>1976</v>
      </c>
      <c r="AJ352" s="52"/>
      <c r="AK352" s="147"/>
      <c r="AL352" s="143"/>
      <c r="AM352" s="58"/>
      <c r="AN352" s="52" t="s">
        <v>2025</v>
      </c>
      <c r="AO352" s="52" t="s">
        <v>3955</v>
      </c>
      <c r="AP352" s="52" t="s">
        <v>3992</v>
      </c>
      <c r="AQ352" s="52"/>
      <c r="AR352" s="59">
        <v>1</v>
      </c>
      <c r="AS352" s="54" t="s">
        <v>1609</v>
      </c>
      <c r="AT352" s="74">
        <v>16.740000000000002</v>
      </c>
      <c r="AU352" s="74">
        <v>9.92</v>
      </c>
      <c r="AV352" s="74">
        <v>0.06</v>
      </c>
      <c r="AW352" s="74">
        <v>24</v>
      </c>
      <c r="AX352" s="74"/>
      <c r="AY352" s="74">
        <v>5.2080000000000002</v>
      </c>
      <c r="AZ352" s="57">
        <v>6.0720000000000001</v>
      </c>
      <c r="BA352" s="74">
        <v>62</v>
      </c>
      <c r="BB352" s="74"/>
      <c r="BC352" s="74">
        <v>62</v>
      </c>
    </row>
    <row r="353" spans="1:55" s="73" customFormat="1" ht="16.5" customHeight="1">
      <c r="A353" s="63" t="s">
        <v>4929</v>
      </c>
      <c r="B353" s="65">
        <v>347</v>
      </c>
      <c r="C353" s="52" t="s">
        <v>5605</v>
      </c>
      <c r="D353" s="320" t="s">
        <v>291</v>
      </c>
      <c r="E353" s="64" t="s">
        <v>5606</v>
      </c>
      <c r="F353" s="52" t="s">
        <v>5607</v>
      </c>
      <c r="G353" s="74"/>
      <c r="H353" s="52" t="s">
        <v>2777</v>
      </c>
      <c r="I353" s="52" t="s">
        <v>3951</v>
      </c>
      <c r="J353" s="52" t="s">
        <v>4946</v>
      </c>
      <c r="K353" s="147">
        <f t="shared" si="5"/>
        <v>22</v>
      </c>
      <c r="L353" s="143" t="s">
        <v>1964</v>
      </c>
      <c r="M353" s="74"/>
      <c r="N353" s="74"/>
      <c r="O353" s="74"/>
      <c r="P353" s="74"/>
      <c r="Q353" s="54">
        <v>481</v>
      </c>
      <c r="R353" s="74"/>
      <c r="S353" s="52" t="s">
        <v>1501</v>
      </c>
      <c r="T353" s="52" t="s">
        <v>5608</v>
      </c>
      <c r="U353" s="625" t="s">
        <v>5609</v>
      </c>
      <c r="V353" s="74"/>
      <c r="W353" s="74"/>
      <c r="X353" s="74"/>
      <c r="Y353" s="74"/>
      <c r="Z353" s="74"/>
      <c r="AA353" s="74"/>
      <c r="AB353" s="74"/>
      <c r="AC353" s="74"/>
      <c r="AD353" s="74"/>
      <c r="AE353" s="74"/>
      <c r="AF353" s="52" t="s">
        <v>3946</v>
      </c>
      <c r="AG353" s="52" t="s">
        <v>3955</v>
      </c>
      <c r="AH353" s="52" t="s">
        <v>3992</v>
      </c>
      <c r="AI353" s="52" t="s">
        <v>2778</v>
      </c>
      <c r="AJ353" s="52"/>
      <c r="AK353" s="147"/>
      <c r="AL353" s="143"/>
      <c r="AM353" s="58"/>
      <c r="AN353" s="52" t="s">
        <v>2752</v>
      </c>
      <c r="AO353" s="52" t="s">
        <v>3955</v>
      </c>
      <c r="AP353" s="52" t="s">
        <v>3992</v>
      </c>
      <c r="AQ353" s="52"/>
      <c r="AR353" s="59">
        <v>9</v>
      </c>
      <c r="AS353" s="54" t="s">
        <v>1544</v>
      </c>
      <c r="AT353" s="74">
        <v>709.8</v>
      </c>
      <c r="AU353" s="74">
        <v>440.6</v>
      </c>
      <c r="AV353" s="74">
        <v>322.22000000000003</v>
      </c>
      <c r="AW353" s="74">
        <v>377</v>
      </c>
      <c r="AX353" s="74"/>
      <c r="AY353" s="74">
        <v>46.800000000000004</v>
      </c>
      <c r="AZ353" s="57">
        <v>78.709999999999994</v>
      </c>
      <c r="BA353" s="74">
        <v>1975.13</v>
      </c>
      <c r="BB353" s="74"/>
      <c r="BC353" s="74">
        <v>1975.13</v>
      </c>
    </row>
    <row r="354" spans="1:55" s="73" customFormat="1" ht="16.5" customHeight="1">
      <c r="A354" s="63" t="s">
        <v>4929</v>
      </c>
      <c r="B354" s="65">
        <v>348</v>
      </c>
      <c r="C354" s="52" t="s">
        <v>5610</v>
      </c>
      <c r="D354" s="320" t="s">
        <v>1954</v>
      </c>
      <c r="E354" s="64" t="s">
        <v>5611</v>
      </c>
      <c r="F354" s="52" t="s">
        <v>5612</v>
      </c>
      <c r="G354" s="74"/>
      <c r="H354" s="52" t="s">
        <v>2752</v>
      </c>
      <c r="I354" s="52" t="s">
        <v>2752</v>
      </c>
      <c r="J354" s="52" t="s">
        <v>5009</v>
      </c>
      <c r="K354" s="147">
        <f t="shared" si="5"/>
        <v>29</v>
      </c>
      <c r="L354" s="143" t="s">
        <v>1964</v>
      </c>
      <c r="M354" s="74"/>
      <c r="N354" s="74"/>
      <c r="O354" s="74"/>
      <c r="P354" s="74"/>
      <c r="Q354" s="54">
        <v>535</v>
      </c>
      <c r="R354" s="74"/>
      <c r="S354" s="52" t="s">
        <v>58</v>
      </c>
      <c r="T354" s="52" t="s">
        <v>5608</v>
      </c>
      <c r="U354" s="625" t="s">
        <v>5613</v>
      </c>
      <c r="V354" s="74"/>
      <c r="W354" s="74"/>
      <c r="X354" s="74"/>
      <c r="Y354" s="74"/>
      <c r="Z354" s="74"/>
      <c r="AA354" s="74"/>
      <c r="AB354" s="74"/>
      <c r="AC354" s="74"/>
      <c r="AD354" s="74"/>
      <c r="AE354" s="74"/>
      <c r="AF354" s="52" t="s">
        <v>2772</v>
      </c>
      <c r="AG354" s="52" t="s">
        <v>3955</v>
      </c>
      <c r="AH354" s="52" t="s">
        <v>3992</v>
      </c>
      <c r="AI354" s="52" t="s">
        <v>2197</v>
      </c>
      <c r="AJ354" s="52"/>
      <c r="AK354" s="147"/>
      <c r="AL354" s="143"/>
      <c r="AM354" s="58"/>
      <c r="AN354" s="52" t="s">
        <v>3799</v>
      </c>
      <c r="AO354" s="52" t="s">
        <v>3955</v>
      </c>
      <c r="AP354" s="52" t="s">
        <v>3992</v>
      </c>
      <c r="AQ354" s="52"/>
      <c r="AR354" s="59">
        <v>10</v>
      </c>
      <c r="AS354" s="54" t="s">
        <v>1544</v>
      </c>
      <c r="AT354" s="74">
        <v>709.8</v>
      </c>
      <c r="AU354" s="74">
        <v>467.14</v>
      </c>
      <c r="AV354" s="74">
        <v>247.66</v>
      </c>
      <c r="AW354" s="74">
        <v>384</v>
      </c>
      <c r="AX354" s="74"/>
      <c r="AY354" s="74">
        <v>52</v>
      </c>
      <c r="AZ354" s="57">
        <v>80.650000000000006</v>
      </c>
      <c r="BA354" s="74">
        <v>1941.2499999999998</v>
      </c>
      <c r="BB354" s="74"/>
      <c r="BC354" s="74">
        <v>1941.25</v>
      </c>
    </row>
    <row r="355" spans="1:55" s="73" customFormat="1" ht="16.5" customHeight="1">
      <c r="A355" s="63" t="s">
        <v>4929</v>
      </c>
      <c r="B355" s="65">
        <v>349</v>
      </c>
      <c r="C355" s="52" t="s">
        <v>5614</v>
      </c>
      <c r="D355" s="320" t="s">
        <v>142</v>
      </c>
      <c r="E355" s="64" t="s">
        <v>5615</v>
      </c>
      <c r="F355" s="52" t="s">
        <v>5616</v>
      </c>
      <c r="G355" s="74"/>
      <c r="H355" s="52" t="s">
        <v>3454</v>
      </c>
      <c r="I355" s="52" t="s">
        <v>3950</v>
      </c>
      <c r="J355" s="52" t="s">
        <v>4946</v>
      </c>
      <c r="K355" s="147">
        <f t="shared" si="5"/>
        <v>22</v>
      </c>
      <c r="L355" s="143" t="s">
        <v>100</v>
      </c>
      <c r="M355" s="74"/>
      <c r="N355" s="74"/>
      <c r="O355" s="74"/>
      <c r="P355" s="74"/>
      <c r="Q355" s="54">
        <v>595</v>
      </c>
      <c r="R355" s="74"/>
      <c r="S355" s="52" t="s">
        <v>58</v>
      </c>
      <c r="T355" s="52" t="s">
        <v>5608</v>
      </c>
      <c r="U355" s="625" t="s">
        <v>5617</v>
      </c>
      <c r="V355" s="74"/>
      <c r="W355" s="74"/>
      <c r="X355" s="74"/>
      <c r="Y355" s="74"/>
      <c r="Z355" s="74"/>
      <c r="AA355" s="74"/>
      <c r="AB355" s="74"/>
      <c r="AC355" s="74"/>
      <c r="AD355" s="74"/>
      <c r="AE355" s="74"/>
      <c r="AF355" s="52" t="s">
        <v>2787</v>
      </c>
      <c r="AG355" s="52" t="s">
        <v>3955</v>
      </c>
      <c r="AH355" s="52" t="s">
        <v>3992</v>
      </c>
      <c r="AI355" s="52" t="s">
        <v>2062</v>
      </c>
      <c r="AJ355" s="52"/>
      <c r="AK355" s="147"/>
      <c r="AL355" s="143"/>
      <c r="AM355" s="58"/>
      <c r="AN355" s="52" t="s">
        <v>2025</v>
      </c>
      <c r="AO355" s="52" t="s">
        <v>3955</v>
      </c>
      <c r="AP355" s="52" t="s">
        <v>3992</v>
      </c>
      <c r="AQ355" s="52"/>
      <c r="AR355" s="59">
        <v>7</v>
      </c>
      <c r="AS355" s="54" t="s">
        <v>1609</v>
      </c>
      <c r="AT355" s="74">
        <v>709.8</v>
      </c>
      <c r="AU355" s="74">
        <v>456.42</v>
      </c>
      <c r="AV355" s="74">
        <v>257.39</v>
      </c>
      <c r="AW355" s="74">
        <v>371</v>
      </c>
      <c r="AX355" s="74"/>
      <c r="AY355" s="74">
        <v>36.4</v>
      </c>
      <c r="AZ355" s="57">
        <v>79.98</v>
      </c>
      <c r="BA355" s="74">
        <v>1910.9900000000002</v>
      </c>
      <c r="BB355" s="74"/>
      <c r="BC355" s="74">
        <v>1910.9900000000002</v>
      </c>
    </row>
    <row r="356" spans="1:55" s="73" customFormat="1" ht="16.5" customHeight="1">
      <c r="A356" s="63" t="s">
        <v>4929</v>
      </c>
      <c r="B356" s="65">
        <v>350</v>
      </c>
      <c r="C356" s="52" t="s">
        <v>5618</v>
      </c>
      <c r="D356" s="320" t="s">
        <v>5619</v>
      </c>
      <c r="E356" s="64" t="s">
        <v>1448</v>
      </c>
      <c r="F356" s="52" t="s">
        <v>5620</v>
      </c>
      <c r="G356" s="74"/>
      <c r="H356" s="52" t="s">
        <v>2792</v>
      </c>
      <c r="I356" s="52" t="s">
        <v>3954</v>
      </c>
      <c r="J356" s="52" t="s">
        <v>5039</v>
      </c>
      <c r="K356" s="147">
        <f t="shared" si="5"/>
        <v>57</v>
      </c>
      <c r="L356" s="143" t="s">
        <v>1964</v>
      </c>
      <c r="M356" s="74"/>
      <c r="N356" s="74"/>
      <c r="O356" s="74"/>
      <c r="P356" s="74"/>
      <c r="Q356" s="54">
        <v>557</v>
      </c>
      <c r="R356" s="74"/>
      <c r="S356" s="52" t="s">
        <v>645</v>
      </c>
      <c r="T356" s="52" t="s">
        <v>5621</v>
      </c>
      <c r="U356" s="625" t="s">
        <v>5622</v>
      </c>
      <c r="V356" s="74"/>
      <c r="W356" s="74"/>
      <c r="X356" s="74"/>
      <c r="Y356" s="74"/>
      <c r="Z356" s="74"/>
      <c r="AA356" s="74"/>
      <c r="AB356" s="74"/>
      <c r="AC356" s="74"/>
      <c r="AD356" s="74"/>
      <c r="AE356" s="74"/>
      <c r="AF356" s="52" t="s">
        <v>3808</v>
      </c>
      <c r="AG356" s="52" t="s">
        <v>3955</v>
      </c>
      <c r="AH356" s="52" t="s">
        <v>3992</v>
      </c>
      <c r="AI356" s="52" t="s">
        <v>5555</v>
      </c>
      <c r="AJ356" s="52"/>
      <c r="AK356" s="147"/>
      <c r="AL356" s="143"/>
      <c r="AM356" s="58"/>
      <c r="AN356" s="52" t="s">
        <v>3454</v>
      </c>
      <c r="AO356" s="52" t="s">
        <v>3955</v>
      </c>
      <c r="AP356" s="52" t="s">
        <v>3992</v>
      </c>
      <c r="AQ356" s="52"/>
      <c r="AR356" s="59">
        <v>5</v>
      </c>
      <c r="AS356" s="54" t="s">
        <v>1544</v>
      </c>
      <c r="AT356" s="74">
        <v>369.12</v>
      </c>
      <c r="AU356" s="74">
        <v>234.36</v>
      </c>
      <c r="AV356" s="74">
        <v>144.56</v>
      </c>
      <c r="AW356" s="74">
        <v>165</v>
      </c>
      <c r="AX356" s="74"/>
      <c r="AY356" s="74">
        <v>26</v>
      </c>
      <c r="AZ356" s="57">
        <v>35.46</v>
      </c>
      <c r="BA356" s="74">
        <v>974.5</v>
      </c>
      <c r="BB356" s="74"/>
      <c r="BC356" s="74">
        <v>974.5</v>
      </c>
    </row>
    <row r="357" spans="1:55" s="73" customFormat="1" ht="16.5" customHeight="1">
      <c r="A357" s="63" t="s">
        <v>4929</v>
      </c>
      <c r="B357" s="65">
        <v>351</v>
      </c>
      <c r="C357" s="52" t="s">
        <v>5195</v>
      </c>
      <c r="D357" s="320" t="s">
        <v>5196</v>
      </c>
      <c r="E357" s="64" t="s">
        <v>4477</v>
      </c>
      <c r="F357" s="52" t="s">
        <v>5197</v>
      </c>
      <c r="G357" s="74"/>
      <c r="H357" s="52" t="s">
        <v>3947</v>
      </c>
      <c r="I357" s="52" t="s">
        <v>3948</v>
      </c>
      <c r="J357" s="52" t="s">
        <v>4961</v>
      </c>
      <c r="K357" s="147">
        <f t="shared" si="5"/>
        <v>24</v>
      </c>
      <c r="L357" s="143" t="s">
        <v>1964</v>
      </c>
      <c r="M357" s="74"/>
      <c r="N357" s="74"/>
      <c r="O357" s="74"/>
      <c r="P357" s="74"/>
      <c r="Q357" s="54">
        <v>587</v>
      </c>
      <c r="R357" s="74"/>
      <c r="S357" s="52" t="s">
        <v>645</v>
      </c>
      <c r="T357" s="52" t="s">
        <v>5621</v>
      </c>
      <c r="U357" s="625" t="s">
        <v>5623</v>
      </c>
      <c r="V357" s="74"/>
      <c r="W357" s="74"/>
      <c r="X357" s="74"/>
      <c r="Y357" s="74"/>
      <c r="Z357" s="74"/>
      <c r="AA357" s="74"/>
      <c r="AB357" s="74"/>
      <c r="AC357" s="74"/>
      <c r="AD357" s="74"/>
      <c r="AE357" s="74"/>
      <c r="AF357" s="52" t="s">
        <v>2787</v>
      </c>
      <c r="AG357" s="52" t="s">
        <v>3955</v>
      </c>
      <c r="AH357" s="52" t="s">
        <v>3992</v>
      </c>
      <c r="AI357" s="52" t="s">
        <v>1987</v>
      </c>
      <c r="AJ357" s="52"/>
      <c r="AK357" s="147"/>
      <c r="AL357" s="143"/>
      <c r="AM357" s="58"/>
      <c r="AN357" s="52" t="s">
        <v>2025</v>
      </c>
      <c r="AO357" s="52" t="s">
        <v>3955</v>
      </c>
      <c r="AP357" s="52" t="s">
        <v>3992</v>
      </c>
      <c r="AQ357" s="52"/>
      <c r="AR357" s="59">
        <v>6</v>
      </c>
      <c r="AS357" s="54" t="s">
        <v>1609</v>
      </c>
      <c r="AT357" s="74">
        <v>369.12</v>
      </c>
      <c r="AU357" s="74">
        <v>266.39999999999998</v>
      </c>
      <c r="AV357" s="74">
        <v>173.93700000000001</v>
      </c>
      <c r="AW357" s="74">
        <v>123</v>
      </c>
      <c r="AX357" s="74"/>
      <c r="AY357" s="74">
        <v>31.200000000000003</v>
      </c>
      <c r="AZ357" s="57">
        <v>35.11</v>
      </c>
      <c r="BA357" s="74">
        <v>998.76700000000005</v>
      </c>
      <c r="BB357" s="74"/>
      <c r="BC357" s="74">
        <v>998.76700000000005</v>
      </c>
    </row>
    <row r="358" spans="1:55" s="73" customFormat="1" ht="16.5" customHeight="1">
      <c r="A358" s="63" t="s">
        <v>4929</v>
      </c>
      <c r="B358" s="65">
        <v>352</v>
      </c>
      <c r="C358" s="52" t="s">
        <v>4166</v>
      </c>
      <c r="D358" s="320" t="s">
        <v>2214</v>
      </c>
      <c r="E358" s="64" t="s">
        <v>4167</v>
      </c>
      <c r="F358" s="52" t="s">
        <v>4168</v>
      </c>
      <c r="G358" s="74"/>
      <c r="H358" s="52" t="s">
        <v>3952</v>
      </c>
      <c r="I358" s="52" t="s">
        <v>3954</v>
      </c>
      <c r="J358" s="52" t="s">
        <v>4975</v>
      </c>
      <c r="K358" s="147">
        <f t="shared" si="5"/>
        <v>87</v>
      </c>
      <c r="L358" s="143" t="s">
        <v>100</v>
      </c>
      <c r="M358" s="74"/>
      <c r="N358" s="74"/>
      <c r="O358" s="74"/>
      <c r="P358" s="74"/>
      <c r="Q358" s="54">
        <v>344</v>
      </c>
      <c r="R358" s="74"/>
      <c r="S358" s="52" t="s">
        <v>58</v>
      </c>
      <c r="T358" s="52" t="s">
        <v>5624</v>
      </c>
      <c r="U358" s="625" t="s">
        <v>5625</v>
      </c>
      <c r="V358" s="74"/>
      <c r="W358" s="74"/>
      <c r="X358" s="74"/>
      <c r="Y358" s="74"/>
      <c r="Z358" s="74"/>
      <c r="AA358" s="74"/>
      <c r="AB358" s="74"/>
      <c r="AC358" s="74"/>
      <c r="AD358" s="74"/>
      <c r="AE358" s="74"/>
      <c r="AF358" s="52" t="s">
        <v>3952</v>
      </c>
      <c r="AG358" s="52" t="s">
        <v>3955</v>
      </c>
      <c r="AH358" s="52" t="s">
        <v>3992</v>
      </c>
      <c r="AI358" s="52" t="s">
        <v>2300</v>
      </c>
      <c r="AJ358" s="52" t="s">
        <v>3948</v>
      </c>
      <c r="AK358" s="147" t="s">
        <v>3946</v>
      </c>
      <c r="AL358" s="143">
        <v>2012</v>
      </c>
      <c r="AM358" s="58"/>
      <c r="AN358" s="52" t="s">
        <v>3804</v>
      </c>
      <c r="AO358" s="52" t="s">
        <v>3955</v>
      </c>
      <c r="AP358" s="52" t="s">
        <v>3992</v>
      </c>
      <c r="AQ358" s="52"/>
      <c r="AR358" s="59">
        <v>15</v>
      </c>
      <c r="AS358" s="54" t="s">
        <v>1609</v>
      </c>
      <c r="AT358" s="74">
        <v>922.8</v>
      </c>
      <c r="AU358" s="74">
        <v>604.33000000000004</v>
      </c>
      <c r="AV358" s="74">
        <v>167.34</v>
      </c>
      <c r="AW358" s="74">
        <v>133</v>
      </c>
      <c r="AX358" s="74"/>
      <c r="AY358" s="74">
        <v>78</v>
      </c>
      <c r="AZ358" s="57">
        <v>78.17</v>
      </c>
      <c r="BA358" s="74">
        <v>1983.64</v>
      </c>
      <c r="BB358" s="74"/>
      <c r="BC358" s="74">
        <v>1983.64</v>
      </c>
    </row>
    <row r="359" spans="1:55" s="73" customFormat="1" ht="16.5" customHeight="1">
      <c r="A359" s="63" t="s">
        <v>4929</v>
      </c>
      <c r="B359" s="65">
        <v>353</v>
      </c>
      <c r="C359" s="52" t="s">
        <v>4316</v>
      </c>
      <c r="D359" s="320" t="s">
        <v>521</v>
      </c>
      <c r="E359" s="64" t="s">
        <v>4317</v>
      </c>
      <c r="F359" s="52" t="s">
        <v>4318</v>
      </c>
      <c r="G359" s="74"/>
      <c r="H359" s="52" t="s">
        <v>3947</v>
      </c>
      <c r="I359" s="52" t="s">
        <v>3946</v>
      </c>
      <c r="J359" s="52" t="s">
        <v>4952</v>
      </c>
      <c r="K359" s="147">
        <f t="shared" si="5"/>
        <v>42</v>
      </c>
      <c r="L359" s="143" t="s">
        <v>100</v>
      </c>
      <c r="M359" s="74"/>
      <c r="N359" s="74"/>
      <c r="O359" s="74"/>
      <c r="P359" s="74"/>
      <c r="Q359" s="54">
        <v>399</v>
      </c>
      <c r="R359" s="74"/>
      <c r="S359" s="52" t="s">
        <v>159</v>
      </c>
      <c r="T359" s="52" t="s">
        <v>5624</v>
      </c>
      <c r="U359" s="625" t="s">
        <v>5626</v>
      </c>
      <c r="V359" s="74"/>
      <c r="W359" s="74"/>
      <c r="X359" s="74"/>
      <c r="Y359" s="74"/>
      <c r="Z359" s="74"/>
      <c r="AA359" s="74"/>
      <c r="AB359" s="74"/>
      <c r="AC359" s="74"/>
      <c r="AD359" s="74"/>
      <c r="AE359" s="74"/>
      <c r="AF359" s="52" t="s">
        <v>3946</v>
      </c>
      <c r="AG359" s="52" t="s">
        <v>3955</v>
      </c>
      <c r="AH359" s="52" t="s">
        <v>3992</v>
      </c>
      <c r="AI359" s="52" t="s">
        <v>2435</v>
      </c>
      <c r="AJ359" s="52" t="s">
        <v>2777</v>
      </c>
      <c r="AK359" s="147" t="s">
        <v>3946</v>
      </c>
      <c r="AL359" s="143">
        <v>2012</v>
      </c>
      <c r="AM359" s="58"/>
      <c r="AN359" s="52" t="s">
        <v>2772</v>
      </c>
      <c r="AO359" s="52" t="s">
        <v>3955</v>
      </c>
      <c r="AP359" s="52" t="s">
        <v>3992</v>
      </c>
      <c r="AQ359" s="52"/>
      <c r="AR359" s="59">
        <v>14</v>
      </c>
      <c r="AS359" s="54" t="s">
        <v>1544</v>
      </c>
      <c r="AT359" s="74">
        <v>922.8</v>
      </c>
      <c r="AU359" s="74">
        <v>580.6</v>
      </c>
      <c r="AV359" s="74">
        <v>181.03</v>
      </c>
      <c r="AW359" s="74">
        <v>180</v>
      </c>
      <c r="AX359" s="74"/>
      <c r="AY359" s="74">
        <v>72.8</v>
      </c>
      <c r="AZ359" s="57">
        <v>80.819999999999993</v>
      </c>
      <c r="BA359" s="74">
        <v>2018.05</v>
      </c>
      <c r="BB359" s="74"/>
      <c r="BC359" s="74">
        <v>2018.05</v>
      </c>
    </row>
    <row r="360" spans="1:55" s="73" customFormat="1" ht="16.5" customHeight="1">
      <c r="A360" s="63" t="s">
        <v>4929</v>
      </c>
      <c r="B360" s="65">
        <v>354</v>
      </c>
      <c r="C360" s="52" t="s">
        <v>5627</v>
      </c>
      <c r="D360" s="320" t="s">
        <v>385</v>
      </c>
      <c r="E360" s="64" t="s">
        <v>5628</v>
      </c>
      <c r="F360" s="52" t="s">
        <v>5629</v>
      </c>
      <c r="G360" s="74"/>
      <c r="H360" s="52" t="s">
        <v>3812</v>
      </c>
      <c r="I360" s="52" t="s">
        <v>3954</v>
      </c>
      <c r="J360" s="52" t="s">
        <v>4942</v>
      </c>
      <c r="K360" s="147">
        <f t="shared" si="5"/>
        <v>27</v>
      </c>
      <c r="L360" s="143" t="s">
        <v>1964</v>
      </c>
      <c r="M360" s="74"/>
      <c r="N360" s="74"/>
      <c r="O360" s="74"/>
      <c r="P360" s="74"/>
      <c r="Q360" s="54">
        <v>472</v>
      </c>
      <c r="R360" s="74"/>
      <c r="S360" s="52" t="s">
        <v>159</v>
      </c>
      <c r="T360" s="52" t="s">
        <v>5624</v>
      </c>
      <c r="U360" s="625" t="s">
        <v>5630</v>
      </c>
      <c r="V360" s="74"/>
      <c r="W360" s="74"/>
      <c r="X360" s="74"/>
      <c r="Y360" s="74"/>
      <c r="Z360" s="74"/>
      <c r="AA360" s="74"/>
      <c r="AB360" s="74"/>
      <c r="AC360" s="74"/>
      <c r="AD360" s="74"/>
      <c r="AE360" s="74"/>
      <c r="AF360" s="52" t="s">
        <v>3950</v>
      </c>
      <c r="AG360" s="52" t="s">
        <v>3955</v>
      </c>
      <c r="AH360" s="52" t="s">
        <v>3992</v>
      </c>
      <c r="AI360" s="52" t="s">
        <v>2705</v>
      </c>
      <c r="AJ360" s="74"/>
      <c r="AK360" s="74"/>
      <c r="AL360" s="74"/>
      <c r="AM360" s="74"/>
      <c r="AN360" s="52" t="s">
        <v>2752</v>
      </c>
      <c r="AO360" s="52" t="s">
        <v>3955</v>
      </c>
      <c r="AP360" s="52" t="s">
        <v>3992</v>
      </c>
      <c r="AQ360" s="52"/>
      <c r="AR360" s="59">
        <v>10</v>
      </c>
      <c r="AS360" s="54" t="s">
        <v>1544</v>
      </c>
      <c r="AT360" s="74">
        <v>922.8</v>
      </c>
      <c r="AU360" s="74">
        <v>483.5</v>
      </c>
      <c r="AV360" s="74">
        <v>181.99</v>
      </c>
      <c r="AW360" s="74">
        <v>195</v>
      </c>
      <c r="AX360" s="74"/>
      <c r="AY360" s="74">
        <v>52</v>
      </c>
      <c r="AZ360" s="57">
        <v>81.92</v>
      </c>
      <c r="BA360" s="74">
        <v>1917.21</v>
      </c>
      <c r="BB360" s="74"/>
      <c r="BC360" s="74">
        <v>1917.21</v>
      </c>
    </row>
    <row r="361" spans="1:55" s="73" customFormat="1" ht="16.5" customHeight="1">
      <c r="A361" s="63" t="s">
        <v>4929</v>
      </c>
      <c r="B361" s="65">
        <v>355</v>
      </c>
      <c r="C361" s="52" t="s">
        <v>5631</v>
      </c>
      <c r="D361" s="320" t="s">
        <v>55</v>
      </c>
      <c r="E361" s="64" t="s">
        <v>5632</v>
      </c>
      <c r="F361" s="52" t="s">
        <v>5633</v>
      </c>
      <c r="G361" s="74"/>
      <c r="H361" s="52" t="s">
        <v>2021</v>
      </c>
      <c r="I361" s="52" t="s">
        <v>3946</v>
      </c>
      <c r="J361" s="52" t="s">
        <v>4977</v>
      </c>
      <c r="K361" s="147">
        <f t="shared" si="5"/>
        <v>26</v>
      </c>
      <c r="L361" s="143" t="s">
        <v>1964</v>
      </c>
      <c r="M361" s="74"/>
      <c r="N361" s="74"/>
      <c r="O361" s="74"/>
      <c r="P361" s="74"/>
      <c r="Q361" s="54">
        <v>490</v>
      </c>
      <c r="R361" s="74"/>
      <c r="S361" s="52" t="s">
        <v>159</v>
      </c>
      <c r="T361" s="52" t="s">
        <v>5624</v>
      </c>
      <c r="U361" s="625" t="s">
        <v>5634</v>
      </c>
      <c r="V361" s="74"/>
      <c r="W361" s="74"/>
      <c r="X361" s="74"/>
      <c r="Y361" s="74"/>
      <c r="Z361" s="74"/>
      <c r="AA361" s="74"/>
      <c r="AB361" s="74"/>
      <c r="AC361" s="74"/>
      <c r="AD361" s="74"/>
      <c r="AE361" s="74"/>
      <c r="AF361" s="52" t="s">
        <v>3955</v>
      </c>
      <c r="AG361" s="52" t="s">
        <v>3955</v>
      </c>
      <c r="AH361" s="52" t="s">
        <v>3992</v>
      </c>
      <c r="AI361" s="52" t="s">
        <v>2778</v>
      </c>
      <c r="AJ361" s="74"/>
      <c r="AK361" s="74"/>
      <c r="AL361" s="74"/>
      <c r="AM361" s="74"/>
      <c r="AN361" s="52" t="s">
        <v>2752</v>
      </c>
      <c r="AO361" s="52" t="s">
        <v>3955</v>
      </c>
      <c r="AP361" s="52" t="s">
        <v>3992</v>
      </c>
      <c r="AQ361" s="52"/>
      <c r="AR361" s="59">
        <v>8</v>
      </c>
      <c r="AS361" s="54" t="s">
        <v>1544</v>
      </c>
      <c r="AT361" s="74">
        <v>922.8</v>
      </c>
      <c r="AU361" s="74">
        <v>403.8</v>
      </c>
      <c r="AV361" s="74">
        <v>167.03</v>
      </c>
      <c r="AW361" s="74">
        <v>214</v>
      </c>
      <c r="AX361" s="74"/>
      <c r="AY361" s="74">
        <v>41.6</v>
      </c>
      <c r="AZ361" s="57">
        <v>82.62</v>
      </c>
      <c r="BA361" s="74">
        <v>1917.21</v>
      </c>
      <c r="BB361" s="74"/>
      <c r="BC361" s="74">
        <v>1917.21</v>
      </c>
    </row>
    <row r="362" spans="1:55" s="73" customFormat="1" ht="16.5" customHeight="1">
      <c r="A362" s="63" t="s">
        <v>4929</v>
      </c>
      <c r="B362" s="65">
        <v>356</v>
      </c>
      <c r="C362" s="52" t="s">
        <v>5635</v>
      </c>
      <c r="D362" s="320" t="s">
        <v>3519</v>
      </c>
      <c r="E362" s="64" t="s">
        <v>5636</v>
      </c>
      <c r="F362" s="52" t="s">
        <v>5637</v>
      </c>
      <c r="G362" s="74"/>
      <c r="H362" s="54">
        <v>18</v>
      </c>
      <c r="I362" s="54">
        <v>12</v>
      </c>
      <c r="J362" s="54">
        <v>1965</v>
      </c>
      <c r="K362" s="147">
        <f t="shared" si="5"/>
        <v>47</v>
      </c>
      <c r="L362" s="143" t="s">
        <v>100</v>
      </c>
      <c r="M362" s="74"/>
      <c r="N362" s="74"/>
      <c r="O362" s="74"/>
      <c r="P362" s="74"/>
      <c r="Q362" s="54">
        <v>516</v>
      </c>
      <c r="R362" s="74"/>
      <c r="S362" s="52" t="s">
        <v>159</v>
      </c>
      <c r="T362" s="52" t="s">
        <v>5624</v>
      </c>
      <c r="U362" s="625" t="s">
        <v>5638</v>
      </c>
      <c r="V362" s="74"/>
      <c r="W362" s="74"/>
      <c r="X362" s="74"/>
      <c r="Y362" s="74"/>
      <c r="Z362" s="74"/>
      <c r="AA362" s="74"/>
      <c r="AB362" s="74"/>
      <c r="AC362" s="74"/>
      <c r="AD362" s="74"/>
      <c r="AE362" s="74"/>
      <c r="AF362" s="52" t="s">
        <v>3951</v>
      </c>
      <c r="AG362" s="52" t="s">
        <v>3955</v>
      </c>
      <c r="AH362" s="52">
        <v>2012</v>
      </c>
      <c r="AI362" s="52" t="s">
        <v>1999</v>
      </c>
      <c r="AJ362" s="74"/>
      <c r="AK362" s="74"/>
      <c r="AL362" s="74"/>
      <c r="AM362" s="74"/>
      <c r="AN362" s="52" t="s">
        <v>2781</v>
      </c>
      <c r="AO362" s="52" t="s">
        <v>3955</v>
      </c>
      <c r="AP362" s="52" t="s">
        <v>3992</v>
      </c>
      <c r="AQ362" s="52"/>
      <c r="AR362" s="59">
        <v>11</v>
      </c>
      <c r="AS362" s="54" t="s">
        <v>1544</v>
      </c>
      <c r="AT362" s="74">
        <v>922.8</v>
      </c>
      <c r="AU362" s="74">
        <v>492.2</v>
      </c>
      <c r="AV362" s="74">
        <v>188.16</v>
      </c>
      <c r="AW362" s="74">
        <v>151</v>
      </c>
      <c r="AX362" s="74"/>
      <c r="AY362" s="74">
        <v>57.2</v>
      </c>
      <c r="AZ362" s="57">
        <v>81.02</v>
      </c>
      <c r="BA362" s="74">
        <v>1892.3799999999999</v>
      </c>
      <c r="BB362" s="74"/>
      <c r="BC362" s="74">
        <v>1892.3799999999999</v>
      </c>
    </row>
    <row r="363" spans="1:55" s="73" customFormat="1" ht="16.5" customHeight="1">
      <c r="A363" s="63" t="s">
        <v>4929</v>
      </c>
      <c r="B363" s="65">
        <v>357</v>
      </c>
      <c r="C363" s="52" t="s">
        <v>5639</v>
      </c>
      <c r="D363" s="320" t="s">
        <v>5640</v>
      </c>
      <c r="E363" s="64" t="s">
        <v>5184</v>
      </c>
      <c r="F363" s="52" t="s">
        <v>5641</v>
      </c>
      <c r="G363" s="74"/>
      <c r="H363" s="52" t="s">
        <v>3953</v>
      </c>
      <c r="I363" s="52" t="s">
        <v>3948</v>
      </c>
      <c r="J363" s="52" t="s">
        <v>4955</v>
      </c>
      <c r="K363" s="147">
        <f t="shared" si="5"/>
        <v>25</v>
      </c>
      <c r="L363" s="143" t="s">
        <v>1964</v>
      </c>
      <c r="M363" s="74"/>
      <c r="N363" s="74"/>
      <c r="O363" s="74"/>
      <c r="P363" s="74"/>
      <c r="Q363" s="54">
        <v>534</v>
      </c>
      <c r="R363" s="74"/>
      <c r="S363" s="52" t="s">
        <v>159</v>
      </c>
      <c r="T363" s="52" t="s">
        <v>5624</v>
      </c>
      <c r="U363" s="625" t="s">
        <v>5642</v>
      </c>
      <c r="V363" s="74"/>
      <c r="W363" s="74"/>
      <c r="X363" s="74"/>
      <c r="Y363" s="74"/>
      <c r="Z363" s="74"/>
      <c r="AA363" s="74"/>
      <c r="AB363" s="74"/>
      <c r="AC363" s="74"/>
      <c r="AD363" s="74"/>
      <c r="AE363" s="74"/>
      <c r="AF363" s="52" t="s">
        <v>2772</v>
      </c>
      <c r="AG363" s="52" t="s">
        <v>3955</v>
      </c>
      <c r="AH363" s="52" t="s">
        <v>3992</v>
      </c>
      <c r="AI363" s="52" t="s">
        <v>2379</v>
      </c>
      <c r="AJ363" s="74"/>
      <c r="AK363" s="74"/>
      <c r="AL363" s="74"/>
      <c r="AM363" s="74"/>
      <c r="AN363" s="52" t="s">
        <v>3799</v>
      </c>
      <c r="AO363" s="52" t="s">
        <v>3955</v>
      </c>
      <c r="AP363" s="52" t="s">
        <v>3992</v>
      </c>
      <c r="AQ363" s="52"/>
      <c r="AR363" s="59">
        <v>10</v>
      </c>
      <c r="AS363" s="54" t="s">
        <v>1544</v>
      </c>
      <c r="AT363" s="74">
        <v>922.8</v>
      </c>
      <c r="AU363" s="74">
        <v>464.5</v>
      </c>
      <c r="AV363" s="74">
        <v>199.05</v>
      </c>
      <c r="AW363" s="74">
        <v>193</v>
      </c>
      <c r="AX363" s="74"/>
      <c r="AY363" s="74">
        <v>52</v>
      </c>
      <c r="AZ363" s="57">
        <v>81.63</v>
      </c>
      <c r="BA363" s="74">
        <v>1912.98</v>
      </c>
      <c r="BB363" s="74"/>
      <c r="BC363" s="74">
        <v>1912.98</v>
      </c>
    </row>
    <row r="364" spans="1:55" s="73" customFormat="1" ht="16.5" customHeight="1">
      <c r="A364" s="63" t="s">
        <v>4929</v>
      </c>
      <c r="B364" s="65">
        <v>358</v>
      </c>
      <c r="C364" s="52" t="s">
        <v>5643</v>
      </c>
      <c r="D364" s="320" t="s">
        <v>2524</v>
      </c>
      <c r="E364" s="64" t="s">
        <v>5644</v>
      </c>
      <c r="F364" s="52" t="s">
        <v>5645</v>
      </c>
      <c r="G364" s="74"/>
      <c r="H364" s="52" t="s">
        <v>3946</v>
      </c>
      <c r="I364" s="52" t="s">
        <v>3955</v>
      </c>
      <c r="J364" s="52" t="s">
        <v>4954</v>
      </c>
      <c r="K364" s="147">
        <f t="shared" si="5"/>
        <v>55</v>
      </c>
      <c r="L364" s="143" t="s">
        <v>1964</v>
      </c>
      <c r="M364" s="74"/>
      <c r="N364" s="74"/>
      <c r="O364" s="74"/>
      <c r="P364" s="74"/>
      <c r="Q364" s="54">
        <v>536</v>
      </c>
      <c r="R364" s="74"/>
      <c r="S364" s="52" t="s">
        <v>159</v>
      </c>
      <c r="T364" s="52" t="s">
        <v>5624</v>
      </c>
      <c r="U364" s="625" t="s">
        <v>5646</v>
      </c>
      <c r="V364" s="74"/>
      <c r="W364" s="74"/>
      <c r="X364" s="74"/>
      <c r="Y364" s="74"/>
      <c r="Z364" s="74"/>
      <c r="AA364" s="74"/>
      <c r="AB364" s="74"/>
      <c r="AC364" s="74"/>
      <c r="AD364" s="74"/>
      <c r="AE364" s="74"/>
      <c r="AF364" s="52" t="s">
        <v>2772</v>
      </c>
      <c r="AG364" s="52" t="s">
        <v>3955</v>
      </c>
      <c r="AH364" s="52" t="s">
        <v>3992</v>
      </c>
      <c r="AI364" s="52" t="s">
        <v>2778</v>
      </c>
      <c r="AJ364" s="74"/>
      <c r="AK364" s="74"/>
      <c r="AL364" s="74"/>
      <c r="AM364" s="74"/>
      <c r="AN364" s="52" t="s">
        <v>2787</v>
      </c>
      <c r="AO364" s="52" t="s">
        <v>3955</v>
      </c>
      <c r="AP364" s="52" t="s">
        <v>3992</v>
      </c>
      <c r="AQ364" s="52"/>
      <c r="AR364" s="59">
        <v>7</v>
      </c>
      <c r="AS364" s="54" t="s">
        <v>1544</v>
      </c>
      <c r="AT364" s="74">
        <v>922.8</v>
      </c>
      <c r="AU364" s="74">
        <v>376.19</v>
      </c>
      <c r="AV364" s="74">
        <v>202.92</v>
      </c>
      <c r="AW364" s="74">
        <v>200</v>
      </c>
      <c r="AX364" s="74"/>
      <c r="AY364" s="74">
        <v>36.4</v>
      </c>
      <c r="AZ364" s="57">
        <v>82.03</v>
      </c>
      <c r="BA364" s="74">
        <v>1820.34</v>
      </c>
      <c r="BB364" s="74"/>
      <c r="BC364" s="74">
        <v>1820.34</v>
      </c>
    </row>
    <row r="365" spans="1:55" s="73" customFormat="1" ht="16.5" customHeight="1">
      <c r="A365" s="63" t="s">
        <v>4929</v>
      </c>
      <c r="B365" s="65">
        <v>359</v>
      </c>
      <c r="C365" s="52" t="s">
        <v>5647</v>
      </c>
      <c r="D365" s="320" t="s">
        <v>610</v>
      </c>
      <c r="E365" s="64" t="s">
        <v>5648</v>
      </c>
      <c r="F365" s="52" t="s">
        <v>5649</v>
      </c>
      <c r="G365" s="74"/>
      <c r="H365" s="52" t="s">
        <v>3952</v>
      </c>
      <c r="I365" s="52" t="s">
        <v>3946</v>
      </c>
      <c r="J365" s="52" t="s">
        <v>4982</v>
      </c>
      <c r="K365" s="147">
        <f t="shared" si="5"/>
        <v>21</v>
      </c>
      <c r="L365" s="143" t="s">
        <v>1964</v>
      </c>
      <c r="M365" s="74"/>
      <c r="N365" s="74"/>
      <c r="O365" s="74"/>
      <c r="P365" s="74"/>
      <c r="Q365" s="54">
        <v>558</v>
      </c>
      <c r="R365" s="74"/>
      <c r="S365" s="52" t="s">
        <v>159</v>
      </c>
      <c r="T365" s="52" t="s">
        <v>5624</v>
      </c>
      <c r="U365" s="625" t="s">
        <v>5650</v>
      </c>
      <c r="V365" s="74"/>
      <c r="W365" s="74"/>
      <c r="X365" s="74"/>
      <c r="Y365" s="74"/>
      <c r="Z365" s="74"/>
      <c r="AA365" s="74"/>
      <c r="AB365" s="74"/>
      <c r="AC365" s="74"/>
      <c r="AD365" s="74"/>
      <c r="AE365" s="74"/>
      <c r="AF365" s="52" t="s">
        <v>3808</v>
      </c>
      <c r="AG365" s="52" t="s">
        <v>3955</v>
      </c>
      <c r="AH365" s="52" t="s">
        <v>3992</v>
      </c>
      <c r="AI365" s="52" t="s">
        <v>5555</v>
      </c>
      <c r="AJ365" s="74"/>
      <c r="AK365" s="74"/>
      <c r="AL365" s="74"/>
      <c r="AM365" s="74"/>
      <c r="AN365" s="52" t="s">
        <v>3454</v>
      </c>
      <c r="AO365" s="52" t="s">
        <v>3955</v>
      </c>
      <c r="AP365" s="52" t="s">
        <v>3992</v>
      </c>
      <c r="AQ365" s="52"/>
      <c r="AR365" s="59">
        <v>5</v>
      </c>
      <c r="AS365" s="54" t="s">
        <v>1544</v>
      </c>
      <c r="AT365" s="74">
        <v>922.8</v>
      </c>
      <c r="AU365" s="74">
        <v>315.93</v>
      </c>
      <c r="AV365" s="74">
        <v>196.31</v>
      </c>
      <c r="AW365" s="74">
        <v>195</v>
      </c>
      <c r="AX365" s="74"/>
      <c r="AY365" s="74">
        <v>26</v>
      </c>
      <c r="AZ365" s="57">
        <v>82</v>
      </c>
      <c r="BA365" s="74">
        <v>1738.04</v>
      </c>
      <c r="BB365" s="74"/>
      <c r="BC365" s="74">
        <v>1738.04</v>
      </c>
    </row>
    <row r="366" spans="1:55" s="73" customFormat="1" ht="16.5" customHeight="1">
      <c r="A366" s="63" t="s">
        <v>4929</v>
      </c>
      <c r="B366" s="65">
        <v>360</v>
      </c>
      <c r="C366" s="52" t="s">
        <v>5651</v>
      </c>
      <c r="D366" s="320" t="s">
        <v>4804</v>
      </c>
      <c r="E366" s="64" t="s">
        <v>5652</v>
      </c>
      <c r="F366" s="52" t="s">
        <v>5653</v>
      </c>
      <c r="G366" s="74"/>
      <c r="H366" s="52" t="s">
        <v>2021</v>
      </c>
      <c r="I366" s="52" t="s">
        <v>3948</v>
      </c>
      <c r="J366" s="52" t="s">
        <v>4961</v>
      </c>
      <c r="K366" s="147">
        <f t="shared" si="5"/>
        <v>24</v>
      </c>
      <c r="L366" s="143" t="s">
        <v>100</v>
      </c>
      <c r="M366" s="74"/>
      <c r="N366" s="74"/>
      <c r="O366" s="74"/>
      <c r="P366" s="74"/>
      <c r="Q366" s="54">
        <v>564</v>
      </c>
      <c r="R366" s="74"/>
      <c r="S366" s="52" t="s">
        <v>159</v>
      </c>
      <c r="T366" s="52" t="s">
        <v>5624</v>
      </c>
      <c r="U366" s="625" t="s">
        <v>5654</v>
      </c>
      <c r="V366" s="74"/>
      <c r="W366" s="74"/>
      <c r="X366" s="74"/>
      <c r="Y366" s="74"/>
      <c r="Z366" s="74"/>
      <c r="AA366" s="74"/>
      <c r="AB366" s="74"/>
      <c r="AC366" s="74"/>
      <c r="AD366" s="74"/>
      <c r="AE366" s="74"/>
      <c r="AF366" s="52" t="s">
        <v>2777</v>
      </c>
      <c r="AG366" s="52" t="s">
        <v>3955</v>
      </c>
      <c r="AH366" s="52" t="s">
        <v>3992</v>
      </c>
      <c r="AI366" s="52" t="s">
        <v>1981</v>
      </c>
      <c r="AJ366" s="74"/>
      <c r="AK366" s="74"/>
      <c r="AL366" s="74"/>
      <c r="AM366" s="74"/>
      <c r="AN366" s="52" t="s">
        <v>2025</v>
      </c>
      <c r="AO366" s="52" t="s">
        <v>3955</v>
      </c>
      <c r="AP366" s="52" t="s">
        <v>3992</v>
      </c>
      <c r="AQ366" s="52"/>
      <c r="AR366" s="59">
        <v>12</v>
      </c>
      <c r="AS366" s="54" t="s">
        <v>1609</v>
      </c>
      <c r="AT366" s="74">
        <v>922.8</v>
      </c>
      <c r="AU366" s="74">
        <v>522.83000000000004</v>
      </c>
      <c r="AV366" s="74">
        <v>179.27</v>
      </c>
      <c r="AW366" s="74">
        <v>200</v>
      </c>
      <c r="AX366" s="74"/>
      <c r="AY366" s="74">
        <v>62.400000000000006</v>
      </c>
      <c r="AZ366" s="57">
        <v>81.91</v>
      </c>
      <c r="BA366" s="74">
        <v>1969.21</v>
      </c>
      <c r="BB366" s="74"/>
      <c r="BC366" s="74">
        <v>1969.21</v>
      </c>
    </row>
    <row r="367" spans="1:55" s="73" customFormat="1" ht="16.5" customHeight="1">
      <c r="A367" s="63" t="s">
        <v>4929</v>
      </c>
      <c r="B367" s="65">
        <v>361</v>
      </c>
      <c r="C367" s="52" t="s">
        <v>5655</v>
      </c>
      <c r="D367" s="320" t="s">
        <v>5656</v>
      </c>
      <c r="E367" s="64" t="s">
        <v>5657</v>
      </c>
      <c r="F367" s="52" t="s">
        <v>5658</v>
      </c>
      <c r="G367" s="74"/>
      <c r="H367" s="52" t="s">
        <v>3953</v>
      </c>
      <c r="I367" s="52" t="s">
        <v>2021</v>
      </c>
      <c r="J367" s="52" t="s">
        <v>4959</v>
      </c>
      <c r="K367" s="147">
        <f t="shared" si="5"/>
        <v>50</v>
      </c>
      <c r="L367" s="143" t="s">
        <v>100</v>
      </c>
      <c r="M367" s="74"/>
      <c r="N367" s="74"/>
      <c r="O367" s="74"/>
      <c r="P367" s="74"/>
      <c r="Q367" s="54">
        <v>588</v>
      </c>
      <c r="R367" s="74"/>
      <c r="S367" s="52" t="s">
        <v>159</v>
      </c>
      <c r="T367" s="52" t="s">
        <v>5624</v>
      </c>
      <c r="U367" s="625" t="s">
        <v>5659</v>
      </c>
      <c r="V367" s="74"/>
      <c r="W367" s="74"/>
      <c r="X367" s="74"/>
      <c r="Y367" s="74"/>
      <c r="Z367" s="74"/>
      <c r="AA367" s="74"/>
      <c r="AB367" s="74"/>
      <c r="AC367" s="74"/>
      <c r="AD367" s="74"/>
      <c r="AE367" s="74"/>
      <c r="AF367" s="52" t="s">
        <v>2787</v>
      </c>
      <c r="AG367" s="52" t="s">
        <v>3955</v>
      </c>
      <c r="AH367" s="52" t="s">
        <v>3992</v>
      </c>
      <c r="AI367" s="52" t="s">
        <v>2758</v>
      </c>
      <c r="AJ367" s="74"/>
      <c r="AK367" s="74"/>
      <c r="AL367" s="74"/>
      <c r="AM367" s="74"/>
      <c r="AN367" s="52" t="s">
        <v>2025</v>
      </c>
      <c r="AO367" s="52" t="s">
        <v>3955</v>
      </c>
      <c r="AP367" s="52" t="s">
        <v>3992</v>
      </c>
      <c r="AQ367" s="52"/>
      <c r="AR367" s="59">
        <v>7</v>
      </c>
      <c r="AS367" s="54" t="s">
        <v>1609</v>
      </c>
      <c r="AT367" s="74">
        <v>922.8</v>
      </c>
      <c r="AU367" s="74">
        <v>610.84</v>
      </c>
      <c r="AV367" s="74">
        <v>170.42</v>
      </c>
      <c r="AW367" s="74">
        <v>195</v>
      </c>
      <c r="AX367" s="74"/>
      <c r="AY367" s="74">
        <v>36.4</v>
      </c>
      <c r="AZ367" s="57">
        <v>81.59</v>
      </c>
      <c r="BA367" s="74">
        <v>2017.05</v>
      </c>
      <c r="BB367" s="74"/>
      <c r="BC367" s="74">
        <v>2017.05</v>
      </c>
    </row>
    <row r="368" spans="1:55" s="73" customFormat="1" ht="16.5" customHeight="1">
      <c r="A368" s="63" t="s">
        <v>4929</v>
      </c>
      <c r="B368" s="65">
        <v>362</v>
      </c>
      <c r="C368" s="52" t="s">
        <v>5660</v>
      </c>
      <c r="D368" s="320" t="s">
        <v>3224</v>
      </c>
      <c r="E368" s="64" t="s">
        <v>5661</v>
      </c>
      <c r="F368" s="52" t="s">
        <v>5662</v>
      </c>
      <c r="G368" s="74"/>
      <c r="H368" s="52" t="s">
        <v>3946</v>
      </c>
      <c r="I368" s="52" t="s">
        <v>2021</v>
      </c>
      <c r="J368" s="52" t="s">
        <v>4939</v>
      </c>
      <c r="K368" s="147">
        <f t="shared" si="5"/>
        <v>52</v>
      </c>
      <c r="L368" s="143" t="s">
        <v>100</v>
      </c>
      <c r="M368" s="74"/>
      <c r="N368" s="74"/>
      <c r="O368" s="74"/>
      <c r="P368" s="74"/>
      <c r="Q368" s="54">
        <v>532</v>
      </c>
      <c r="R368" s="74"/>
      <c r="S368" s="54" t="s">
        <v>404</v>
      </c>
      <c r="T368" s="52" t="s">
        <v>5663</v>
      </c>
      <c r="U368" s="625" t="s">
        <v>5664</v>
      </c>
      <c r="V368" s="74"/>
      <c r="W368" s="74"/>
      <c r="X368" s="74"/>
      <c r="Y368" s="74"/>
      <c r="Z368" s="74"/>
      <c r="AA368" s="74"/>
      <c r="AB368" s="74"/>
      <c r="AC368" s="74"/>
      <c r="AD368" s="74"/>
      <c r="AE368" s="74"/>
      <c r="AF368" s="52" t="s">
        <v>2772</v>
      </c>
      <c r="AG368" s="52" t="s">
        <v>3955</v>
      </c>
      <c r="AH368" s="52" t="s">
        <v>3992</v>
      </c>
      <c r="AI368" s="52" t="s">
        <v>1987</v>
      </c>
      <c r="AJ368" s="74"/>
      <c r="AK368" s="74"/>
      <c r="AL368" s="74"/>
      <c r="AM368" s="74"/>
      <c r="AN368" s="52" t="s">
        <v>3799</v>
      </c>
      <c r="AO368" s="52" t="s">
        <v>3955</v>
      </c>
      <c r="AP368" s="52" t="s">
        <v>3992</v>
      </c>
      <c r="AQ368" s="52"/>
      <c r="AR368" s="59">
        <v>10</v>
      </c>
      <c r="AS368" s="54" t="s">
        <v>1544</v>
      </c>
      <c r="AT368" s="74">
        <v>769.5</v>
      </c>
      <c r="AU368" s="74">
        <v>468.07</v>
      </c>
      <c r="AV368" s="74">
        <v>244.08</v>
      </c>
      <c r="AW368" s="74">
        <v>337</v>
      </c>
      <c r="AX368" s="74"/>
      <c r="AY368" s="74">
        <v>52</v>
      </c>
      <c r="AZ368" s="57">
        <v>81.319999999999993</v>
      </c>
      <c r="BA368" s="74">
        <v>1951.9699999999998</v>
      </c>
      <c r="BB368" s="74"/>
      <c r="BC368" s="74">
        <v>1951.97</v>
      </c>
    </row>
    <row r="369" spans="1:56" s="73" customFormat="1" ht="16.5" customHeight="1">
      <c r="A369" s="63" t="s">
        <v>4929</v>
      </c>
      <c r="B369" s="65">
        <v>363</v>
      </c>
      <c r="C369" s="52" t="s">
        <v>5665</v>
      </c>
      <c r="D369" s="320" t="s">
        <v>3363</v>
      </c>
      <c r="E369" s="64" t="s">
        <v>5666</v>
      </c>
      <c r="F369" s="52" t="s">
        <v>5667</v>
      </c>
      <c r="G369" s="74"/>
      <c r="H369" s="52" t="s">
        <v>3948</v>
      </c>
      <c r="I369" s="52" t="s">
        <v>3952</v>
      </c>
      <c r="J369" s="52" t="s">
        <v>4939</v>
      </c>
      <c r="K369" s="147">
        <f t="shared" si="5"/>
        <v>52</v>
      </c>
      <c r="L369" s="143" t="s">
        <v>100</v>
      </c>
      <c r="M369" s="74"/>
      <c r="N369" s="74"/>
      <c r="O369" s="74"/>
      <c r="P369" s="74"/>
      <c r="Q369" s="54">
        <v>591</v>
      </c>
      <c r="R369" s="74"/>
      <c r="S369" s="52" t="s">
        <v>404</v>
      </c>
      <c r="T369" s="52" t="s">
        <v>5663</v>
      </c>
      <c r="U369" s="625" t="s">
        <v>5668</v>
      </c>
      <c r="V369" s="74"/>
      <c r="W369" s="74"/>
      <c r="X369" s="74"/>
      <c r="Y369" s="74"/>
      <c r="Z369" s="74"/>
      <c r="AA369" s="74"/>
      <c r="AB369" s="74"/>
      <c r="AC369" s="74"/>
      <c r="AD369" s="74"/>
      <c r="AE369" s="74"/>
      <c r="AF369" s="52" t="s">
        <v>2787</v>
      </c>
      <c r="AG369" s="52" t="s">
        <v>3955</v>
      </c>
      <c r="AH369" s="52" t="s">
        <v>3992</v>
      </c>
      <c r="AI369" s="52" t="s">
        <v>2385</v>
      </c>
      <c r="AJ369" s="74"/>
      <c r="AK369" s="74"/>
      <c r="AL369" s="74"/>
      <c r="AM369" s="74"/>
      <c r="AN369" s="52" t="s">
        <v>2025</v>
      </c>
      <c r="AO369" s="52" t="s">
        <v>3955</v>
      </c>
      <c r="AP369" s="52" t="s">
        <v>3992</v>
      </c>
      <c r="AQ369" s="52"/>
      <c r="AR369" s="59">
        <v>7</v>
      </c>
      <c r="AS369" s="54" t="s">
        <v>1609</v>
      </c>
      <c r="AT369" s="74">
        <v>769.5</v>
      </c>
      <c r="AU369" s="74">
        <v>522.07000000000005</v>
      </c>
      <c r="AV369" s="74">
        <v>228.15</v>
      </c>
      <c r="AW369" s="74">
        <v>297</v>
      </c>
      <c r="AX369" s="74"/>
      <c r="AY369" s="74">
        <v>36.4</v>
      </c>
      <c r="AZ369" s="57">
        <v>79.040000000000006</v>
      </c>
      <c r="BA369" s="74">
        <v>1932.16</v>
      </c>
      <c r="BB369" s="74"/>
      <c r="BC369" s="74">
        <v>1932.16</v>
      </c>
    </row>
    <row r="370" spans="1:56" s="73" customFormat="1" ht="16.5" customHeight="1">
      <c r="A370" s="63" t="s">
        <v>4929</v>
      </c>
      <c r="B370" s="65">
        <v>364</v>
      </c>
      <c r="C370" s="52" t="s">
        <v>5669</v>
      </c>
      <c r="D370" s="320" t="s">
        <v>1912</v>
      </c>
      <c r="E370" s="64" t="s">
        <v>5670</v>
      </c>
      <c r="F370" s="52" t="s">
        <v>5671</v>
      </c>
      <c r="G370" s="74"/>
      <c r="H370" s="52" t="s">
        <v>3955</v>
      </c>
      <c r="I370" s="52" t="s">
        <v>3955</v>
      </c>
      <c r="J370" s="52" t="s">
        <v>4980</v>
      </c>
      <c r="K370" s="147">
        <f t="shared" si="5"/>
        <v>44</v>
      </c>
      <c r="L370" s="143" t="s">
        <v>1964</v>
      </c>
      <c r="M370" s="74"/>
      <c r="N370" s="74"/>
      <c r="O370" s="74"/>
      <c r="P370" s="74"/>
      <c r="Q370" s="54">
        <v>566</v>
      </c>
      <c r="R370" s="74"/>
      <c r="S370" s="52" t="s">
        <v>404</v>
      </c>
      <c r="T370" s="52" t="s">
        <v>5672</v>
      </c>
      <c r="U370" s="625" t="s">
        <v>5673</v>
      </c>
      <c r="V370" s="74"/>
      <c r="W370" s="74"/>
      <c r="X370" s="74"/>
      <c r="Y370" s="74"/>
      <c r="Z370" s="74"/>
      <c r="AA370" s="74"/>
      <c r="AB370" s="74"/>
      <c r="AC370" s="74"/>
      <c r="AD370" s="74"/>
      <c r="AE370" s="74"/>
      <c r="AF370" s="52" t="s">
        <v>3804</v>
      </c>
      <c r="AG370" s="52" t="s">
        <v>3955</v>
      </c>
      <c r="AH370" s="52" t="s">
        <v>3992</v>
      </c>
      <c r="AI370" s="52" t="s">
        <v>1987</v>
      </c>
      <c r="AJ370" s="74"/>
      <c r="AK370" s="74"/>
      <c r="AL370" s="74"/>
      <c r="AM370" s="74"/>
      <c r="AN370" s="52" t="s">
        <v>2025</v>
      </c>
      <c r="AO370" s="52" t="s">
        <v>3955</v>
      </c>
      <c r="AP370" s="52" t="s">
        <v>3992</v>
      </c>
      <c r="AQ370" s="52"/>
      <c r="AR370" s="59">
        <v>10</v>
      </c>
      <c r="AS370" s="54" t="s">
        <v>1544</v>
      </c>
      <c r="AT370" s="74">
        <v>233.6</v>
      </c>
      <c r="AU370" s="74">
        <v>210.03</v>
      </c>
      <c r="AV370" s="74">
        <v>88.72</v>
      </c>
      <c r="AW370" s="74">
        <v>113</v>
      </c>
      <c r="AX370" s="74"/>
      <c r="AY370" s="74">
        <v>52</v>
      </c>
      <c r="AZ370" s="57">
        <v>26.08</v>
      </c>
      <c r="BA370" s="74">
        <v>723.43</v>
      </c>
      <c r="BB370" s="74"/>
      <c r="BC370" s="74">
        <v>723.43</v>
      </c>
    </row>
    <row r="371" spans="1:56" s="73" customFormat="1" ht="16.5" customHeight="1">
      <c r="A371" s="63" t="s">
        <v>4929</v>
      </c>
      <c r="B371" s="65">
        <v>365</v>
      </c>
      <c r="C371" s="52" t="s">
        <v>5674</v>
      </c>
      <c r="D371" s="320" t="s">
        <v>5675</v>
      </c>
      <c r="E371" s="64" t="s">
        <v>5676</v>
      </c>
      <c r="F371" s="52" t="s">
        <v>5677</v>
      </c>
      <c r="G371" s="74"/>
      <c r="H371" s="52" t="s">
        <v>3950</v>
      </c>
      <c r="I371" s="52" t="s">
        <v>3955</v>
      </c>
      <c r="J371" s="52" t="s">
        <v>4949</v>
      </c>
      <c r="K371" s="147">
        <f t="shared" si="5"/>
        <v>64</v>
      </c>
      <c r="L371" s="143" t="s">
        <v>1964</v>
      </c>
      <c r="M371" s="74"/>
      <c r="N371" s="74"/>
      <c r="O371" s="74"/>
      <c r="P371" s="74"/>
      <c r="Q371" s="54">
        <v>592</v>
      </c>
      <c r="R371" s="74"/>
      <c r="S371" s="52" t="s">
        <v>404</v>
      </c>
      <c r="T371" s="52" t="s">
        <v>5672</v>
      </c>
      <c r="U371" s="625" t="s">
        <v>5678</v>
      </c>
      <c r="V371" s="74"/>
      <c r="W371" s="74"/>
      <c r="X371" s="74"/>
      <c r="Y371" s="74"/>
      <c r="Z371" s="74"/>
      <c r="AA371" s="74"/>
      <c r="AB371" s="74"/>
      <c r="AC371" s="74"/>
      <c r="AD371" s="74"/>
      <c r="AE371" s="74"/>
      <c r="AF371" s="52" t="s">
        <v>2787</v>
      </c>
      <c r="AG371" s="52" t="s">
        <v>3955</v>
      </c>
      <c r="AH371" s="52" t="s">
        <v>3992</v>
      </c>
      <c r="AI371" s="52" t="s">
        <v>2049</v>
      </c>
      <c r="AJ371" s="74"/>
      <c r="AK371" s="74"/>
      <c r="AL371" s="74"/>
      <c r="AM371" s="74"/>
      <c r="AN371" s="52" t="s">
        <v>2025</v>
      </c>
      <c r="AO371" s="52" t="s">
        <v>3955</v>
      </c>
      <c r="AP371" s="52" t="s">
        <v>3992</v>
      </c>
      <c r="AQ371" s="52"/>
      <c r="AR371" s="59">
        <v>6</v>
      </c>
      <c r="AS371" s="54" t="s">
        <v>1544</v>
      </c>
      <c r="AT371" s="74">
        <v>233.6</v>
      </c>
      <c r="AU371" s="74">
        <v>210.58</v>
      </c>
      <c r="AV371" s="74">
        <v>78.14</v>
      </c>
      <c r="AW371" s="74">
        <v>129</v>
      </c>
      <c r="AX371" s="74"/>
      <c r="AY371" s="74">
        <v>31.200000000000003</v>
      </c>
      <c r="AZ371" s="57">
        <v>26.08</v>
      </c>
      <c r="BA371" s="74">
        <v>708.60000000000014</v>
      </c>
      <c r="BB371" s="74"/>
      <c r="BC371" s="74">
        <v>708.60000000000014</v>
      </c>
    </row>
    <row r="372" spans="1:56" s="709" customFormat="1" ht="16.5" customHeight="1" thickBot="1">
      <c r="A372" s="184" t="s">
        <v>41</v>
      </c>
      <c r="B372" s="79">
        <v>365</v>
      </c>
      <c r="C372" s="80"/>
      <c r="D372" s="81"/>
      <c r="E372" s="81"/>
      <c r="F372" s="79"/>
      <c r="G372" s="79"/>
      <c r="H372" s="79"/>
      <c r="I372" s="79"/>
      <c r="J372" s="79"/>
      <c r="K372" s="79"/>
      <c r="L372" s="80"/>
      <c r="M372" s="79"/>
      <c r="N372" s="79"/>
      <c r="O372" s="79"/>
      <c r="P372" s="79"/>
      <c r="Q372" s="79"/>
      <c r="R372" s="79"/>
      <c r="S372" s="629"/>
      <c r="T372" s="79"/>
      <c r="U372" s="82"/>
      <c r="V372" s="79"/>
      <c r="W372" s="79"/>
      <c r="X372" s="79"/>
      <c r="Y372" s="79"/>
      <c r="Z372" s="79"/>
      <c r="AA372" s="79"/>
      <c r="AB372" s="79"/>
      <c r="AC372" s="79"/>
      <c r="AD372" s="79"/>
      <c r="AE372" s="79"/>
      <c r="AF372" s="79"/>
      <c r="AG372" s="79"/>
      <c r="AH372" s="79"/>
      <c r="AI372" s="79"/>
      <c r="AJ372" s="79"/>
      <c r="AK372" s="79"/>
      <c r="AL372" s="79"/>
      <c r="AM372" s="79"/>
      <c r="AN372" s="79"/>
      <c r="AO372" s="79"/>
      <c r="AP372" s="79"/>
      <c r="AQ372" s="79"/>
      <c r="AR372" s="83">
        <f>SUM(AR7:AR371)</f>
        <v>5246</v>
      </c>
      <c r="AS372" s="83"/>
      <c r="AT372" s="83">
        <f t="shared" ref="AT372:BC372" si="6">SUM(AT7:AT371)</f>
        <v>97524.96000000005</v>
      </c>
      <c r="AU372" s="83">
        <f t="shared" si="6"/>
        <v>52856.450000000004</v>
      </c>
      <c r="AV372" s="83">
        <f t="shared" si="6"/>
        <v>9567.5479999999989</v>
      </c>
      <c r="AW372" s="83">
        <f t="shared" si="6"/>
        <v>29967.4</v>
      </c>
      <c r="AX372" s="83">
        <f t="shared" si="6"/>
        <v>0</v>
      </c>
      <c r="AY372" s="83">
        <f t="shared" si="6"/>
        <v>27392.043999999994</v>
      </c>
      <c r="AZ372" s="83">
        <f t="shared" si="6"/>
        <v>9856.5489999999936</v>
      </c>
      <c r="BA372" s="83">
        <f t="shared" si="6"/>
        <v>235956.94699999996</v>
      </c>
      <c r="BB372" s="83">
        <f t="shared" si="6"/>
        <v>0</v>
      </c>
      <c r="BC372" s="83">
        <f t="shared" si="6"/>
        <v>227234.90699999998</v>
      </c>
      <c r="BD372" s="723">
        <v>219165.5</v>
      </c>
    </row>
    <row r="373" spans="1:56" s="62" customFormat="1" ht="12">
      <c r="A373" s="49" t="s">
        <v>3894</v>
      </c>
      <c r="B373" s="65">
        <v>1</v>
      </c>
      <c r="C373" s="90">
        <v>3532874932</v>
      </c>
      <c r="D373" s="325" t="s">
        <v>789</v>
      </c>
      <c r="E373" s="325" t="s">
        <v>3170</v>
      </c>
      <c r="F373" s="163">
        <v>33001063468</v>
      </c>
      <c r="G373" s="53"/>
      <c r="H373" s="150">
        <v>1</v>
      </c>
      <c r="I373" s="150">
        <v>8</v>
      </c>
      <c r="J373" s="150">
        <v>1948</v>
      </c>
      <c r="K373" s="150">
        <v>63.5</v>
      </c>
      <c r="L373" s="150" t="s">
        <v>3164</v>
      </c>
      <c r="M373" s="1"/>
      <c r="N373" s="1"/>
      <c r="O373" s="1"/>
      <c r="P373" s="53"/>
      <c r="Q373" s="163">
        <v>129</v>
      </c>
      <c r="R373" s="150"/>
      <c r="S373" s="90" t="s">
        <v>69</v>
      </c>
      <c r="T373" s="90">
        <v>11030065</v>
      </c>
      <c r="U373" s="55"/>
      <c r="V373" s="630"/>
      <c r="W373" s="55"/>
      <c r="X373" s="55"/>
      <c r="Y373" s="55"/>
      <c r="Z373" s="55"/>
      <c r="AA373" s="307"/>
      <c r="AB373" s="307"/>
      <c r="AC373" s="307"/>
      <c r="AD373" s="307"/>
      <c r="AE373" s="307"/>
      <c r="AF373" s="631">
        <v>8</v>
      </c>
      <c r="AG373" s="631">
        <v>12</v>
      </c>
      <c r="AH373" s="631">
        <v>2011</v>
      </c>
      <c r="AI373" s="632" t="s">
        <v>2120</v>
      </c>
      <c r="AJ373" s="632"/>
      <c r="AK373" s="631"/>
      <c r="AL373" s="631"/>
      <c r="AM373" s="631"/>
      <c r="AN373" s="631">
        <v>12</v>
      </c>
      <c r="AO373" s="631">
        <v>4</v>
      </c>
      <c r="AP373" s="631">
        <v>2012</v>
      </c>
      <c r="AQ373" s="633">
        <v>0.625</v>
      </c>
      <c r="AR373" s="634">
        <v>12</v>
      </c>
      <c r="AS373" s="635" t="s">
        <v>4776</v>
      </c>
      <c r="AT373" s="60">
        <v>108.96</v>
      </c>
      <c r="AU373" s="60">
        <v>107.4</v>
      </c>
      <c r="AV373" s="60"/>
      <c r="AW373" s="61"/>
      <c r="AX373" s="61"/>
      <c r="AY373" s="60">
        <v>45.02</v>
      </c>
      <c r="AZ373" s="60">
        <v>39.21</v>
      </c>
      <c r="BA373" s="60">
        <v>300.58999999999997</v>
      </c>
      <c r="BB373" s="60"/>
      <c r="BC373" s="143">
        <v>300.58999999999997</v>
      </c>
    </row>
    <row r="374" spans="1:56" s="62" customFormat="1" ht="12">
      <c r="A374" s="63" t="s">
        <v>3894</v>
      </c>
      <c r="B374" s="65">
        <v>2</v>
      </c>
      <c r="C374" s="90">
        <v>1881581721</v>
      </c>
      <c r="D374" s="325" t="s">
        <v>3183</v>
      </c>
      <c r="E374" s="325" t="s">
        <v>3184</v>
      </c>
      <c r="F374" s="163">
        <v>21001011121</v>
      </c>
      <c r="G374" s="53"/>
      <c r="H374" s="150">
        <v>17</v>
      </c>
      <c r="I374" s="150">
        <v>4</v>
      </c>
      <c r="J374" s="150">
        <v>1955</v>
      </c>
      <c r="K374" s="150">
        <v>56.8</v>
      </c>
      <c r="L374" s="150" t="s">
        <v>3164</v>
      </c>
      <c r="M374" s="1"/>
      <c r="N374" s="1"/>
      <c r="O374" s="1"/>
      <c r="P374" s="53"/>
      <c r="Q374" s="163">
        <v>7</v>
      </c>
      <c r="R374" s="150"/>
      <c r="S374" s="90" t="s">
        <v>69</v>
      </c>
      <c r="T374" s="90">
        <v>11030065</v>
      </c>
      <c r="U374" s="64"/>
      <c r="V374" s="58"/>
      <c r="W374" s="64"/>
      <c r="X374" s="55"/>
      <c r="Y374" s="64"/>
      <c r="Z374" s="64"/>
      <c r="AA374" s="307"/>
      <c r="AB374" s="307"/>
      <c r="AC374" s="307"/>
      <c r="AD374" s="307"/>
      <c r="AE374" s="307"/>
      <c r="AF374" s="636">
        <v>16</v>
      </c>
      <c r="AG374" s="636">
        <v>1</v>
      </c>
      <c r="AH374" s="636">
        <v>2012</v>
      </c>
      <c r="AI374" s="637" t="s">
        <v>1978</v>
      </c>
      <c r="AJ374" s="637"/>
      <c r="AK374" s="638"/>
      <c r="AL374" s="638"/>
      <c r="AM374" s="638"/>
      <c r="AN374" s="636">
        <v>30</v>
      </c>
      <c r="AO374" s="636">
        <v>4</v>
      </c>
      <c r="AP374" s="636">
        <v>2012</v>
      </c>
      <c r="AQ374" s="639">
        <v>1</v>
      </c>
      <c r="AR374" s="640">
        <v>30</v>
      </c>
      <c r="AS374" s="641" t="s">
        <v>3166</v>
      </c>
      <c r="AT374" s="60">
        <v>272.39999999999998</v>
      </c>
      <c r="AU374" s="60">
        <v>268.5</v>
      </c>
      <c r="AV374" s="60">
        <v>9.43</v>
      </c>
      <c r="AW374" s="61"/>
      <c r="AX374" s="61"/>
      <c r="AY374" s="60">
        <v>114.67</v>
      </c>
      <c r="AZ374" s="60">
        <v>99.75</v>
      </c>
      <c r="BA374" s="60">
        <v>764.74999999999989</v>
      </c>
      <c r="BB374" s="60"/>
      <c r="BC374" s="143">
        <v>764.75</v>
      </c>
    </row>
    <row r="375" spans="1:56" s="62" customFormat="1" ht="12">
      <c r="A375" s="63" t="s">
        <v>3894</v>
      </c>
      <c r="B375" s="65">
        <v>3</v>
      </c>
      <c r="C375" s="90">
        <v>1589414101</v>
      </c>
      <c r="D375" s="325" t="s">
        <v>3201</v>
      </c>
      <c r="E375" s="325" t="s">
        <v>3202</v>
      </c>
      <c r="F375" s="163">
        <v>55001026920</v>
      </c>
      <c r="G375" s="53"/>
      <c r="H375" s="150">
        <v>23</v>
      </c>
      <c r="I375" s="150">
        <v>12</v>
      </c>
      <c r="J375" s="150">
        <v>1993</v>
      </c>
      <c r="K375" s="150">
        <v>18.2</v>
      </c>
      <c r="L375" s="150" t="s">
        <v>3168</v>
      </c>
      <c r="M375" s="1"/>
      <c r="N375" s="1"/>
      <c r="O375" s="1"/>
      <c r="P375" s="53"/>
      <c r="Q375" s="163">
        <v>22</v>
      </c>
      <c r="R375" s="150"/>
      <c r="S375" s="90" t="s">
        <v>69</v>
      </c>
      <c r="T375" s="90">
        <v>11030065</v>
      </c>
      <c r="U375" s="64"/>
      <c r="V375" s="58"/>
      <c r="W375" s="64"/>
      <c r="X375" s="64"/>
      <c r="Y375" s="64"/>
      <c r="Z375" s="64"/>
      <c r="AA375" s="307"/>
      <c r="AB375" s="307"/>
      <c r="AC375" s="307"/>
      <c r="AD375" s="307"/>
      <c r="AE375" s="307"/>
      <c r="AF375" s="636">
        <v>15</v>
      </c>
      <c r="AG375" s="636">
        <v>2</v>
      </c>
      <c r="AH375" s="636">
        <v>2012</v>
      </c>
      <c r="AI375" s="637" t="s">
        <v>2584</v>
      </c>
      <c r="AJ375" s="637"/>
      <c r="AK375" s="638"/>
      <c r="AL375" s="638"/>
      <c r="AM375" s="638"/>
      <c r="AN375" s="636">
        <v>12</v>
      </c>
      <c r="AO375" s="636">
        <v>4</v>
      </c>
      <c r="AP375" s="636">
        <v>2012</v>
      </c>
      <c r="AQ375" s="633">
        <v>0.625</v>
      </c>
      <c r="AR375" s="640">
        <v>12</v>
      </c>
      <c r="AS375" s="641" t="s">
        <v>4776</v>
      </c>
      <c r="AT375" s="60">
        <v>108.96</v>
      </c>
      <c r="AU375" s="60">
        <v>107.4</v>
      </c>
      <c r="AV375" s="60"/>
      <c r="AW375" s="61">
        <v>3.4</v>
      </c>
      <c r="AX375" s="61"/>
      <c r="AY375" s="60">
        <v>45.02</v>
      </c>
      <c r="AZ375" s="60">
        <v>39.53</v>
      </c>
      <c r="BA375" s="60">
        <v>304.31000000000006</v>
      </c>
      <c r="BB375" s="60"/>
      <c r="BC375" s="143">
        <v>304.31</v>
      </c>
    </row>
    <row r="376" spans="1:56" s="62" customFormat="1" ht="12">
      <c r="A376" s="63" t="s">
        <v>3894</v>
      </c>
      <c r="B376" s="65">
        <v>4</v>
      </c>
      <c r="C376" s="90">
        <v>3347082833</v>
      </c>
      <c r="D376" s="325" t="s">
        <v>1415</v>
      </c>
      <c r="E376" s="325" t="s">
        <v>2204</v>
      </c>
      <c r="F376" s="205" t="s">
        <v>3200</v>
      </c>
      <c r="G376" s="53"/>
      <c r="H376" s="150">
        <v>28</v>
      </c>
      <c r="I376" s="150">
        <v>4</v>
      </c>
      <c r="J376" s="150">
        <v>1989</v>
      </c>
      <c r="K376" s="642">
        <v>22.1</v>
      </c>
      <c r="L376" s="150" t="s">
        <v>3168</v>
      </c>
      <c r="M376" s="1"/>
      <c r="N376" s="1"/>
      <c r="O376" s="1"/>
      <c r="P376" s="53"/>
      <c r="Q376" s="163">
        <v>20</v>
      </c>
      <c r="R376" s="150"/>
      <c r="S376" s="90" t="s">
        <v>69</v>
      </c>
      <c r="T376" s="90">
        <v>11030065</v>
      </c>
      <c r="U376" s="64"/>
      <c r="V376" s="58"/>
      <c r="W376" s="64"/>
      <c r="X376" s="64"/>
      <c r="Y376" s="64"/>
      <c r="Z376" s="64"/>
      <c r="AA376" s="307"/>
      <c r="AB376" s="307"/>
      <c r="AC376" s="307"/>
      <c r="AD376" s="307"/>
      <c r="AE376" s="307"/>
      <c r="AF376" s="636">
        <v>10</v>
      </c>
      <c r="AG376" s="636">
        <v>2</v>
      </c>
      <c r="AH376" s="636">
        <v>2012</v>
      </c>
      <c r="AI376" s="637" t="s">
        <v>1978</v>
      </c>
      <c r="AJ376" s="637"/>
      <c r="AK376" s="636"/>
      <c r="AL376" s="636"/>
      <c r="AM376" s="636"/>
      <c r="AN376" s="636">
        <v>10</v>
      </c>
      <c r="AO376" s="636">
        <v>4</v>
      </c>
      <c r="AP376" s="636">
        <v>2012</v>
      </c>
      <c r="AQ376" s="633">
        <v>0.58333333333333337</v>
      </c>
      <c r="AR376" s="640">
        <v>10</v>
      </c>
      <c r="AS376" s="641" t="s">
        <v>4776</v>
      </c>
      <c r="AT376" s="60">
        <v>90.8</v>
      </c>
      <c r="AU376" s="60">
        <v>89.5</v>
      </c>
      <c r="AV376" s="60">
        <v>0.9</v>
      </c>
      <c r="AW376" s="61">
        <v>3.4</v>
      </c>
      <c r="AX376" s="61"/>
      <c r="AY376" s="60">
        <v>37.409999999999997</v>
      </c>
      <c r="AZ376" s="60">
        <v>33.299999999999997</v>
      </c>
      <c r="BA376" s="60">
        <v>255.31</v>
      </c>
      <c r="BB376" s="60"/>
      <c r="BC376" s="143">
        <v>255.31</v>
      </c>
    </row>
    <row r="377" spans="1:56" s="62" customFormat="1" ht="12">
      <c r="A377" s="63" t="s">
        <v>3894</v>
      </c>
      <c r="B377" s="65">
        <v>5</v>
      </c>
      <c r="C377" s="90">
        <v>3594778755</v>
      </c>
      <c r="D377" s="325" t="s">
        <v>2079</v>
      </c>
      <c r="E377" s="325" t="s">
        <v>3203</v>
      </c>
      <c r="F377" s="163">
        <v>54001051772</v>
      </c>
      <c r="G377" s="53"/>
      <c r="H377" s="150">
        <v>8</v>
      </c>
      <c r="I377" s="150">
        <v>4</v>
      </c>
      <c r="J377" s="150">
        <v>1951</v>
      </c>
      <c r="K377" s="642">
        <v>60.1</v>
      </c>
      <c r="L377" s="150" t="s">
        <v>3164</v>
      </c>
      <c r="M377" s="1"/>
      <c r="N377" s="1"/>
      <c r="O377" s="1"/>
      <c r="P377" s="53"/>
      <c r="Q377" s="163">
        <v>23</v>
      </c>
      <c r="R377" s="150"/>
      <c r="S377" s="90" t="s">
        <v>69</v>
      </c>
      <c r="T377" s="90">
        <v>11030065</v>
      </c>
      <c r="U377" s="64"/>
      <c r="V377" s="58"/>
      <c r="W377" s="64"/>
      <c r="X377" s="64"/>
      <c r="Y377" s="64"/>
      <c r="Z377" s="64"/>
      <c r="AA377" s="307"/>
      <c r="AB377" s="307"/>
      <c r="AC377" s="307"/>
      <c r="AD377" s="307"/>
      <c r="AE377" s="307"/>
      <c r="AF377" s="636">
        <v>15</v>
      </c>
      <c r="AG377" s="636">
        <v>2</v>
      </c>
      <c r="AH377" s="636">
        <v>2012</v>
      </c>
      <c r="AI377" s="637" t="s">
        <v>2031</v>
      </c>
      <c r="AJ377" s="637"/>
      <c r="AK377" s="636"/>
      <c r="AL377" s="636"/>
      <c r="AM377" s="636"/>
      <c r="AN377" s="636">
        <v>6</v>
      </c>
      <c r="AO377" s="636">
        <v>4</v>
      </c>
      <c r="AP377" s="636">
        <v>2012</v>
      </c>
      <c r="AQ377" s="633">
        <v>0.60416666666666663</v>
      </c>
      <c r="AR377" s="640">
        <v>6</v>
      </c>
      <c r="AS377" s="641" t="s">
        <v>4776</v>
      </c>
      <c r="AT377" s="60">
        <v>54.48</v>
      </c>
      <c r="AU377" s="60">
        <v>53.7</v>
      </c>
      <c r="AV377" s="60"/>
      <c r="AW377" s="61">
        <v>3.4</v>
      </c>
      <c r="AX377" s="61"/>
      <c r="AY377" s="60">
        <v>21.98</v>
      </c>
      <c r="AZ377" s="60">
        <v>20.03</v>
      </c>
      <c r="BA377" s="60">
        <v>153.59</v>
      </c>
      <c r="BB377" s="60"/>
      <c r="BC377" s="143">
        <v>153.59</v>
      </c>
    </row>
    <row r="378" spans="1:56" s="62" customFormat="1" ht="12">
      <c r="A378" s="63" t="s">
        <v>3894</v>
      </c>
      <c r="B378" s="65">
        <v>6</v>
      </c>
      <c r="C378" s="90">
        <v>3161498618</v>
      </c>
      <c r="D378" s="325" t="s">
        <v>412</v>
      </c>
      <c r="E378" s="325" t="s">
        <v>4778</v>
      </c>
      <c r="F378" s="163">
        <v>55001019070</v>
      </c>
      <c r="G378" s="53"/>
      <c r="H378" s="150">
        <v>16</v>
      </c>
      <c r="I378" s="150">
        <v>1</v>
      </c>
      <c r="J378" s="150">
        <v>1974</v>
      </c>
      <c r="K378" s="150">
        <v>37.1</v>
      </c>
      <c r="L378" s="150" t="s">
        <v>3164</v>
      </c>
      <c r="M378" s="1"/>
      <c r="N378" s="1"/>
      <c r="O378" s="1"/>
      <c r="P378" s="53"/>
      <c r="Q378" s="163">
        <v>28</v>
      </c>
      <c r="R378" s="150"/>
      <c r="S378" s="90" t="s">
        <v>69</v>
      </c>
      <c r="T378" s="90">
        <v>11030065</v>
      </c>
      <c r="U378" s="64"/>
      <c r="V378" s="58"/>
      <c r="W378" s="64"/>
      <c r="X378" s="64"/>
      <c r="Y378" s="64"/>
      <c r="Z378" s="64"/>
      <c r="AA378" s="307"/>
      <c r="AB378" s="307"/>
      <c r="AC378" s="307"/>
      <c r="AD378" s="307"/>
      <c r="AE378" s="307"/>
      <c r="AF378" s="636">
        <v>22</v>
      </c>
      <c r="AG378" s="636">
        <v>2</v>
      </c>
      <c r="AH378" s="636">
        <v>2012</v>
      </c>
      <c r="AI378" s="637" t="s">
        <v>1978</v>
      </c>
      <c r="AJ378" s="637"/>
      <c r="AK378" s="638"/>
      <c r="AL378" s="638"/>
      <c r="AM378" s="638"/>
      <c r="AN378" s="636">
        <v>12</v>
      </c>
      <c r="AO378" s="636">
        <v>4</v>
      </c>
      <c r="AP378" s="636">
        <v>2012</v>
      </c>
      <c r="AQ378" s="633">
        <v>0.625</v>
      </c>
      <c r="AR378" s="640">
        <v>12</v>
      </c>
      <c r="AS378" s="641" t="s">
        <v>4776</v>
      </c>
      <c r="AT378" s="60">
        <v>108.96</v>
      </c>
      <c r="AU378" s="60">
        <v>107.4</v>
      </c>
      <c r="AV378" s="60"/>
      <c r="AW378" s="61">
        <v>3.4</v>
      </c>
      <c r="AX378" s="61"/>
      <c r="AY378" s="60">
        <v>45.02</v>
      </c>
      <c r="AZ378" s="60">
        <v>39.72</v>
      </c>
      <c r="BA378" s="60">
        <v>304.5</v>
      </c>
      <c r="BB378" s="60"/>
      <c r="BC378" s="143">
        <v>304.5</v>
      </c>
    </row>
    <row r="379" spans="1:56" s="62" customFormat="1" ht="12">
      <c r="A379" s="63" t="s">
        <v>3894</v>
      </c>
      <c r="B379" s="65">
        <v>7</v>
      </c>
      <c r="C379" s="90">
        <v>1224064152</v>
      </c>
      <c r="D379" s="325" t="s">
        <v>55</v>
      </c>
      <c r="E379" s="325" t="s">
        <v>1757</v>
      </c>
      <c r="F379" s="205" t="s">
        <v>3209</v>
      </c>
      <c r="G379" s="53"/>
      <c r="H379" s="150">
        <v>26</v>
      </c>
      <c r="I379" s="150">
        <v>10</v>
      </c>
      <c r="J379" s="150">
        <v>1979</v>
      </c>
      <c r="K379" s="150">
        <v>32.4</v>
      </c>
      <c r="L379" s="150" t="s">
        <v>3164</v>
      </c>
      <c r="M379" s="1"/>
      <c r="N379" s="1"/>
      <c r="O379" s="1"/>
      <c r="P379" s="53"/>
      <c r="Q379" s="163">
        <v>29</v>
      </c>
      <c r="R379" s="150"/>
      <c r="S379" s="90" t="s">
        <v>69</v>
      </c>
      <c r="T379" s="90">
        <v>11030065</v>
      </c>
      <c r="U379" s="55"/>
      <c r="V379" s="58"/>
      <c r="W379" s="64"/>
      <c r="X379" s="64"/>
      <c r="Y379" s="64"/>
      <c r="Z379" s="64"/>
      <c r="AA379" s="307"/>
      <c r="AB379" s="307"/>
      <c r="AC379" s="307"/>
      <c r="AD379" s="307"/>
      <c r="AE379" s="307"/>
      <c r="AF379" s="636">
        <v>23</v>
      </c>
      <c r="AG379" s="636">
        <v>2</v>
      </c>
      <c r="AH379" s="636">
        <v>2012</v>
      </c>
      <c r="AI379" s="637" t="s">
        <v>2016</v>
      </c>
      <c r="AJ379" s="637"/>
      <c r="AK379" s="638"/>
      <c r="AL379" s="638"/>
      <c r="AM379" s="638"/>
      <c r="AN379" s="636">
        <v>24</v>
      </c>
      <c r="AO379" s="636">
        <v>4</v>
      </c>
      <c r="AP379" s="636">
        <v>2012</v>
      </c>
      <c r="AQ379" s="633">
        <v>0.625</v>
      </c>
      <c r="AR379" s="640">
        <v>24</v>
      </c>
      <c r="AS379" s="641" t="s">
        <v>4776</v>
      </c>
      <c r="AT379" s="60">
        <v>217.92</v>
      </c>
      <c r="AU379" s="60">
        <v>214.8</v>
      </c>
      <c r="AV379" s="60"/>
      <c r="AW379" s="61">
        <v>3.4</v>
      </c>
      <c r="AX379" s="61"/>
      <c r="AY379" s="60">
        <v>91.51</v>
      </c>
      <c r="AZ379" s="60">
        <v>79.14</v>
      </c>
      <c r="BA379" s="60">
        <v>606.77</v>
      </c>
      <c r="BB379" s="60"/>
      <c r="BC379" s="143">
        <v>606.77</v>
      </c>
    </row>
    <row r="380" spans="1:56" s="62" customFormat="1" ht="12">
      <c r="A380" s="63" t="s">
        <v>3894</v>
      </c>
      <c r="B380" s="65">
        <v>8</v>
      </c>
      <c r="C380" s="90">
        <v>1498973089</v>
      </c>
      <c r="D380" s="325" t="s">
        <v>407</v>
      </c>
      <c r="E380" s="325" t="s">
        <v>4779</v>
      </c>
      <c r="F380" s="205" t="s">
        <v>4780</v>
      </c>
      <c r="G380" s="53"/>
      <c r="H380" s="150">
        <v>8</v>
      </c>
      <c r="I380" s="150">
        <v>11</v>
      </c>
      <c r="J380" s="150">
        <v>1973</v>
      </c>
      <c r="K380" s="150">
        <v>38.299999999999997</v>
      </c>
      <c r="L380" s="150" t="s">
        <v>3164</v>
      </c>
      <c r="M380" s="1"/>
      <c r="N380" s="1"/>
      <c r="O380" s="1"/>
      <c r="P380" s="53"/>
      <c r="Q380" s="163">
        <v>32</v>
      </c>
      <c r="R380" s="150"/>
      <c r="S380" s="90" t="s">
        <v>69</v>
      </c>
      <c r="T380" s="90">
        <v>11030065</v>
      </c>
      <c r="U380" s="64"/>
      <c r="V380" s="58"/>
      <c r="W380" s="64"/>
      <c r="X380" s="64"/>
      <c r="Y380" s="64"/>
      <c r="Z380" s="64"/>
      <c r="AA380" s="307"/>
      <c r="AB380" s="307"/>
      <c r="AC380" s="307"/>
      <c r="AD380" s="307"/>
      <c r="AE380" s="307"/>
      <c r="AF380" s="636">
        <v>29</v>
      </c>
      <c r="AG380" s="636">
        <v>2</v>
      </c>
      <c r="AH380" s="636">
        <v>2012</v>
      </c>
      <c r="AI380" s="637" t="s">
        <v>2031</v>
      </c>
      <c r="AJ380" s="637"/>
      <c r="AK380" s="638"/>
      <c r="AL380" s="638"/>
      <c r="AM380" s="638"/>
      <c r="AN380" s="636">
        <v>30</v>
      </c>
      <c r="AO380" s="636">
        <v>4</v>
      </c>
      <c r="AP380" s="636">
        <v>2012</v>
      </c>
      <c r="AQ380" s="633">
        <v>1</v>
      </c>
      <c r="AR380" s="640">
        <v>30</v>
      </c>
      <c r="AS380" s="641" t="s">
        <v>3166</v>
      </c>
      <c r="AT380" s="60">
        <v>272.39999999999998</v>
      </c>
      <c r="AU380" s="60">
        <v>268.5</v>
      </c>
      <c r="AV380" s="60">
        <v>6.85</v>
      </c>
      <c r="AW380" s="61"/>
      <c r="AX380" s="61"/>
      <c r="AY380" s="60">
        <v>114.67</v>
      </c>
      <c r="AZ380" s="60">
        <v>99.36</v>
      </c>
      <c r="BA380" s="60">
        <v>761.78</v>
      </c>
      <c r="BB380" s="60"/>
      <c r="BC380" s="143">
        <v>761.78</v>
      </c>
    </row>
    <row r="381" spans="1:56" s="62" customFormat="1" ht="12">
      <c r="A381" s="63" t="s">
        <v>3894</v>
      </c>
      <c r="B381" s="65">
        <v>9</v>
      </c>
      <c r="C381" s="90">
        <v>3498054796</v>
      </c>
      <c r="D381" s="325" t="s">
        <v>4781</v>
      </c>
      <c r="E381" s="325" t="s">
        <v>5679</v>
      </c>
      <c r="F381" s="205" t="s">
        <v>4783</v>
      </c>
      <c r="G381" s="53"/>
      <c r="H381" s="150">
        <v>16</v>
      </c>
      <c r="I381" s="150">
        <v>10</v>
      </c>
      <c r="J381" s="150">
        <v>1969</v>
      </c>
      <c r="K381" s="150">
        <v>42.5</v>
      </c>
      <c r="L381" s="150" t="s">
        <v>3164</v>
      </c>
      <c r="M381" s="1"/>
      <c r="N381" s="1"/>
      <c r="O381" s="1"/>
      <c r="P381" s="53"/>
      <c r="Q381" s="163">
        <v>33</v>
      </c>
      <c r="R381" s="150"/>
      <c r="S381" s="90" t="s">
        <v>69</v>
      </c>
      <c r="T381" s="90">
        <v>11030065</v>
      </c>
      <c r="U381" s="64"/>
      <c r="V381" s="58"/>
      <c r="W381" s="64"/>
      <c r="X381" s="64"/>
      <c r="Y381" s="64"/>
      <c r="Z381" s="64"/>
      <c r="AA381" s="307"/>
      <c r="AB381" s="307"/>
      <c r="AC381" s="307"/>
      <c r="AD381" s="307"/>
      <c r="AE381" s="307"/>
      <c r="AF381" s="636">
        <v>1</v>
      </c>
      <c r="AG381" s="636">
        <v>3</v>
      </c>
      <c r="AH381" s="636">
        <v>2012</v>
      </c>
      <c r="AI381" s="637" t="s">
        <v>2031</v>
      </c>
      <c r="AJ381" s="637"/>
      <c r="AK381" s="636"/>
      <c r="AL381" s="636"/>
      <c r="AM381" s="636"/>
      <c r="AN381" s="636">
        <v>23</v>
      </c>
      <c r="AO381" s="636">
        <v>4</v>
      </c>
      <c r="AP381" s="636">
        <v>2012</v>
      </c>
      <c r="AQ381" s="633">
        <v>0.58333333333333337</v>
      </c>
      <c r="AR381" s="643">
        <v>23</v>
      </c>
      <c r="AS381" s="641" t="s">
        <v>4776</v>
      </c>
      <c r="AT381" s="60">
        <v>208.84</v>
      </c>
      <c r="AU381" s="60">
        <v>205.85</v>
      </c>
      <c r="AV381" s="60"/>
      <c r="AW381" s="61"/>
      <c r="AX381" s="61"/>
      <c r="AY381" s="60">
        <v>88.26</v>
      </c>
      <c r="AZ381" s="60">
        <v>75.44</v>
      </c>
      <c r="BA381" s="60">
        <v>578.39</v>
      </c>
      <c r="BB381" s="60"/>
      <c r="BC381" s="143">
        <v>578.39</v>
      </c>
    </row>
    <row r="382" spans="1:56" s="62" customFormat="1" ht="12">
      <c r="A382" s="63" t="s">
        <v>3894</v>
      </c>
      <c r="B382" s="65">
        <v>10</v>
      </c>
      <c r="C382" s="90">
        <v>1299264468</v>
      </c>
      <c r="D382" s="325" t="s">
        <v>3183</v>
      </c>
      <c r="E382" s="325" t="s">
        <v>4787</v>
      </c>
      <c r="F382" s="205" t="s">
        <v>4788</v>
      </c>
      <c r="G382" s="53"/>
      <c r="H382" s="150">
        <v>31</v>
      </c>
      <c r="I382" s="150">
        <v>3</v>
      </c>
      <c r="J382" s="150">
        <v>1952</v>
      </c>
      <c r="K382" s="150">
        <v>50.12</v>
      </c>
      <c r="L382" s="150" t="s">
        <v>3164</v>
      </c>
      <c r="M382" s="1"/>
      <c r="N382" s="1"/>
      <c r="O382" s="1"/>
      <c r="P382" s="53"/>
      <c r="Q382" s="163">
        <v>35</v>
      </c>
      <c r="R382" s="150"/>
      <c r="S382" s="90" t="s">
        <v>69</v>
      </c>
      <c r="T382" s="90">
        <v>11030065</v>
      </c>
      <c r="U382" s="64"/>
      <c r="V382" s="58"/>
      <c r="W382" s="64"/>
      <c r="X382" s="64"/>
      <c r="Y382" s="64"/>
      <c r="Z382" s="64"/>
      <c r="AA382" s="307"/>
      <c r="AB382" s="307"/>
      <c r="AC382" s="307"/>
      <c r="AD382" s="307"/>
      <c r="AE382" s="307"/>
      <c r="AF382" s="636">
        <v>10</v>
      </c>
      <c r="AG382" s="636">
        <v>3</v>
      </c>
      <c r="AH382" s="636">
        <v>2012</v>
      </c>
      <c r="AI382" s="637" t="s">
        <v>2155</v>
      </c>
      <c r="AJ382" s="637"/>
      <c r="AK382" s="636"/>
      <c r="AL382" s="636"/>
      <c r="AM382" s="636"/>
      <c r="AN382" s="636">
        <v>30</v>
      </c>
      <c r="AO382" s="636">
        <v>4</v>
      </c>
      <c r="AP382" s="636">
        <v>2012</v>
      </c>
      <c r="AQ382" s="633">
        <v>1</v>
      </c>
      <c r="AR382" s="640">
        <v>30</v>
      </c>
      <c r="AS382" s="641" t="s">
        <v>3166</v>
      </c>
      <c r="AT382" s="60">
        <v>272.39999999999998</v>
      </c>
      <c r="AU382" s="60">
        <v>268.5</v>
      </c>
      <c r="AV382" s="60">
        <v>40.159999999999997</v>
      </c>
      <c r="AW382" s="61"/>
      <c r="AX382" s="61"/>
      <c r="AY382" s="60">
        <v>114.67</v>
      </c>
      <c r="AZ382" s="60">
        <v>104.36</v>
      </c>
      <c r="BA382" s="60">
        <v>800.08999999999992</v>
      </c>
      <c r="BB382" s="60"/>
      <c r="BC382" s="143">
        <v>800.09</v>
      </c>
    </row>
    <row r="383" spans="1:56" s="62" customFormat="1" ht="12">
      <c r="A383" s="63" t="s">
        <v>3894</v>
      </c>
      <c r="B383" s="65">
        <v>11</v>
      </c>
      <c r="C383" s="90">
        <v>1212551858</v>
      </c>
      <c r="D383" s="325" t="s">
        <v>4789</v>
      </c>
      <c r="E383" s="325" t="s">
        <v>4790</v>
      </c>
      <c r="F383" s="205" t="s">
        <v>4791</v>
      </c>
      <c r="G383" s="53"/>
      <c r="H383" s="150">
        <v>7</v>
      </c>
      <c r="I383" s="150">
        <v>2</v>
      </c>
      <c r="J383" s="150">
        <v>1952</v>
      </c>
      <c r="K383" s="150">
        <v>59.1</v>
      </c>
      <c r="L383" s="150" t="s">
        <v>3164</v>
      </c>
      <c r="M383" s="1"/>
      <c r="N383" s="1"/>
      <c r="O383" s="1"/>
      <c r="P383" s="53"/>
      <c r="Q383" s="163">
        <v>36</v>
      </c>
      <c r="R383" s="150"/>
      <c r="S383" s="90" t="s">
        <v>69</v>
      </c>
      <c r="T383" s="90">
        <v>11030065</v>
      </c>
      <c r="U383" s="319"/>
      <c r="V383" s="58"/>
      <c r="W383" s="64"/>
      <c r="X383" s="64"/>
      <c r="Y383" s="64"/>
      <c r="Z383" s="64"/>
      <c r="AA383" s="307"/>
      <c r="AB383" s="307"/>
      <c r="AC383" s="307"/>
      <c r="AD383" s="307"/>
      <c r="AE383" s="307"/>
      <c r="AF383" s="636">
        <v>13</v>
      </c>
      <c r="AG383" s="636">
        <v>3</v>
      </c>
      <c r="AH383" s="636">
        <v>2012</v>
      </c>
      <c r="AI383" s="637" t="s">
        <v>1969</v>
      </c>
      <c r="AJ383" s="637"/>
      <c r="AK383" s="636"/>
      <c r="AL383" s="636"/>
      <c r="AM383" s="636"/>
      <c r="AN383" s="636">
        <v>30</v>
      </c>
      <c r="AO383" s="636">
        <v>4</v>
      </c>
      <c r="AP383" s="636">
        <v>2012</v>
      </c>
      <c r="AQ383" s="633">
        <v>1</v>
      </c>
      <c r="AR383" s="640">
        <v>30</v>
      </c>
      <c r="AS383" s="641" t="s">
        <v>3166</v>
      </c>
      <c r="AT383" s="60">
        <v>272.39999999999998</v>
      </c>
      <c r="AU383" s="60">
        <v>268.5</v>
      </c>
      <c r="AV383" s="60">
        <v>15.04</v>
      </c>
      <c r="AW383" s="61"/>
      <c r="AX383" s="61"/>
      <c r="AY383" s="60">
        <v>114.67</v>
      </c>
      <c r="AZ383" s="60">
        <v>100.59</v>
      </c>
      <c r="BA383" s="60">
        <v>771.19999999999993</v>
      </c>
      <c r="BB383" s="60"/>
      <c r="BC383" s="143">
        <v>771.2</v>
      </c>
    </row>
    <row r="384" spans="1:56" s="62" customFormat="1" ht="12">
      <c r="A384" s="63" t="s">
        <v>3894</v>
      </c>
      <c r="B384" s="65">
        <v>12</v>
      </c>
      <c r="C384" s="90">
        <v>3429661834</v>
      </c>
      <c r="D384" s="325" t="s">
        <v>1151</v>
      </c>
      <c r="E384" s="325" t="s">
        <v>4795</v>
      </c>
      <c r="F384" s="205" t="s">
        <v>4796</v>
      </c>
      <c r="G384" s="53"/>
      <c r="H384" s="150">
        <v>30</v>
      </c>
      <c r="I384" s="150">
        <v>11</v>
      </c>
      <c r="J384" s="150">
        <v>1960</v>
      </c>
      <c r="K384" s="150">
        <v>38.299999999999997</v>
      </c>
      <c r="L384" s="150" t="s">
        <v>3164</v>
      </c>
      <c r="M384" s="1"/>
      <c r="N384" s="1"/>
      <c r="O384" s="1"/>
      <c r="P384" s="53"/>
      <c r="Q384" s="163">
        <v>39</v>
      </c>
      <c r="R384" s="150"/>
      <c r="S384" s="90" t="s">
        <v>69</v>
      </c>
      <c r="T384" s="90">
        <v>11030065</v>
      </c>
      <c r="U384" s="64"/>
      <c r="V384" s="58"/>
      <c r="W384" s="64"/>
      <c r="X384" s="64"/>
      <c r="Y384" s="64"/>
      <c r="Z384" s="64"/>
      <c r="AA384" s="307"/>
      <c r="AB384" s="307"/>
      <c r="AC384" s="307"/>
      <c r="AD384" s="307"/>
      <c r="AE384" s="307"/>
      <c r="AF384" s="636">
        <v>21</v>
      </c>
      <c r="AG384" s="636">
        <v>3</v>
      </c>
      <c r="AH384" s="636">
        <v>2012</v>
      </c>
      <c r="AI384" s="637" t="s">
        <v>2004</v>
      </c>
      <c r="AJ384" s="637"/>
      <c r="AK384" s="636"/>
      <c r="AL384" s="636"/>
      <c r="AM384" s="636"/>
      <c r="AN384" s="636">
        <v>30</v>
      </c>
      <c r="AO384" s="636">
        <v>4</v>
      </c>
      <c r="AP384" s="636">
        <v>2012</v>
      </c>
      <c r="AQ384" s="633">
        <v>1</v>
      </c>
      <c r="AR384" s="640">
        <v>30</v>
      </c>
      <c r="AS384" s="641" t="s">
        <v>3166</v>
      </c>
      <c r="AT384" s="60">
        <v>272.39999999999998</v>
      </c>
      <c r="AU384" s="60">
        <v>268.5</v>
      </c>
      <c r="AV384" s="60">
        <v>33.83</v>
      </c>
      <c r="AW384" s="61"/>
      <c r="AX384" s="61"/>
      <c r="AY384" s="60">
        <v>114.67</v>
      </c>
      <c r="AZ384" s="60">
        <v>103.41</v>
      </c>
      <c r="BA384" s="60">
        <v>792.81</v>
      </c>
      <c r="BB384" s="60"/>
      <c r="BC384" s="143">
        <v>792.81</v>
      </c>
    </row>
    <row r="385" spans="1:55" s="62" customFormat="1" ht="12">
      <c r="A385" s="63" t="s">
        <v>3894</v>
      </c>
      <c r="B385" s="65">
        <v>13</v>
      </c>
      <c r="C385" s="90">
        <v>2829190873</v>
      </c>
      <c r="D385" s="325" t="s">
        <v>1274</v>
      </c>
      <c r="E385" s="325" t="s">
        <v>4797</v>
      </c>
      <c r="F385" s="205" t="s">
        <v>4798</v>
      </c>
      <c r="G385" s="53"/>
      <c r="H385" s="150">
        <v>17</v>
      </c>
      <c r="I385" s="150">
        <v>11</v>
      </c>
      <c r="J385" s="150">
        <v>1930</v>
      </c>
      <c r="K385" s="150">
        <v>81.3</v>
      </c>
      <c r="L385" s="150" t="s">
        <v>3164</v>
      </c>
      <c r="M385" s="1"/>
      <c r="N385" s="1"/>
      <c r="O385" s="1"/>
      <c r="P385" s="53"/>
      <c r="Q385" s="163">
        <v>40</v>
      </c>
      <c r="R385" s="150"/>
      <c r="S385" s="90" t="s">
        <v>69</v>
      </c>
      <c r="T385" s="90">
        <v>11030065</v>
      </c>
      <c r="U385" s="64"/>
      <c r="V385" s="58"/>
      <c r="W385" s="64"/>
      <c r="X385" s="64"/>
      <c r="Y385" s="64"/>
      <c r="Z385" s="64"/>
      <c r="AA385" s="307"/>
      <c r="AB385" s="307"/>
      <c r="AC385" s="307"/>
      <c r="AD385" s="307"/>
      <c r="AE385" s="307"/>
      <c r="AF385" s="636">
        <v>22</v>
      </c>
      <c r="AG385" s="636">
        <v>3</v>
      </c>
      <c r="AH385" s="636">
        <v>2012</v>
      </c>
      <c r="AI385" s="637" t="s">
        <v>2155</v>
      </c>
      <c r="AJ385" s="637"/>
      <c r="AK385" s="636"/>
      <c r="AL385" s="636"/>
      <c r="AM385" s="636"/>
      <c r="AN385" s="636">
        <v>30</v>
      </c>
      <c r="AO385" s="636">
        <v>4</v>
      </c>
      <c r="AP385" s="636">
        <v>2012</v>
      </c>
      <c r="AQ385" s="633">
        <v>1</v>
      </c>
      <c r="AR385" s="640">
        <v>30</v>
      </c>
      <c r="AS385" s="641" t="s">
        <v>3166</v>
      </c>
      <c r="AT385" s="60">
        <v>272.39999999999998</v>
      </c>
      <c r="AU385" s="60">
        <v>268.5</v>
      </c>
      <c r="AV385" s="60">
        <v>21.34</v>
      </c>
      <c r="AW385" s="61"/>
      <c r="AX385" s="61"/>
      <c r="AY385" s="60">
        <v>114.67</v>
      </c>
      <c r="AZ385" s="60">
        <v>101.54</v>
      </c>
      <c r="BA385" s="60">
        <v>778.44999999999993</v>
      </c>
      <c r="BB385" s="60"/>
      <c r="BC385" s="143">
        <v>778.45</v>
      </c>
    </row>
    <row r="386" spans="1:55" s="62" customFormat="1" ht="12">
      <c r="A386" s="63" t="s">
        <v>3894</v>
      </c>
      <c r="B386" s="65">
        <v>14</v>
      </c>
      <c r="C386" s="90">
        <v>1442913066</v>
      </c>
      <c r="D386" s="325" t="s">
        <v>3179</v>
      </c>
      <c r="E386" s="325" t="s">
        <v>4799</v>
      </c>
      <c r="F386" s="205" t="s">
        <v>4800</v>
      </c>
      <c r="G386" s="53"/>
      <c r="H386" s="150">
        <v>2</v>
      </c>
      <c r="I386" s="150">
        <v>7</v>
      </c>
      <c r="J386" s="150">
        <v>1953</v>
      </c>
      <c r="K386" s="150">
        <v>58.8</v>
      </c>
      <c r="L386" s="150" t="s">
        <v>3164</v>
      </c>
      <c r="M386" s="1"/>
      <c r="N386" s="1"/>
      <c r="O386" s="1"/>
      <c r="P386" s="53"/>
      <c r="Q386" s="163">
        <v>41</v>
      </c>
      <c r="R386" s="150"/>
      <c r="S386" s="90" t="s">
        <v>69</v>
      </c>
      <c r="T386" s="90">
        <v>11030065</v>
      </c>
      <c r="U386" s="64"/>
      <c r="V386" s="58"/>
      <c r="W386" s="64"/>
      <c r="X386" s="64"/>
      <c r="Y386" s="64"/>
      <c r="Z386" s="64"/>
      <c r="AA386" s="307"/>
      <c r="AB386" s="307"/>
      <c r="AC386" s="307"/>
      <c r="AD386" s="307"/>
      <c r="AE386" s="307"/>
      <c r="AF386" s="636">
        <v>22</v>
      </c>
      <c r="AG386" s="636">
        <v>3</v>
      </c>
      <c r="AH386" s="636">
        <v>2012</v>
      </c>
      <c r="AI386" s="637" t="s">
        <v>2031</v>
      </c>
      <c r="AJ386" s="637"/>
      <c r="AK386" s="636"/>
      <c r="AL386" s="636"/>
      <c r="AM386" s="636"/>
      <c r="AN386" s="636">
        <v>30</v>
      </c>
      <c r="AO386" s="636">
        <v>4</v>
      </c>
      <c r="AP386" s="636">
        <v>2012</v>
      </c>
      <c r="AQ386" s="633">
        <v>1</v>
      </c>
      <c r="AR386" s="640">
        <v>30</v>
      </c>
      <c r="AS386" s="641" t="s">
        <v>3166</v>
      </c>
      <c r="AT386" s="60">
        <v>272.39999999999998</v>
      </c>
      <c r="AU386" s="60">
        <v>268.5</v>
      </c>
      <c r="AV386" s="60">
        <v>24.17</v>
      </c>
      <c r="AW386" s="61"/>
      <c r="AX386" s="61"/>
      <c r="AY386" s="60">
        <v>114.67</v>
      </c>
      <c r="AZ386" s="60">
        <v>101.96</v>
      </c>
      <c r="BA386" s="60">
        <v>781.69999999999993</v>
      </c>
      <c r="BB386" s="60"/>
      <c r="BC386" s="143">
        <v>781.7</v>
      </c>
    </row>
    <row r="387" spans="1:55" s="62" customFormat="1" ht="12">
      <c r="A387" s="63" t="s">
        <v>3894</v>
      </c>
      <c r="B387" s="65">
        <v>15</v>
      </c>
      <c r="C387" s="90">
        <v>3321891533</v>
      </c>
      <c r="D387" s="325" t="s">
        <v>4801</v>
      </c>
      <c r="E387" s="325" t="s">
        <v>4802</v>
      </c>
      <c r="F387" s="205" t="s">
        <v>4803</v>
      </c>
      <c r="G387" s="53"/>
      <c r="H387" s="150">
        <v>5</v>
      </c>
      <c r="I387" s="150">
        <v>1</v>
      </c>
      <c r="J387" s="150">
        <v>1990</v>
      </c>
      <c r="K387" s="150">
        <v>21.2</v>
      </c>
      <c r="L387" s="150" t="s">
        <v>3168</v>
      </c>
      <c r="M387" s="1"/>
      <c r="N387" s="1"/>
      <c r="O387" s="1"/>
      <c r="P387" s="53"/>
      <c r="Q387" s="163">
        <v>42</v>
      </c>
      <c r="R387" s="150"/>
      <c r="S387" s="90" t="s">
        <v>69</v>
      </c>
      <c r="T387" s="90">
        <v>11030065</v>
      </c>
      <c r="U387" s="64"/>
      <c r="V387" s="58"/>
      <c r="W387" s="64"/>
      <c r="X387" s="64"/>
      <c r="Y387" s="64"/>
      <c r="Z387" s="64"/>
      <c r="AA387" s="307"/>
      <c r="AB387" s="307"/>
      <c r="AC387" s="307"/>
      <c r="AD387" s="307"/>
      <c r="AE387" s="307"/>
      <c r="AF387" s="636">
        <v>28</v>
      </c>
      <c r="AG387" s="636">
        <v>3</v>
      </c>
      <c r="AH387" s="636">
        <v>2012</v>
      </c>
      <c r="AI387" s="637" t="s">
        <v>1978</v>
      </c>
      <c r="AJ387" s="637"/>
      <c r="AK387" s="636"/>
      <c r="AL387" s="636"/>
      <c r="AM387" s="636"/>
      <c r="AN387" s="636">
        <v>2</v>
      </c>
      <c r="AO387" s="636">
        <v>4</v>
      </c>
      <c r="AP387" s="636">
        <v>2012</v>
      </c>
      <c r="AQ387" s="633">
        <v>0.58333333333333337</v>
      </c>
      <c r="AR387" s="640">
        <v>2</v>
      </c>
      <c r="AS387" s="641" t="s">
        <v>4776</v>
      </c>
      <c r="AT387" s="60">
        <v>18.16</v>
      </c>
      <c r="AU387" s="60">
        <v>17.899999999999999</v>
      </c>
      <c r="AV387" s="60">
        <v>3.84</v>
      </c>
      <c r="AW387" s="61"/>
      <c r="AX387" s="61"/>
      <c r="AY387" s="60">
        <v>7.94</v>
      </c>
      <c r="AZ387" s="60">
        <v>7.18</v>
      </c>
      <c r="BA387" s="60">
        <v>55.02</v>
      </c>
      <c r="BB387" s="60"/>
      <c r="BC387" s="143">
        <v>55.02</v>
      </c>
    </row>
    <row r="388" spans="1:55" s="62" customFormat="1" ht="12">
      <c r="A388" s="63" t="s">
        <v>3894</v>
      </c>
      <c r="B388" s="65">
        <v>16</v>
      </c>
      <c r="C388" s="90">
        <v>4174780500</v>
      </c>
      <c r="D388" s="325" t="s">
        <v>4804</v>
      </c>
      <c r="E388" s="325" t="s">
        <v>4805</v>
      </c>
      <c r="F388" s="205" t="s">
        <v>4806</v>
      </c>
      <c r="G388" s="53"/>
      <c r="H388" s="150">
        <v>6</v>
      </c>
      <c r="I388" s="150">
        <v>8</v>
      </c>
      <c r="J388" s="150">
        <v>1937</v>
      </c>
      <c r="K388" s="150">
        <v>74.7</v>
      </c>
      <c r="L388" s="150" t="s">
        <v>3164</v>
      </c>
      <c r="M388" s="1"/>
      <c r="N388" s="1"/>
      <c r="O388" s="1"/>
      <c r="P388" s="53"/>
      <c r="Q388" s="163">
        <v>43</v>
      </c>
      <c r="R388" s="150"/>
      <c r="S388" s="90" t="s">
        <v>69</v>
      </c>
      <c r="T388" s="90">
        <v>11030065</v>
      </c>
      <c r="U388" s="64"/>
      <c r="V388" s="58"/>
      <c r="W388" s="64"/>
      <c r="X388" s="64"/>
      <c r="Y388" s="64"/>
      <c r="Z388" s="64"/>
      <c r="AA388" s="307"/>
      <c r="AB388" s="307"/>
      <c r="AC388" s="307"/>
      <c r="AD388" s="307"/>
      <c r="AE388" s="307"/>
      <c r="AF388" s="636">
        <v>29</v>
      </c>
      <c r="AG388" s="636">
        <v>3</v>
      </c>
      <c r="AH388" s="636">
        <v>2012</v>
      </c>
      <c r="AI388" s="637" t="s">
        <v>2527</v>
      </c>
      <c r="AJ388" s="637"/>
      <c r="AK388" s="636"/>
      <c r="AL388" s="636"/>
      <c r="AM388" s="636"/>
      <c r="AN388" s="636">
        <v>30</v>
      </c>
      <c r="AO388" s="636">
        <v>4</v>
      </c>
      <c r="AP388" s="636">
        <v>2012</v>
      </c>
      <c r="AQ388" s="633">
        <v>1</v>
      </c>
      <c r="AR388" s="640">
        <v>30</v>
      </c>
      <c r="AS388" s="641" t="s">
        <v>3166</v>
      </c>
      <c r="AT388" s="60">
        <v>272.39999999999998</v>
      </c>
      <c r="AU388" s="60">
        <v>268.5</v>
      </c>
      <c r="AV388" s="60">
        <v>37.450000000000003</v>
      </c>
      <c r="AW388" s="61"/>
      <c r="AX388" s="61"/>
      <c r="AY388" s="60">
        <v>114.67</v>
      </c>
      <c r="AZ388" s="60">
        <v>103.95</v>
      </c>
      <c r="BA388" s="60">
        <v>796.97</v>
      </c>
      <c r="BB388" s="60"/>
      <c r="BC388" s="143">
        <v>796.97</v>
      </c>
    </row>
    <row r="389" spans="1:55" s="62" customFormat="1" ht="12">
      <c r="A389" s="63" t="s">
        <v>3894</v>
      </c>
      <c r="B389" s="65">
        <v>17</v>
      </c>
      <c r="C389" s="90">
        <v>4085890221</v>
      </c>
      <c r="D389" s="325" t="s">
        <v>5680</v>
      </c>
      <c r="E389" s="325" t="s">
        <v>5681</v>
      </c>
      <c r="F389" s="163">
        <v>60001101213</v>
      </c>
      <c r="G389" s="527"/>
      <c r="H389" s="150">
        <v>9</v>
      </c>
      <c r="I389" s="150">
        <v>11</v>
      </c>
      <c r="J389" s="150">
        <v>1959</v>
      </c>
      <c r="K389" s="150">
        <v>52.5</v>
      </c>
      <c r="L389" s="150" t="s">
        <v>3164</v>
      </c>
      <c r="M389" s="528"/>
      <c r="N389" s="528"/>
      <c r="O389" s="528"/>
      <c r="P389" s="527"/>
      <c r="Q389" s="163">
        <v>44</v>
      </c>
      <c r="R389" s="150"/>
      <c r="S389" s="90" t="s">
        <v>69</v>
      </c>
      <c r="T389" s="90">
        <v>11030065</v>
      </c>
      <c r="U389" s="530"/>
      <c r="V389" s="58"/>
      <c r="W389" s="530"/>
      <c r="X389" s="530"/>
      <c r="Y389" s="530"/>
      <c r="Z389" s="530"/>
      <c r="AA389" s="531"/>
      <c r="AB389" s="531"/>
      <c r="AC389" s="531"/>
      <c r="AD389" s="531"/>
      <c r="AE389" s="531"/>
      <c r="AF389" s="636">
        <v>2</v>
      </c>
      <c r="AG389" s="636">
        <v>4</v>
      </c>
      <c r="AH389" s="636">
        <v>2012</v>
      </c>
      <c r="AI389" s="637" t="s">
        <v>1978</v>
      </c>
      <c r="AJ389" s="637"/>
      <c r="AK389" s="636"/>
      <c r="AL389" s="636"/>
      <c r="AM389" s="636"/>
      <c r="AN389" s="636">
        <v>30</v>
      </c>
      <c r="AO389" s="636">
        <v>4</v>
      </c>
      <c r="AP389" s="636">
        <v>2012</v>
      </c>
      <c r="AQ389" s="633">
        <v>1</v>
      </c>
      <c r="AR389" s="640">
        <v>28</v>
      </c>
      <c r="AS389" s="641" t="s">
        <v>4776</v>
      </c>
      <c r="AT389" s="60">
        <v>272.39999999999998</v>
      </c>
      <c r="AU389" s="60">
        <v>268.5</v>
      </c>
      <c r="AV389" s="60">
        <v>37</v>
      </c>
      <c r="AW389" s="60">
        <v>4.75</v>
      </c>
      <c r="AX389" s="60"/>
      <c r="AY389" s="60">
        <v>114.67</v>
      </c>
      <c r="AZ389" s="60">
        <v>104.6</v>
      </c>
      <c r="BA389" s="60">
        <v>801.92</v>
      </c>
      <c r="BB389" s="60"/>
      <c r="BC389" s="60">
        <v>801.92</v>
      </c>
    </row>
    <row r="390" spans="1:55" s="62" customFormat="1" ht="12">
      <c r="A390" s="63" t="s">
        <v>3894</v>
      </c>
      <c r="B390" s="65">
        <v>18</v>
      </c>
      <c r="C390" s="90">
        <v>1585374735</v>
      </c>
      <c r="D390" s="325" t="s">
        <v>485</v>
      </c>
      <c r="E390" s="325" t="s">
        <v>5682</v>
      </c>
      <c r="F390" s="205" t="s">
        <v>5683</v>
      </c>
      <c r="G390" s="53"/>
      <c r="H390" s="150">
        <v>3</v>
      </c>
      <c r="I390" s="150">
        <v>1</v>
      </c>
      <c r="J390" s="150">
        <v>1936</v>
      </c>
      <c r="K390" s="150">
        <v>75.3</v>
      </c>
      <c r="L390" s="150" t="s">
        <v>3164</v>
      </c>
      <c r="M390" s="58"/>
      <c r="N390" s="65"/>
      <c r="O390" s="65"/>
      <c r="P390" s="53"/>
      <c r="Q390" s="163">
        <v>45</v>
      </c>
      <c r="R390" s="150"/>
      <c r="S390" s="90" t="s">
        <v>69</v>
      </c>
      <c r="T390" s="90">
        <v>11030065</v>
      </c>
      <c r="U390" s="64"/>
      <c r="V390" s="58"/>
      <c r="W390" s="64"/>
      <c r="X390" s="64"/>
      <c r="Y390" s="64"/>
      <c r="Z390" s="64"/>
      <c r="AA390" s="307"/>
      <c r="AB390" s="307"/>
      <c r="AC390" s="307"/>
      <c r="AD390" s="307"/>
      <c r="AE390" s="307"/>
      <c r="AF390" s="636">
        <v>3</v>
      </c>
      <c r="AG390" s="636">
        <v>4</v>
      </c>
      <c r="AH390" s="636">
        <v>2012</v>
      </c>
      <c r="AI390" s="637" t="s">
        <v>2197</v>
      </c>
      <c r="AJ390" s="637"/>
      <c r="AK390" s="636"/>
      <c r="AL390" s="636"/>
      <c r="AM390" s="636"/>
      <c r="AN390" s="636">
        <v>30</v>
      </c>
      <c r="AO390" s="636">
        <v>4</v>
      </c>
      <c r="AP390" s="636">
        <v>2012</v>
      </c>
      <c r="AQ390" s="633">
        <v>1</v>
      </c>
      <c r="AR390" s="640">
        <v>27</v>
      </c>
      <c r="AS390" s="641" t="s">
        <v>4776</v>
      </c>
      <c r="AT390" s="68">
        <v>245.16</v>
      </c>
      <c r="AU390" s="68">
        <v>241.65</v>
      </c>
      <c r="AV390" s="68">
        <v>46.88</v>
      </c>
      <c r="AW390" s="61">
        <v>6.25</v>
      </c>
      <c r="AX390" s="61"/>
      <c r="AY390" s="68">
        <v>123.9</v>
      </c>
      <c r="AZ390" s="68">
        <v>99.58</v>
      </c>
      <c r="BA390" s="69">
        <v>763.42000000000007</v>
      </c>
      <c r="BB390" s="69"/>
      <c r="BC390" s="69">
        <v>763.42</v>
      </c>
    </row>
    <row r="391" spans="1:55" s="62" customFormat="1" ht="12">
      <c r="A391" s="63" t="s">
        <v>3894</v>
      </c>
      <c r="B391" s="65">
        <v>19</v>
      </c>
      <c r="C391" s="163">
        <v>2696767294</v>
      </c>
      <c r="D391" s="88" t="s">
        <v>55</v>
      </c>
      <c r="E391" s="88" t="s">
        <v>4888</v>
      </c>
      <c r="F391" s="163">
        <v>46001007777</v>
      </c>
      <c r="G391" s="53"/>
      <c r="H391" s="88">
        <v>10</v>
      </c>
      <c r="I391" s="88">
        <v>11</v>
      </c>
      <c r="J391" s="88">
        <v>1937</v>
      </c>
      <c r="K391" s="88">
        <v>74.5</v>
      </c>
      <c r="L391" s="88" t="s">
        <v>3164</v>
      </c>
      <c r="M391" s="58"/>
      <c r="N391" s="1"/>
      <c r="O391" s="1"/>
      <c r="P391" s="219"/>
      <c r="Q391" s="163">
        <v>46</v>
      </c>
      <c r="R391" s="88"/>
      <c r="S391" s="90" t="s">
        <v>69</v>
      </c>
      <c r="T391" s="90">
        <v>11030065</v>
      </c>
      <c r="U391" s="64"/>
      <c r="V391" s="571"/>
      <c r="W391" s="64"/>
      <c r="X391" s="64"/>
      <c r="Y391" s="64"/>
      <c r="Z391" s="64"/>
      <c r="AA391" s="307"/>
      <c r="AB391" s="307"/>
      <c r="AC391" s="307"/>
      <c r="AD391" s="307"/>
      <c r="AE391" s="307"/>
      <c r="AF391" s="636">
        <v>4</v>
      </c>
      <c r="AG391" s="636">
        <v>4</v>
      </c>
      <c r="AH391" s="636">
        <v>2012</v>
      </c>
      <c r="AI391" s="644">
        <v>0.5625</v>
      </c>
      <c r="AJ391" s="636"/>
      <c r="AK391" s="636"/>
      <c r="AL391" s="636"/>
      <c r="AM391" s="636"/>
      <c r="AN391" s="636">
        <v>7</v>
      </c>
      <c r="AO391" s="636">
        <v>4</v>
      </c>
      <c r="AP391" s="636">
        <v>2012</v>
      </c>
      <c r="AQ391" s="633">
        <v>0.5</v>
      </c>
      <c r="AR391" s="640">
        <v>3</v>
      </c>
      <c r="AS391" s="641" t="s">
        <v>4776</v>
      </c>
      <c r="AT391" s="60">
        <v>27.24</v>
      </c>
      <c r="AU391" s="60">
        <v>26.24</v>
      </c>
      <c r="AV391" s="60">
        <v>18.239999999999998</v>
      </c>
      <c r="AW391" s="61">
        <v>5.74</v>
      </c>
      <c r="AX391" s="61"/>
      <c r="AY391" s="60">
        <v>11.29</v>
      </c>
      <c r="AZ391" s="60">
        <v>13.4</v>
      </c>
      <c r="BA391" s="60">
        <v>102.15</v>
      </c>
      <c r="BB391" s="60"/>
      <c r="BC391" s="60">
        <v>90</v>
      </c>
    </row>
    <row r="392" spans="1:55" s="62" customFormat="1" ht="12">
      <c r="A392" s="63" t="s">
        <v>3894</v>
      </c>
      <c r="B392" s="65">
        <v>20</v>
      </c>
      <c r="C392" s="163">
        <v>1336263671</v>
      </c>
      <c r="D392" s="88" t="s">
        <v>1099</v>
      </c>
      <c r="E392" s="150" t="s">
        <v>5684</v>
      </c>
      <c r="F392" s="163">
        <v>62001029375</v>
      </c>
      <c r="G392" s="53"/>
      <c r="H392" s="150">
        <v>14</v>
      </c>
      <c r="I392" s="150">
        <v>2</v>
      </c>
      <c r="J392" s="150">
        <v>1952</v>
      </c>
      <c r="K392" s="88">
        <v>59.2</v>
      </c>
      <c r="L392" s="88" t="s">
        <v>3164</v>
      </c>
      <c r="M392" s="58"/>
      <c r="N392" s="1"/>
      <c r="O392" s="1"/>
      <c r="P392" s="219"/>
      <c r="Q392" s="163">
        <v>47</v>
      </c>
      <c r="R392" s="88"/>
      <c r="S392" s="90" t="s">
        <v>69</v>
      </c>
      <c r="T392" s="90">
        <v>11030065</v>
      </c>
      <c r="U392" s="64"/>
      <c r="V392" s="571"/>
      <c r="W392" s="64"/>
      <c r="X392" s="64"/>
      <c r="Y392" s="64"/>
      <c r="Z392" s="64"/>
      <c r="AA392" s="307"/>
      <c r="AB392" s="307"/>
      <c r="AC392" s="307"/>
      <c r="AD392" s="307"/>
      <c r="AE392" s="307"/>
      <c r="AF392" s="636">
        <v>5</v>
      </c>
      <c r="AG392" s="636">
        <v>4</v>
      </c>
      <c r="AH392" s="636">
        <v>2012</v>
      </c>
      <c r="AI392" s="644">
        <v>0.45833333333333331</v>
      </c>
      <c r="AJ392" s="636"/>
      <c r="AK392" s="636"/>
      <c r="AL392" s="636"/>
      <c r="AM392" s="636"/>
      <c r="AN392" s="636">
        <v>30</v>
      </c>
      <c r="AO392" s="636">
        <v>4</v>
      </c>
      <c r="AP392" s="636">
        <v>2012</v>
      </c>
      <c r="AQ392" s="633">
        <v>1</v>
      </c>
      <c r="AR392" s="640">
        <v>25</v>
      </c>
      <c r="AS392" s="641" t="s">
        <v>4776</v>
      </c>
      <c r="AT392" s="60">
        <v>227</v>
      </c>
      <c r="AU392" s="60">
        <v>223.75</v>
      </c>
      <c r="AV392" s="60">
        <v>43.13</v>
      </c>
      <c r="AW392" s="61">
        <v>4.75</v>
      </c>
      <c r="AX392" s="61"/>
      <c r="AY392" s="60">
        <v>95.86</v>
      </c>
      <c r="AZ392" s="60">
        <v>89.17</v>
      </c>
      <c r="BA392" s="60">
        <v>683.66</v>
      </c>
      <c r="BB392" s="60"/>
      <c r="BC392" s="60">
        <v>683.66</v>
      </c>
    </row>
    <row r="393" spans="1:55" s="62" customFormat="1" ht="12">
      <c r="A393" s="63" t="s">
        <v>3894</v>
      </c>
      <c r="B393" s="65">
        <v>21</v>
      </c>
      <c r="C393" s="90">
        <v>4282764688</v>
      </c>
      <c r="D393" s="325" t="s">
        <v>453</v>
      </c>
      <c r="E393" s="325" t="s">
        <v>5685</v>
      </c>
      <c r="F393" s="205" t="s">
        <v>5686</v>
      </c>
      <c r="G393" s="53"/>
      <c r="H393" s="150">
        <v>20</v>
      </c>
      <c r="I393" s="150">
        <v>5</v>
      </c>
      <c r="J393" s="150">
        <v>1943</v>
      </c>
      <c r="K393" s="150">
        <v>68.11</v>
      </c>
      <c r="L393" s="150" t="s">
        <v>3164</v>
      </c>
      <c r="M393" s="58"/>
      <c r="N393" s="1"/>
      <c r="O393" s="1"/>
      <c r="P393" s="219"/>
      <c r="Q393" s="163">
        <v>48</v>
      </c>
      <c r="R393" s="150"/>
      <c r="S393" s="90" t="s">
        <v>69</v>
      </c>
      <c r="T393" s="90">
        <v>11030065</v>
      </c>
      <c r="U393" s="64"/>
      <c r="V393" s="58"/>
      <c r="W393" s="64"/>
      <c r="X393" s="64"/>
      <c r="Y393" s="64"/>
      <c r="Z393" s="64"/>
      <c r="AA393" s="307"/>
      <c r="AB393" s="307"/>
      <c r="AC393" s="307"/>
      <c r="AD393" s="307"/>
      <c r="AE393" s="307"/>
      <c r="AF393" s="636">
        <v>6</v>
      </c>
      <c r="AG393" s="636">
        <v>4</v>
      </c>
      <c r="AH393" s="636">
        <v>2012</v>
      </c>
      <c r="AI393" s="637" t="s">
        <v>1970</v>
      </c>
      <c r="AJ393" s="637"/>
      <c r="AK393" s="636"/>
      <c r="AL393" s="636"/>
      <c r="AM393" s="636"/>
      <c r="AN393" s="636">
        <v>30</v>
      </c>
      <c r="AO393" s="636">
        <v>4</v>
      </c>
      <c r="AP393" s="636">
        <v>2012</v>
      </c>
      <c r="AQ393" s="633">
        <v>1</v>
      </c>
      <c r="AR393" s="640">
        <v>24</v>
      </c>
      <c r="AS393" s="641" t="s">
        <v>4776</v>
      </c>
      <c r="AT393" s="60">
        <v>217.92</v>
      </c>
      <c r="AU393" s="60">
        <v>214.8</v>
      </c>
      <c r="AV393" s="60">
        <v>38.96</v>
      </c>
      <c r="AW393" s="61">
        <v>6.95</v>
      </c>
      <c r="AX393" s="61"/>
      <c r="AY393" s="60">
        <v>92.69</v>
      </c>
      <c r="AZ393" s="60">
        <v>85.7</v>
      </c>
      <c r="BA393" s="60">
        <v>657.02</v>
      </c>
      <c r="BB393" s="60"/>
      <c r="BC393" s="60">
        <v>657.02</v>
      </c>
    </row>
    <row r="394" spans="1:55" s="62" customFormat="1" ht="12">
      <c r="A394" s="63" t="s">
        <v>3894</v>
      </c>
      <c r="B394" s="65">
        <v>22</v>
      </c>
      <c r="C394" s="90">
        <v>371025083</v>
      </c>
      <c r="D394" s="325" t="s">
        <v>1099</v>
      </c>
      <c r="E394" s="325" t="s">
        <v>1100</v>
      </c>
      <c r="F394" s="205" t="s">
        <v>1101</v>
      </c>
      <c r="G394" s="53"/>
      <c r="H394" s="150">
        <v>1</v>
      </c>
      <c r="I394" s="150">
        <v>8</v>
      </c>
      <c r="J394" s="150">
        <v>1961</v>
      </c>
      <c r="K394" s="150">
        <v>50.8</v>
      </c>
      <c r="L394" s="150" t="s">
        <v>3164</v>
      </c>
      <c r="M394" s="58"/>
      <c r="N394" s="1"/>
      <c r="O394" s="1"/>
      <c r="P394" s="219"/>
      <c r="Q394" s="163">
        <v>49</v>
      </c>
      <c r="R394" s="150"/>
      <c r="S394" s="90" t="s">
        <v>69</v>
      </c>
      <c r="T394" s="90">
        <v>11030065</v>
      </c>
      <c r="U394" s="64"/>
      <c r="V394" s="58"/>
      <c r="W394" s="64"/>
      <c r="X394" s="64"/>
      <c r="Y394" s="64"/>
      <c r="Z394" s="64"/>
      <c r="AA394" s="307"/>
      <c r="AB394" s="307"/>
      <c r="AC394" s="307"/>
      <c r="AD394" s="307"/>
      <c r="AE394" s="307"/>
      <c r="AF394" s="636">
        <v>9</v>
      </c>
      <c r="AG394" s="636">
        <v>4</v>
      </c>
      <c r="AH394" s="636">
        <v>2012</v>
      </c>
      <c r="AI394" s="637" t="s">
        <v>5687</v>
      </c>
      <c r="AJ394" s="637"/>
      <c r="AK394" s="636"/>
      <c r="AL394" s="636"/>
      <c r="AM394" s="636"/>
      <c r="AN394" s="636">
        <v>12</v>
      </c>
      <c r="AO394" s="636">
        <v>4</v>
      </c>
      <c r="AP394" s="636">
        <v>2012</v>
      </c>
      <c r="AQ394" s="633">
        <v>0.54166666666666663</v>
      </c>
      <c r="AR394" s="640">
        <v>3</v>
      </c>
      <c r="AS394" s="641" t="s">
        <v>4776</v>
      </c>
      <c r="AT394" s="60">
        <v>27.24</v>
      </c>
      <c r="AU394" s="60">
        <v>26.85</v>
      </c>
      <c r="AV394" s="60">
        <v>12.8</v>
      </c>
      <c r="AW394" s="61">
        <v>4.75</v>
      </c>
      <c r="AX394" s="61"/>
      <c r="AY394" s="60">
        <v>13.58</v>
      </c>
      <c r="AZ394" s="60">
        <v>12.78</v>
      </c>
      <c r="BA394" s="60">
        <v>98</v>
      </c>
      <c r="BB394" s="60"/>
      <c r="BC394" s="60">
        <v>90</v>
      </c>
    </row>
    <row r="395" spans="1:55" s="62" customFormat="1" ht="12">
      <c r="A395" s="63" t="s">
        <v>3894</v>
      </c>
      <c r="B395" s="65">
        <v>23</v>
      </c>
      <c r="C395" s="90">
        <v>3961246038</v>
      </c>
      <c r="D395" s="325" t="s">
        <v>944</v>
      </c>
      <c r="E395" s="325" t="s">
        <v>5688</v>
      </c>
      <c r="F395" s="205" t="s">
        <v>5689</v>
      </c>
      <c r="G395" s="53"/>
      <c r="H395" s="150">
        <v>3</v>
      </c>
      <c r="I395" s="150">
        <v>6</v>
      </c>
      <c r="J395" s="150">
        <v>1975</v>
      </c>
      <c r="K395" s="642">
        <v>36.1</v>
      </c>
      <c r="L395" s="150" t="s">
        <v>3164</v>
      </c>
      <c r="M395" s="58"/>
      <c r="N395" s="1"/>
      <c r="O395" s="1"/>
      <c r="P395" s="219"/>
      <c r="Q395" s="163">
        <v>50</v>
      </c>
      <c r="R395" s="150"/>
      <c r="S395" s="90" t="s">
        <v>69</v>
      </c>
      <c r="T395" s="90">
        <v>11030065</v>
      </c>
      <c r="U395" s="64"/>
      <c r="V395" s="58"/>
      <c r="W395" s="64"/>
      <c r="X395" s="64"/>
      <c r="Y395" s="64"/>
      <c r="Z395" s="64"/>
      <c r="AA395" s="307"/>
      <c r="AB395" s="307"/>
      <c r="AC395" s="307"/>
      <c r="AD395" s="307"/>
      <c r="AE395" s="307"/>
      <c r="AF395" s="636">
        <v>10</v>
      </c>
      <c r="AG395" s="636">
        <v>4</v>
      </c>
      <c r="AH395" s="636">
        <v>2012</v>
      </c>
      <c r="AI395" s="637" t="s">
        <v>2031</v>
      </c>
      <c r="AJ395" s="637"/>
      <c r="AK395" s="636"/>
      <c r="AL395" s="636"/>
      <c r="AM395" s="636"/>
      <c r="AN395" s="636">
        <v>30</v>
      </c>
      <c r="AO395" s="636">
        <v>4</v>
      </c>
      <c r="AP395" s="636">
        <v>2012</v>
      </c>
      <c r="AQ395" s="633">
        <v>1</v>
      </c>
      <c r="AR395" s="640">
        <v>20</v>
      </c>
      <c r="AS395" s="641" t="s">
        <v>4776</v>
      </c>
      <c r="AT395" s="60">
        <v>181.6</v>
      </c>
      <c r="AU395" s="60">
        <v>179</v>
      </c>
      <c r="AV395" s="60">
        <v>27.14</v>
      </c>
      <c r="AW395" s="61">
        <v>7.45</v>
      </c>
      <c r="AX395" s="61"/>
      <c r="AY395" s="60">
        <v>93.17</v>
      </c>
      <c r="AZ395" s="60">
        <v>73.25</v>
      </c>
      <c r="BA395" s="60">
        <v>561.61</v>
      </c>
      <c r="BB395" s="60"/>
      <c r="BC395" s="60">
        <v>561.61</v>
      </c>
    </row>
    <row r="396" spans="1:55" s="62" customFormat="1" ht="12">
      <c r="A396" s="63" t="s">
        <v>3894</v>
      </c>
      <c r="B396" s="65">
        <v>24</v>
      </c>
      <c r="C396" s="90">
        <v>903864732</v>
      </c>
      <c r="D396" s="325" t="s">
        <v>436</v>
      </c>
      <c r="E396" s="325" t="s">
        <v>1886</v>
      </c>
      <c r="F396" s="205" t="s">
        <v>5690</v>
      </c>
      <c r="G396" s="53"/>
      <c r="H396" s="150">
        <v>17</v>
      </c>
      <c r="I396" s="150">
        <v>12</v>
      </c>
      <c r="J396" s="150">
        <v>1959</v>
      </c>
      <c r="K396" s="150">
        <v>52.4</v>
      </c>
      <c r="L396" s="150" t="s">
        <v>3164</v>
      </c>
      <c r="M396" s="58"/>
      <c r="N396" s="1"/>
      <c r="O396" s="1"/>
      <c r="P396" s="219"/>
      <c r="Q396" s="163">
        <v>51</v>
      </c>
      <c r="R396" s="150"/>
      <c r="S396" s="90" t="s">
        <v>69</v>
      </c>
      <c r="T396" s="90">
        <v>11030065</v>
      </c>
      <c r="U396" s="64"/>
      <c r="V396" s="58"/>
      <c r="W396" s="64"/>
      <c r="X396" s="64"/>
      <c r="Y396" s="64"/>
      <c r="Z396" s="64"/>
      <c r="AA396" s="307"/>
      <c r="AB396" s="307"/>
      <c r="AC396" s="307"/>
      <c r="AD396" s="307"/>
      <c r="AE396" s="307"/>
      <c r="AF396" s="636">
        <v>11</v>
      </c>
      <c r="AG396" s="636">
        <v>4</v>
      </c>
      <c r="AH396" s="636">
        <v>2012</v>
      </c>
      <c r="AI396" s="637" t="s">
        <v>5691</v>
      </c>
      <c r="AJ396" s="637"/>
      <c r="AK396" s="636"/>
      <c r="AL396" s="636"/>
      <c r="AM396" s="636"/>
      <c r="AN396" s="636">
        <v>15</v>
      </c>
      <c r="AO396" s="636">
        <v>4</v>
      </c>
      <c r="AP396" s="636">
        <v>2012</v>
      </c>
      <c r="AQ396" s="633">
        <v>0.41666666666666669</v>
      </c>
      <c r="AR396" s="640">
        <v>4</v>
      </c>
      <c r="AS396" s="641" t="s">
        <v>3199</v>
      </c>
      <c r="AT396" s="60">
        <v>36.32</v>
      </c>
      <c r="AU396" s="60">
        <v>35.799999999999997</v>
      </c>
      <c r="AV396" s="60">
        <v>17.170000000000002</v>
      </c>
      <c r="AW396" s="61">
        <v>5.75</v>
      </c>
      <c r="AX396" s="61"/>
      <c r="AY396" s="60">
        <v>16.649999999999999</v>
      </c>
      <c r="AZ396" s="60">
        <v>16.75</v>
      </c>
      <c r="BA396" s="60">
        <v>128.44</v>
      </c>
      <c r="BB396" s="60"/>
      <c r="BC396" s="60">
        <v>120</v>
      </c>
    </row>
    <row r="397" spans="1:55" s="62" customFormat="1" ht="12">
      <c r="A397" s="63" t="s">
        <v>3894</v>
      </c>
      <c r="B397" s="65">
        <v>25</v>
      </c>
      <c r="C397" s="90">
        <v>3207350112</v>
      </c>
      <c r="D397" s="325" t="s">
        <v>1151</v>
      </c>
      <c r="E397" s="325" t="s">
        <v>5692</v>
      </c>
      <c r="F397" s="205" t="s">
        <v>5693</v>
      </c>
      <c r="G397" s="53"/>
      <c r="H397" s="150">
        <v>14</v>
      </c>
      <c r="I397" s="150">
        <v>5</v>
      </c>
      <c r="J397" s="150">
        <v>1987</v>
      </c>
      <c r="K397" s="150">
        <v>24.11</v>
      </c>
      <c r="L397" s="150" t="s">
        <v>3164</v>
      </c>
      <c r="M397" s="58"/>
      <c r="N397" s="1"/>
      <c r="O397" s="1"/>
      <c r="P397" s="219"/>
      <c r="Q397" s="163">
        <v>52</v>
      </c>
      <c r="R397" s="150"/>
      <c r="S397" s="90" t="s">
        <v>69</v>
      </c>
      <c r="T397" s="90">
        <v>11030065</v>
      </c>
      <c r="U397" s="64"/>
      <c r="V397" s="58"/>
      <c r="W397" s="64"/>
      <c r="X397" s="64"/>
      <c r="Y397" s="64"/>
      <c r="Z397" s="64"/>
      <c r="AA397" s="307"/>
      <c r="AB397" s="307"/>
      <c r="AC397" s="307"/>
      <c r="AD397" s="307"/>
      <c r="AE397" s="307"/>
      <c r="AF397" s="636">
        <v>18</v>
      </c>
      <c r="AG397" s="636">
        <v>4</v>
      </c>
      <c r="AH397" s="636">
        <v>2012</v>
      </c>
      <c r="AI397" s="637" t="s">
        <v>1978</v>
      </c>
      <c r="AJ397" s="637"/>
      <c r="AK397" s="636"/>
      <c r="AL397" s="636"/>
      <c r="AM397" s="636"/>
      <c r="AN397" s="636">
        <v>30</v>
      </c>
      <c r="AO397" s="636">
        <v>4</v>
      </c>
      <c r="AP397" s="636">
        <v>2012</v>
      </c>
      <c r="AQ397" s="633">
        <v>1</v>
      </c>
      <c r="AR397" s="640">
        <v>12</v>
      </c>
      <c r="AS397" s="641" t="s">
        <v>4776</v>
      </c>
      <c r="AT397" s="60">
        <v>108.96</v>
      </c>
      <c r="AU397" s="60">
        <v>107.4</v>
      </c>
      <c r="AV397" s="60">
        <v>28.85</v>
      </c>
      <c r="AW397" s="61">
        <v>4.75</v>
      </c>
      <c r="AX397" s="61"/>
      <c r="AY397" s="60">
        <v>45.91</v>
      </c>
      <c r="AZ397" s="60">
        <v>44.38</v>
      </c>
      <c r="BA397" s="60">
        <v>340.25</v>
      </c>
      <c r="BB397" s="60"/>
      <c r="BC397" s="60">
        <v>340.25</v>
      </c>
    </row>
    <row r="398" spans="1:55" s="62" customFormat="1" ht="12">
      <c r="A398" s="63" t="s">
        <v>3894</v>
      </c>
      <c r="B398" s="65">
        <v>26</v>
      </c>
      <c r="C398" s="90">
        <v>1324295193</v>
      </c>
      <c r="D398" s="325" t="s">
        <v>385</v>
      </c>
      <c r="E398" s="325" t="s">
        <v>5694</v>
      </c>
      <c r="F398" s="205" t="s">
        <v>5695</v>
      </c>
      <c r="G398" s="53"/>
      <c r="H398" s="150">
        <v>15</v>
      </c>
      <c r="I398" s="150">
        <v>2</v>
      </c>
      <c r="J398" s="150">
        <v>1963</v>
      </c>
      <c r="K398" s="150">
        <v>48.2</v>
      </c>
      <c r="L398" s="150" t="s">
        <v>3164</v>
      </c>
      <c r="M398" s="58"/>
      <c r="N398" s="1"/>
      <c r="O398" s="1"/>
      <c r="P398" s="219"/>
      <c r="Q398" s="163">
        <v>54</v>
      </c>
      <c r="R398" s="150"/>
      <c r="S398" s="90" t="s">
        <v>69</v>
      </c>
      <c r="T398" s="90">
        <v>11030065</v>
      </c>
      <c r="U398" s="64"/>
      <c r="V398" s="58"/>
      <c r="W398" s="64"/>
      <c r="X398" s="64"/>
      <c r="Y398" s="64"/>
      <c r="Z398" s="64"/>
      <c r="AA398" s="307"/>
      <c r="AB398" s="307"/>
      <c r="AC398" s="307"/>
      <c r="AD398" s="307"/>
      <c r="AE398" s="307"/>
      <c r="AF398" s="636">
        <v>20</v>
      </c>
      <c r="AG398" s="636">
        <v>4</v>
      </c>
      <c r="AH398" s="636">
        <v>2012</v>
      </c>
      <c r="AI398" s="637" t="s">
        <v>2155</v>
      </c>
      <c r="AJ398" s="637"/>
      <c r="AK398" s="636"/>
      <c r="AL398" s="636"/>
      <c r="AM398" s="636"/>
      <c r="AN398" s="636">
        <v>30</v>
      </c>
      <c r="AO398" s="636">
        <v>4</v>
      </c>
      <c r="AP398" s="636">
        <v>2012</v>
      </c>
      <c r="AQ398" s="633">
        <v>1</v>
      </c>
      <c r="AR398" s="640">
        <v>10</v>
      </c>
      <c r="AS398" s="641" t="s">
        <v>4776</v>
      </c>
      <c r="AT398" s="60">
        <v>90.8</v>
      </c>
      <c r="AU398" s="60">
        <v>89.5</v>
      </c>
      <c r="AV398" s="60">
        <v>39.700000000000003</v>
      </c>
      <c r="AW398" s="61">
        <v>4.75</v>
      </c>
      <c r="AX398" s="61"/>
      <c r="AY398" s="60">
        <v>38.86</v>
      </c>
      <c r="AZ398" s="60">
        <v>39.54</v>
      </c>
      <c r="BA398" s="60">
        <v>303.15000000000003</v>
      </c>
      <c r="BB398" s="60"/>
      <c r="BC398" s="60">
        <v>300</v>
      </c>
    </row>
    <row r="399" spans="1:55" s="62" customFormat="1" ht="12">
      <c r="A399" s="63" t="s">
        <v>3894</v>
      </c>
      <c r="B399" s="65">
        <v>27</v>
      </c>
      <c r="C399" s="90">
        <v>4234461381</v>
      </c>
      <c r="D399" s="325" t="s">
        <v>3228</v>
      </c>
      <c r="E399" s="325" t="s">
        <v>3280</v>
      </c>
      <c r="F399" s="205" t="s">
        <v>5696</v>
      </c>
      <c r="G399" s="53"/>
      <c r="H399" s="150">
        <v>18</v>
      </c>
      <c r="I399" s="150">
        <v>5</v>
      </c>
      <c r="J399" s="150">
        <v>1993</v>
      </c>
      <c r="K399" s="150">
        <v>18.11</v>
      </c>
      <c r="L399" s="150" t="s">
        <v>3168</v>
      </c>
      <c r="M399" s="58"/>
      <c r="N399" s="1"/>
      <c r="O399" s="1"/>
      <c r="P399" s="219"/>
      <c r="Q399" s="163">
        <v>55</v>
      </c>
      <c r="R399" s="150"/>
      <c r="S399" s="90" t="s">
        <v>69</v>
      </c>
      <c r="T399" s="90">
        <v>11030065</v>
      </c>
      <c r="U399" s="64"/>
      <c r="V399" s="58"/>
      <c r="W399" s="64"/>
      <c r="X399" s="64"/>
      <c r="Y399" s="64"/>
      <c r="Z399" s="64"/>
      <c r="AA399" s="307"/>
      <c r="AB399" s="307"/>
      <c r="AC399" s="307"/>
      <c r="AD399" s="307"/>
      <c r="AE399" s="307"/>
      <c r="AF399" s="636">
        <v>23</v>
      </c>
      <c r="AG399" s="636">
        <v>4</v>
      </c>
      <c r="AH399" s="636">
        <v>2012</v>
      </c>
      <c r="AI399" s="637" t="s">
        <v>2004</v>
      </c>
      <c r="AJ399" s="637"/>
      <c r="AK399" s="636"/>
      <c r="AL399" s="636"/>
      <c r="AM399" s="636"/>
      <c r="AN399" s="636">
        <v>30</v>
      </c>
      <c r="AO399" s="636">
        <v>4</v>
      </c>
      <c r="AP399" s="636">
        <v>2012</v>
      </c>
      <c r="AQ399" s="633">
        <v>1</v>
      </c>
      <c r="AR399" s="640">
        <v>7</v>
      </c>
      <c r="AS399" s="641" t="s">
        <v>4776</v>
      </c>
      <c r="AT399" s="60">
        <v>63.56</v>
      </c>
      <c r="AU399" s="60">
        <v>62.65</v>
      </c>
      <c r="AV399" s="60">
        <v>21.71</v>
      </c>
      <c r="AW399" s="61">
        <v>6.95</v>
      </c>
      <c r="AX399" s="61"/>
      <c r="AY399" s="60">
        <v>26.41</v>
      </c>
      <c r="AZ399" s="60">
        <v>27.19</v>
      </c>
      <c r="BA399" s="60">
        <v>208.47</v>
      </c>
      <c r="BB399" s="60"/>
      <c r="BC399" s="60">
        <v>208.47</v>
      </c>
    </row>
    <row r="400" spans="1:55" s="62" customFormat="1" ht="12">
      <c r="A400" s="63" t="s">
        <v>3894</v>
      </c>
      <c r="B400" s="65">
        <v>28</v>
      </c>
      <c r="C400" s="90">
        <v>1268334700</v>
      </c>
      <c r="D400" s="325" t="s">
        <v>232</v>
      </c>
      <c r="E400" s="325" t="s">
        <v>120</v>
      </c>
      <c r="F400" s="205" t="s">
        <v>5697</v>
      </c>
      <c r="G400" s="53"/>
      <c r="H400" s="150">
        <v>1</v>
      </c>
      <c r="I400" s="150">
        <v>7</v>
      </c>
      <c r="J400" s="150">
        <v>1955</v>
      </c>
      <c r="K400" s="150">
        <v>56.9</v>
      </c>
      <c r="L400" s="150" t="s">
        <v>3164</v>
      </c>
      <c r="M400" s="58"/>
      <c r="N400" s="1"/>
      <c r="O400" s="1"/>
      <c r="P400" s="219"/>
      <c r="Q400" s="163">
        <v>56</v>
      </c>
      <c r="R400" s="150"/>
      <c r="S400" s="90" t="s">
        <v>69</v>
      </c>
      <c r="T400" s="90">
        <v>11030065</v>
      </c>
      <c r="U400" s="64"/>
      <c r="V400" s="58"/>
      <c r="W400" s="64"/>
      <c r="X400" s="64"/>
      <c r="Y400" s="64"/>
      <c r="Z400" s="64"/>
      <c r="AA400" s="307"/>
      <c r="AB400" s="307"/>
      <c r="AC400" s="307"/>
      <c r="AD400" s="307"/>
      <c r="AE400" s="307"/>
      <c r="AF400" s="636">
        <v>23</v>
      </c>
      <c r="AG400" s="636">
        <v>4</v>
      </c>
      <c r="AH400" s="636">
        <v>2012</v>
      </c>
      <c r="AI400" s="637" t="s">
        <v>2721</v>
      </c>
      <c r="AJ400" s="637"/>
      <c r="AK400" s="636"/>
      <c r="AL400" s="636"/>
      <c r="AM400" s="636"/>
      <c r="AN400" s="636">
        <v>30</v>
      </c>
      <c r="AO400" s="636">
        <v>4</v>
      </c>
      <c r="AP400" s="636">
        <v>2012</v>
      </c>
      <c r="AQ400" s="633">
        <v>1</v>
      </c>
      <c r="AR400" s="640">
        <v>7</v>
      </c>
      <c r="AS400" s="641" t="s">
        <v>4776</v>
      </c>
      <c r="AT400" s="60">
        <v>63.56</v>
      </c>
      <c r="AU400" s="60">
        <v>62.65</v>
      </c>
      <c r="AV400" s="60">
        <v>15.28</v>
      </c>
      <c r="AW400" s="61">
        <v>4.75</v>
      </c>
      <c r="AX400" s="61"/>
      <c r="AY400" s="60">
        <v>26.41</v>
      </c>
      <c r="AZ400" s="60">
        <v>25.9</v>
      </c>
      <c r="BA400" s="60">
        <v>198.55</v>
      </c>
      <c r="BB400" s="60"/>
      <c r="BC400" s="60">
        <v>198.55</v>
      </c>
    </row>
    <row r="401" spans="1:55" s="62" customFormat="1" ht="12">
      <c r="A401" s="63" t="s">
        <v>3894</v>
      </c>
      <c r="B401" s="65">
        <v>29</v>
      </c>
      <c r="C401" s="90">
        <v>2381489512</v>
      </c>
      <c r="D401" s="325" t="s">
        <v>673</v>
      </c>
      <c r="E401" s="325" t="s">
        <v>5698</v>
      </c>
      <c r="F401" s="205" t="s">
        <v>5699</v>
      </c>
      <c r="G401" s="53"/>
      <c r="H401" s="150">
        <v>31</v>
      </c>
      <c r="I401" s="150">
        <v>8</v>
      </c>
      <c r="J401" s="150">
        <v>1967</v>
      </c>
      <c r="K401" s="150">
        <v>44.8</v>
      </c>
      <c r="L401" s="150" t="s">
        <v>3164</v>
      </c>
      <c r="M401" s="58"/>
      <c r="N401" s="1"/>
      <c r="O401" s="1"/>
      <c r="P401" s="219"/>
      <c r="Q401" s="163">
        <v>57</v>
      </c>
      <c r="R401" s="150"/>
      <c r="S401" s="90" t="s">
        <v>69</v>
      </c>
      <c r="T401" s="90">
        <v>11030065</v>
      </c>
      <c r="U401" s="55"/>
      <c r="V401" s="58"/>
      <c r="W401" s="55"/>
      <c r="X401" s="64"/>
      <c r="Y401" s="55"/>
      <c r="Z401" s="55"/>
      <c r="AA401" s="307"/>
      <c r="AB401" s="307"/>
      <c r="AC401" s="307"/>
      <c r="AD401" s="307"/>
      <c r="AE401" s="307"/>
      <c r="AF401" s="636">
        <v>23</v>
      </c>
      <c r="AG401" s="636">
        <v>4</v>
      </c>
      <c r="AH401" s="636">
        <v>2012</v>
      </c>
      <c r="AI401" s="637" t="s">
        <v>2031</v>
      </c>
      <c r="AJ401" s="637"/>
      <c r="AK401" s="636"/>
      <c r="AL401" s="636"/>
      <c r="AM401" s="636"/>
      <c r="AN401" s="636">
        <v>30</v>
      </c>
      <c r="AO401" s="636">
        <v>4</v>
      </c>
      <c r="AP401" s="636">
        <v>2012</v>
      </c>
      <c r="AQ401" s="633">
        <v>1</v>
      </c>
      <c r="AR401" s="640">
        <v>7</v>
      </c>
      <c r="AS401" s="641" t="s">
        <v>4776</v>
      </c>
      <c r="AT401" s="60">
        <v>63.56</v>
      </c>
      <c r="AU401" s="60">
        <v>62.65</v>
      </c>
      <c r="AV401" s="60">
        <v>11.34</v>
      </c>
      <c r="AW401" s="61">
        <v>4.75</v>
      </c>
      <c r="AX401" s="61"/>
      <c r="AY401" s="60">
        <v>26.41</v>
      </c>
      <c r="AZ401" s="60">
        <v>25.31</v>
      </c>
      <c r="BA401" s="60">
        <v>194.02</v>
      </c>
      <c r="BB401" s="60"/>
      <c r="BC401" s="60">
        <v>194.02</v>
      </c>
    </row>
    <row r="402" spans="1:55" s="62" customFormat="1" ht="12">
      <c r="A402" s="63" t="s">
        <v>3894</v>
      </c>
      <c r="B402" s="65">
        <v>30</v>
      </c>
      <c r="C402" s="90">
        <v>1908008920</v>
      </c>
      <c r="D402" s="325" t="s">
        <v>1626</v>
      </c>
      <c r="E402" s="325" t="s">
        <v>1037</v>
      </c>
      <c r="F402" s="205" t="s">
        <v>5700</v>
      </c>
      <c r="G402" s="53"/>
      <c r="H402" s="150">
        <v>25</v>
      </c>
      <c r="I402" s="150">
        <v>8</v>
      </c>
      <c r="J402" s="150">
        <v>1963</v>
      </c>
      <c r="K402" s="150">
        <v>48.8</v>
      </c>
      <c r="L402" s="150" t="s">
        <v>3164</v>
      </c>
      <c r="M402" s="58"/>
      <c r="N402" s="1"/>
      <c r="O402" s="1"/>
      <c r="P402" s="219"/>
      <c r="Q402" s="163">
        <v>58</v>
      </c>
      <c r="R402" s="150"/>
      <c r="S402" s="90" t="s">
        <v>69</v>
      </c>
      <c r="T402" s="90">
        <v>11030065</v>
      </c>
      <c r="U402" s="55"/>
      <c r="V402" s="58"/>
      <c r="W402" s="55"/>
      <c r="X402" s="64"/>
      <c r="Y402" s="55"/>
      <c r="Z402" s="55"/>
      <c r="AA402" s="307"/>
      <c r="AB402" s="307"/>
      <c r="AC402" s="307"/>
      <c r="AD402" s="307"/>
      <c r="AE402" s="307"/>
      <c r="AF402" s="636">
        <v>24</v>
      </c>
      <c r="AG402" s="636">
        <v>4</v>
      </c>
      <c r="AH402" s="636">
        <v>2012</v>
      </c>
      <c r="AI402" s="637" t="s">
        <v>2197</v>
      </c>
      <c r="AJ402" s="637"/>
      <c r="AK402" s="636"/>
      <c r="AL402" s="636"/>
      <c r="AM402" s="636"/>
      <c r="AN402" s="636">
        <v>30</v>
      </c>
      <c r="AO402" s="636">
        <v>4</v>
      </c>
      <c r="AP402" s="636">
        <v>2012</v>
      </c>
      <c r="AQ402" s="633">
        <v>1</v>
      </c>
      <c r="AR402" s="640">
        <v>6</v>
      </c>
      <c r="AS402" s="641" t="s">
        <v>4776</v>
      </c>
      <c r="AT402" s="60">
        <v>54.48</v>
      </c>
      <c r="AU402" s="60">
        <v>53.7</v>
      </c>
      <c r="AV402" s="60">
        <v>4.05</v>
      </c>
      <c r="AW402" s="61">
        <v>4.75</v>
      </c>
      <c r="AX402" s="61"/>
      <c r="AY402" s="60">
        <v>23.17</v>
      </c>
      <c r="AZ402" s="60">
        <v>21.02</v>
      </c>
      <c r="BA402" s="60">
        <v>161.17000000000002</v>
      </c>
      <c r="BB402" s="60"/>
      <c r="BC402" s="60">
        <v>161.16999999999999</v>
      </c>
    </row>
    <row r="403" spans="1:55" s="62" customFormat="1" ht="12">
      <c r="A403" s="63" t="s">
        <v>3894</v>
      </c>
      <c r="B403" s="65">
        <v>31</v>
      </c>
      <c r="C403" s="90">
        <v>4218256763</v>
      </c>
      <c r="D403" s="325" t="s">
        <v>1598</v>
      </c>
      <c r="E403" s="325" t="s">
        <v>948</v>
      </c>
      <c r="F403" s="205" t="s">
        <v>5701</v>
      </c>
      <c r="G403" s="53"/>
      <c r="H403" s="150">
        <v>10</v>
      </c>
      <c r="I403" s="150">
        <v>7</v>
      </c>
      <c r="J403" s="150">
        <v>1968</v>
      </c>
      <c r="K403" s="150">
        <v>43.9</v>
      </c>
      <c r="L403" s="150" t="s">
        <v>3164</v>
      </c>
      <c r="M403" s="58"/>
      <c r="N403" s="1"/>
      <c r="O403" s="1"/>
      <c r="P403" s="219"/>
      <c r="Q403" s="163">
        <v>59</v>
      </c>
      <c r="R403" s="150"/>
      <c r="S403" s="90" t="s">
        <v>69</v>
      </c>
      <c r="T403" s="90">
        <v>11030065</v>
      </c>
      <c r="U403" s="55"/>
      <c r="V403" s="58"/>
      <c r="W403" s="55"/>
      <c r="X403" s="64"/>
      <c r="Y403" s="55"/>
      <c r="Z403" s="55"/>
      <c r="AA403" s="307"/>
      <c r="AB403" s="307"/>
      <c r="AC403" s="307"/>
      <c r="AD403" s="307"/>
      <c r="AE403" s="307"/>
      <c r="AF403" s="636">
        <v>25</v>
      </c>
      <c r="AG403" s="636">
        <v>4</v>
      </c>
      <c r="AH403" s="636">
        <v>2012</v>
      </c>
      <c r="AI403" s="637" t="s">
        <v>2197</v>
      </c>
      <c r="AJ403" s="637"/>
      <c r="AK403" s="636"/>
      <c r="AL403" s="636"/>
      <c r="AM403" s="636"/>
      <c r="AN403" s="636">
        <v>29</v>
      </c>
      <c r="AO403" s="636">
        <v>4</v>
      </c>
      <c r="AP403" s="636">
        <v>2012</v>
      </c>
      <c r="AQ403" s="633">
        <v>1</v>
      </c>
      <c r="AR403" s="640">
        <v>4</v>
      </c>
      <c r="AS403" s="641" t="s">
        <v>4776</v>
      </c>
      <c r="AT403" s="60">
        <v>36.32</v>
      </c>
      <c r="AU403" s="60">
        <v>35.799999999999997</v>
      </c>
      <c r="AV403" s="60">
        <v>10.16</v>
      </c>
      <c r="AW403" s="61">
        <v>4.75</v>
      </c>
      <c r="AX403" s="61"/>
      <c r="AY403" s="60">
        <v>15.5</v>
      </c>
      <c r="AZ403" s="60">
        <v>15.38</v>
      </c>
      <c r="BA403" s="60">
        <v>117.91</v>
      </c>
      <c r="BB403" s="60"/>
      <c r="BC403" s="60">
        <v>117.91</v>
      </c>
    </row>
    <row r="404" spans="1:55" s="62" customFormat="1" ht="12">
      <c r="A404" s="63" t="s">
        <v>3894</v>
      </c>
      <c r="B404" s="65">
        <v>32</v>
      </c>
      <c r="C404" s="90">
        <v>1594037977</v>
      </c>
      <c r="D404" s="325" t="s">
        <v>1803</v>
      </c>
      <c r="E404" s="325" t="s">
        <v>5702</v>
      </c>
      <c r="F404" s="205" t="s">
        <v>5703</v>
      </c>
      <c r="G404" s="53"/>
      <c r="H404" s="150">
        <v>3</v>
      </c>
      <c r="I404" s="150">
        <v>11</v>
      </c>
      <c r="J404" s="150">
        <v>1987</v>
      </c>
      <c r="K404" s="150">
        <v>24.5</v>
      </c>
      <c r="L404" s="150" t="s">
        <v>3164</v>
      </c>
      <c r="M404" s="58"/>
      <c r="N404" s="1"/>
      <c r="O404" s="1"/>
      <c r="P404" s="219"/>
      <c r="Q404" s="163">
        <v>60</v>
      </c>
      <c r="R404" s="150"/>
      <c r="S404" s="90" t="s">
        <v>69</v>
      </c>
      <c r="T404" s="90">
        <v>11030065</v>
      </c>
      <c r="U404" s="540"/>
      <c r="V404" s="537"/>
      <c r="W404" s="540"/>
      <c r="X404" s="541"/>
      <c r="Y404" s="540"/>
      <c r="Z404" s="540"/>
      <c r="AA404" s="542"/>
      <c r="AB404" s="542"/>
      <c r="AC404" s="542"/>
      <c r="AD404" s="542"/>
      <c r="AE404" s="542"/>
      <c r="AF404" s="636">
        <v>26</v>
      </c>
      <c r="AG404" s="636">
        <v>4</v>
      </c>
      <c r="AH404" s="636">
        <v>2012</v>
      </c>
      <c r="AI404" s="637" t="s">
        <v>2137</v>
      </c>
      <c r="AJ404" s="637"/>
      <c r="AK404" s="636"/>
      <c r="AL404" s="636"/>
      <c r="AM404" s="636"/>
      <c r="AN404" s="636">
        <v>30</v>
      </c>
      <c r="AO404" s="636">
        <v>4</v>
      </c>
      <c r="AP404" s="636">
        <v>2012</v>
      </c>
      <c r="AQ404" s="633">
        <v>1</v>
      </c>
      <c r="AR404" s="640">
        <v>4</v>
      </c>
      <c r="AS404" s="641" t="s">
        <v>4776</v>
      </c>
      <c r="AT404" s="645">
        <v>36.32</v>
      </c>
      <c r="AU404" s="645">
        <v>35.799999999999997</v>
      </c>
      <c r="AV404" s="645">
        <v>6.34</v>
      </c>
      <c r="AW404" s="646">
        <v>4.75</v>
      </c>
      <c r="AX404" s="646"/>
      <c r="AY404" s="645">
        <v>19.559999999999999</v>
      </c>
      <c r="AZ404" s="645">
        <v>15.42</v>
      </c>
      <c r="BA404" s="645">
        <v>118.19000000000001</v>
      </c>
      <c r="BB404" s="645"/>
      <c r="BC404" s="645">
        <v>118.19</v>
      </c>
    </row>
    <row r="405" spans="1:55" s="62" customFormat="1" ht="12">
      <c r="A405" s="63" t="s">
        <v>3894</v>
      </c>
      <c r="B405" s="65">
        <v>33</v>
      </c>
      <c r="C405" s="90">
        <v>2445317838</v>
      </c>
      <c r="D405" s="325" t="s">
        <v>3253</v>
      </c>
      <c r="E405" s="325" t="s">
        <v>5704</v>
      </c>
      <c r="F405" s="205" t="s">
        <v>5705</v>
      </c>
      <c r="G405" s="527"/>
      <c r="H405" s="150">
        <v>1</v>
      </c>
      <c r="I405" s="150">
        <v>3</v>
      </c>
      <c r="J405" s="150">
        <v>1955</v>
      </c>
      <c r="K405" s="150">
        <v>56.1</v>
      </c>
      <c r="L405" s="150" t="s">
        <v>3168</v>
      </c>
      <c r="M405" s="647"/>
      <c r="N405" s="648"/>
      <c r="O405" s="648"/>
      <c r="P405" s="649"/>
      <c r="Q405" s="163">
        <v>61</v>
      </c>
      <c r="R405" s="150"/>
      <c r="S405" s="90" t="s">
        <v>69</v>
      </c>
      <c r="T405" s="90">
        <v>11030065</v>
      </c>
      <c r="U405" s="576"/>
      <c r="V405" s="576"/>
      <c r="W405" s="576"/>
      <c r="X405" s="530"/>
      <c r="Y405" s="576"/>
      <c r="Z405" s="576"/>
      <c r="AA405" s="531"/>
      <c r="AB405" s="531"/>
      <c r="AC405" s="531"/>
      <c r="AD405" s="531"/>
      <c r="AE405" s="531"/>
      <c r="AF405" s="636">
        <v>27</v>
      </c>
      <c r="AG405" s="636">
        <v>4</v>
      </c>
      <c r="AH405" s="636">
        <v>2012</v>
      </c>
      <c r="AI405" s="637" t="s">
        <v>1978</v>
      </c>
      <c r="AJ405" s="637"/>
      <c r="AK405" s="636"/>
      <c r="AL405" s="636"/>
      <c r="AM405" s="636"/>
      <c r="AN405" s="636">
        <v>30</v>
      </c>
      <c r="AO405" s="636">
        <v>4</v>
      </c>
      <c r="AP405" s="636">
        <v>2012</v>
      </c>
      <c r="AQ405" s="633">
        <v>1</v>
      </c>
      <c r="AR405" s="640">
        <v>3</v>
      </c>
      <c r="AS405" s="650" t="s">
        <v>4776</v>
      </c>
      <c r="AT405" s="143">
        <v>27.24</v>
      </c>
      <c r="AU405" s="143">
        <v>26.85</v>
      </c>
      <c r="AV405" s="143">
        <v>19.61</v>
      </c>
      <c r="AW405" s="143">
        <v>4.75</v>
      </c>
      <c r="AX405" s="143"/>
      <c r="AY405" s="143">
        <v>12.48</v>
      </c>
      <c r="AZ405" s="143">
        <v>13.64</v>
      </c>
      <c r="BA405" s="143">
        <v>104.57000000000001</v>
      </c>
      <c r="BB405" s="143"/>
      <c r="BC405" s="143">
        <v>90</v>
      </c>
    </row>
    <row r="406" spans="1:55" s="62" customFormat="1" ht="12">
      <c r="A406" s="63" t="s">
        <v>3894</v>
      </c>
      <c r="B406" s="65">
        <v>34</v>
      </c>
      <c r="C406" s="90">
        <v>1303416667</v>
      </c>
      <c r="D406" s="325" t="s">
        <v>3179</v>
      </c>
      <c r="E406" s="325" t="s">
        <v>5706</v>
      </c>
      <c r="F406" s="205" t="s">
        <v>5707</v>
      </c>
      <c r="G406" s="53"/>
      <c r="H406" s="150">
        <v>25</v>
      </c>
      <c r="I406" s="150">
        <v>3</v>
      </c>
      <c r="J406" s="150">
        <v>1950</v>
      </c>
      <c r="K406" s="150">
        <v>61.1</v>
      </c>
      <c r="L406" s="150" t="s">
        <v>3164</v>
      </c>
      <c r="M406" s="58"/>
      <c r="N406" s="1"/>
      <c r="O406" s="1"/>
      <c r="P406" s="219"/>
      <c r="Q406" s="163">
        <v>62</v>
      </c>
      <c r="R406" s="150"/>
      <c r="S406" s="90" t="s">
        <v>69</v>
      </c>
      <c r="T406" s="90">
        <v>11030065</v>
      </c>
      <c r="U406" s="55"/>
      <c r="V406" s="55"/>
      <c r="W406" s="55"/>
      <c r="X406" s="64"/>
      <c r="Y406" s="55"/>
      <c r="Z406" s="55"/>
      <c r="AA406" s="307"/>
      <c r="AB406" s="307"/>
      <c r="AC406" s="307"/>
      <c r="AD406" s="307"/>
      <c r="AE406" s="307"/>
      <c r="AF406" s="636">
        <v>30</v>
      </c>
      <c r="AG406" s="636">
        <v>4</v>
      </c>
      <c r="AH406" s="636">
        <v>2012</v>
      </c>
      <c r="AI406" s="637" t="s">
        <v>1978</v>
      </c>
      <c r="AJ406" s="637"/>
      <c r="AK406" s="636"/>
      <c r="AL406" s="636"/>
      <c r="AM406" s="636"/>
      <c r="AN406" s="636">
        <v>30</v>
      </c>
      <c r="AO406" s="636">
        <v>4</v>
      </c>
      <c r="AP406" s="636">
        <v>2012</v>
      </c>
      <c r="AQ406" s="633">
        <v>1</v>
      </c>
      <c r="AR406" s="640"/>
      <c r="AS406" s="650" t="s">
        <v>4776</v>
      </c>
      <c r="AT406" s="60"/>
      <c r="AU406" s="60"/>
      <c r="AV406" s="60"/>
      <c r="AW406" s="61"/>
      <c r="AX406" s="61"/>
      <c r="AY406" s="60"/>
      <c r="AZ406" s="60"/>
      <c r="BA406" s="60"/>
      <c r="BB406" s="60"/>
      <c r="BC406" s="60"/>
    </row>
    <row r="407" spans="1:55" s="300" customFormat="1" ht="12">
      <c r="A407" s="651" t="s">
        <v>41</v>
      </c>
      <c r="B407" s="474">
        <v>35</v>
      </c>
      <c r="C407" s="652"/>
      <c r="D407" s="653"/>
      <c r="E407" s="653"/>
      <c r="F407" s="652"/>
      <c r="G407" s="475"/>
      <c r="H407" s="653"/>
      <c r="I407" s="653"/>
      <c r="J407" s="653"/>
      <c r="K407" s="653"/>
      <c r="L407" s="653"/>
      <c r="M407" s="653"/>
      <c r="N407" s="478"/>
      <c r="O407" s="478"/>
      <c r="P407" s="654"/>
      <c r="Q407" s="652"/>
      <c r="R407" s="475"/>
      <c r="S407" s="652"/>
      <c r="T407" s="652"/>
      <c r="U407" s="552"/>
      <c r="V407" s="552"/>
      <c r="W407" s="552"/>
      <c r="X407" s="241"/>
      <c r="Y407" s="552"/>
      <c r="Z407" s="552"/>
      <c r="AA407" s="553"/>
      <c r="AB407" s="553"/>
      <c r="AC407" s="553"/>
      <c r="AD407" s="553"/>
      <c r="AE407" s="553"/>
      <c r="AF407" s="653"/>
      <c r="AG407" s="653"/>
      <c r="AH407" s="653"/>
      <c r="AI407" s="655"/>
      <c r="AJ407" s="656"/>
      <c r="AK407" s="656"/>
      <c r="AL407" s="657"/>
      <c r="AM407" s="656"/>
      <c r="AN407" s="658"/>
      <c r="AO407" s="658"/>
      <c r="AP407" s="658"/>
      <c r="AQ407" s="658"/>
      <c r="AR407" s="652">
        <f>SUM(AR373:AR406)</f>
        <v>535</v>
      </c>
      <c r="AS407" s="658"/>
      <c r="AT407" s="652">
        <f t="shared" ref="AT407:BC407" si="7">SUM(AT373:AT406)</f>
        <v>4875.96</v>
      </c>
      <c r="AU407" s="652">
        <f t="shared" si="7"/>
        <v>4805.5399999999991</v>
      </c>
      <c r="AV407" s="652">
        <f t="shared" si="7"/>
        <v>591.37</v>
      </c>
      <c r="AW407" s="652">
        <f t="shared" si="7"/>
        <v>108.34000000000002</v>
      </c>
      <c r="AX407" s="652">
        <f t="shared" si="7"/>
        <v>0</v>
      </c>
      <c r="AY407" s="652">
        <f t="shared" si="7"/>
        <v>2096.0400000000004</v>
      </c>
      <c r="AZ407" s="652">
        <f t="shared" si="7"/>
        <v>1871.4800000000005</v>
      </c>
      <c r="BA407" s="659">
        <f t="shared" si="7"/>
        <v>14348.73</v>
      </c>
      <c r="BB407" s="652">
        <f t="shared" si="7"/>
        <v>0</v>
      </c>
      <c r="BC407" s="720">
        <f t="shared" si="7"/>
        <v>14302.419999999998</v>
      </c>
    </row>
    <row r="408" spans="1:55" s="62" customFormat="1" ht="12">
      <c r="A408" s="49" t="s">
        <v>5708</v>
      </c>
      <c r="B408" s="50">
        <v>1</v>
      </c>
      <c r="C408" s="660">
        <v>3897682532</v>
      </c>
      <c r="D408" s="207" t="s">
        <v>232</v>
      </c>
      <c r="E408" s="207" t="s">
        <v>108</v>
      </c>
      <c r="F408" s="660">
        <v>19001094298</v>
      </c>
      <c r="G408" s="53"/>
      <c r="H408" s="207">
        <v>16</v>
      </c>
      <c r="I408" s="207">
        <v>5</v>
      </c>
      <c r="J408" s="207">
        <v>1948</v>
      </c>
      <c r="K408" s="207">
        <v>64</v>
      </c>
      <c r="L408" s="207" t="s">
        <v>3164</v>
      </c>
      <c r="M408" s="58"/>
      <c r="N408" s="65"/>
      <c r="O408" s="65"/>
      <c r="P408" s="53"/>
      <c r="Q408" s="163">
        <v>22</v>
      </c>
      <c r="R408" s="53"/>
      <c r="S408" s="661" t="s">
        <v>58</v>
      </c>
      <c r="T408" s="661">
        <v>11030065</v>
      </c>
      <c r="U408" s="64"/>
      <c r="V408" s="64"/>
      <c r="W408" s="64"/>
      <c r="X408" s="64"/>
      <c r="Y408" s="64"/>
      <c r="Z408" s="64"/>
      <c r="AA408" s="307"/>
      <c r="AB408" s="307"/>
      <c r="AC408" s="307"/>
      <c r="AD408" s="307"/>
      <c r="AE408" s="307"/>
      <c r="AF408" s="662">
        <v>11</v>
      </c>
      <c r="AG408" s="662">
        <v>1</v>
      </c>
      <c r="AH408" s="662">
        <v>2012</v>
      </c>
      <c r="AI408" s="663">
        <v>0.49305555555555558</v>
      </c>
      <c r="AJ408" s="307"/>
      <c r="AK408" s="307"/>
      <c r="AL408" s="54"/>
      <c r="AM408" s="307"/>
      <c r="AN408" s="207">
        <v>30</v>
      </c>
      <c r="AO408" s="207">
        <v>4</v>
      </c>
      <c r="AP408" s="207">
        <v>2012</v>
      </c>
      <c r="AQ408" s="207"/>
      <c r="AR408" s="660">
        <v>30</v>
      </c>
      <c r="AS408" s="664" t="s">
        <v>5709</v>
      </c>
      <c r="AT408" s="68">
        <v>387</v>
      </c>
      <c r="AU408" s="68">
        <v>225</v>
      </c>
      <c r="AV408" s="68">
        <v>14.69</v>
      </c>
      <c r="AW408" s="61">
        <v>0</v>
      </c>
      <c r="AX408" s="61"/>
      <c r="AY408" s="68">
        <v>149.4</v>
      </c>
      <c r="AZ408" s="68">
        <v>90</v>
      </c>
      <c r="BA408" s="69">
        <v>866.09</v>
      </c>
      <c r="BB408" s="70"/>
      <c r="BC408" s="69">
        <v>866.09</v>
      </c>
    </row>
    <row r="409" spans="1:55" s="62" customFormat="1" ht="12">
      <c r="A409" s="63" t="s">
        <v>5708</v>
      </c>
      <c r="B409" s="50">
        <v>2</v>
      </c>
      <c r="C409" s="163">
        <v>2819492290</v>
      </c>
      <c r="D409" s="150" t="s">
        <v>55</v>
      </c>
      <c r="E409" s="150" t="s">
        <v>966</v>
      </c>
      <c r="F409" s="163">
        <v>19101117112</v>
      </c>
      <c r="G409" s="53"/>
      <c r="H409" s="150">
        <v>6</v>
      </c>
      <c r="I409" s="150">
        <v>8</v>
      </c>
      <c r="J409" s="150">
        <v>1991</v>
      </c>
      <c r="K409" s="150">
        <v>21</v>
      </c>
      <c r="L409" s="207" t="s">
        <v>3164</v>
      </c>
      <c r="M409" s="58"/>
      <c r="N409" s="1"/>
      <c r="O409" s="1"/>
      <c r="P409" s="219"/>
      <c r="Q409" s="163">
        <v>45</v>
      </c>
      <c r="R409" s="53"/>
      <c r="S409" s="661" t="s">
        <v>58</v>
      </c>
      <c r="T409" s="661">
        <v>11030065</v>
      </c>
      <c r="U409" s="64"/>
      <c r="V409" s="64"/>
      <c r="W409" s="64"/>
      <c r="X409" s="64"/>
      <c r="Y409" s="64"/>
      <c r="Z409" s="64"/>
      <c r="AA409" s="307"/>
      <c r="AB409" s="307"/>
      <c r="AC409" s="307"/>
      <c r="AD409" s="307"/>
      <c r="AE409" s="307"/>
      <c r="AF409" s="150">
        <v>24</v>
      </c>
      <c r="AG409" s="150">
        <v>2</v>
      </c>
      <c r="AH409" s="150">
        <v>2012</v>
      </c>
      <c r="AI409" s="492">
        <v>0.375</v>
      </c>
      <c r="AJ409" s="307"/>
      <c r="AK409" s="307"/>
      <c r="AL409" s="54"/>
      <c r="AM409" s="307"/>
      <c r="AN409" s="150">
        <v>24</v>
      </c>
      <c r="AO409" s="150">
        <v>4</v>
      </c>
      <c r="AP409" s="150">
        <v>2012</v>
      </c>
      <c r="AQ409" s="492">
        <v>0.5</v>
      </c>
      <c r="AR409" s="163">
        <v>24</v>
      </c>
      <c r="AS409" s="665" t="s">
        <v>1914</v>
      </c>
      <c r="AT409" s="60">
        <v>309.60000000000002</v>
      </c>
      <c r="AU409" s="60">
        <v>180</v>
      </c>
      <c r="AV409" s="60">
        <v>0</v>
      </c>
      <c r="AW409" s="61">
        <v>36</v>
      </c>
      <c r="AX409" s="61"/>
      <c r="AY409" s="60">
        <v>119.52000000000001</v>
      </c>
      <c r="AZ409" s="60">
        <v>72</v>
      </c>
      <c r="BA409" s="60">
        <v>717.12</v>
      </c>
      <c r="BB409" s="60"/>
      <c r="BC409" s="60">
        <v>717.12</v>
      </c>
    </row>
    <row r="410" spans="1:55" s="62" customFormat="1" ht="12">
      <c r="A410" s="63" t="s">
        <v>5708</v>
      </c>
      <c r="B410" s="50">
        <v>3</v>
      </c>
      <c r="C410" s="163">
        <v>2041214592</v>
      </c>
      <c r="D410" s="150" t="s">
        <v>237</v>
      </c>
      <c r="E410" s="150" t="s">
        <v>3401</v>
      </c>
      <c r="F410" s="163">
        <v>58001026363</v>
      </c>
      <c r="G410" s="53"/>
      <c r="H410" s="150">
        <v>22</v>
      </c>
      <c r="I410" s="150">
        <v>3</v>
      </c>
      <c r="J410" s="150">
        <v>1973</v>
      </c>
      <c r="K410" s="150">
        <v>39</v>
      </c>
      <c r="L410" s="207" t="s">
        <v>3164</v>
      </c>
      <c r="M410" s="58"/>
      <c r="N410" s="1"/>
      <c r="O410" s="1"/>
      <c r="P410" s="215"/>
      <c r="Q410" s="163">
        <v>46</v>
      </c>
      <c r="R410" s="53"/>
      <c r="S410" s="661" t="s">
        <v>58</v>
      </c>
      <c r="T410" s="661">
        <v>11030065</v>
      </c>
      <c r="U410" s="64"/>
      <c r="V410" s="64"/>
      <c r="W410" s="64"/>
      <c r="X410" s="64"/>
      <c r="Y410" s="64"/>
      <c r="Z410" s="64"/>
      <c r="AA410" s="307"/>
      <c r="AB410" s="307"/>
      <c r="AC410" s="307"/>
      <c r="AD410" s="307"/>
      <c r="AE410" s="307"/>
      <c r="AF410" s="150">
        <v>28</v>
      </c>
      <c r="AG410" s="150">
        <v>2</v>
      </c>
      <c r="AH410" s="150">
        <v>2012</v>
      </c>
      <c r="AI410" s="492">
        <v>0.41666666666666669</v>
      </c>
      <c r="AJ410" s="307"/>
      <c r="AK410" s="307"/>
      <c r="AL410" s="54"/>
      <c r="AM410" s="307"/>
      <c r="AN410" s="150">
        <v>26</v>
      </c>
      <c r="AO410" s="150">
        <v>4</v>
      </c>
      <c r="AP410" s="150">
        <v>2012</v>
      </c>
      <c r="AQ410" s="492">
        <v>0.625</v>
      </c>
      <c r="AR410" s="163">
        <v>26</v>
      </c>
      <c r="AS410" s="665" t="s">
        <v>1914</v>
      </c>
      <c r="AT410" s="60">
        <v>335.40000000000003</v>
      </c>
      <c r="AU410" s="60">
        <v>195</v>
      </c>
      <c r="AV410" s="60">
        <v>14.02</v>
      </c>
      <c r="AW410" s="61">
        <v>36</v>
      </c>
      <c r="AX410" s="61"/>
      <c r="AY410" s="60">
        <v>129.48000000000002</v>
      </c>
      <c r="AZ410" s="60">
        <v>78</v>
      </c>
      <c r="BA410" s="60">
        <v>787.90000000000009</v>
      </c>
      <c r="BB410" s="60"/>
      <c r="BC410" s="60">
        <v>787.9</v>
      </c>
    </row>
    <row r="411" spans="1:55" s="62" customFormat="1" ht="12">
      <c r="A411" s="63" t="s">
        <v>5708</v>
      </c>
      <c r="B411" s="50">
        <v>4</v>
      </c>
      <c r="C411" s="163">
        <v>444268949</v>
      </c>
      <c r="D411" s="150" t="s">
        <v>397</v>
      </c>
      <c r="E411" s="150" t="s">
        <v>336</v>
      </c>
      <c r="F411" s="163">
        <v>19001078556</v>
      </c>
      <c r="G411" s="53"/>
      <c r="H411" s="150">
        <v>22</v>
      </c>
      <c r="I411" s="150">
        <v>8</v>
      </c>
      <c r="J411" s="150">
        <v>1965</v>
      </c>
      <c r="K411" s="150">
        <v>47</v>
      </c>
      <c r="L411" s="207" t="s">
        <v>3164</v>
      </c>
      <c r="M411" s="58"/>
      <c r="N411" s="1"/>
      <c r="O411" s="1"/>
      <c r="P411" s="215"/>
      <c r="Q411" s="163">
        <v>47</v>
      </c>
      <c r="R411" s="53"/>
      <c r="S411" s="661" t="s">
        <v>58</v>
      </c>
      <c r="T411" s="661">
        <v>11030065</v>
      </c>
      <c r="U411" s="64"/>
      <c r="V411" s="64"/>
      <c r="W411" s="64"/>
      <c r="X411" s="64"/>
      <c r="Y411" s="64"/>
      <c r="Z411" s="64"/>
      <c r="AA411" s="307"/>
      <c r="AB411" s="307"/>
      <c r="AC411" s="307"/>
      <c r="AD411" s="307"/>
      <c r="AE411" s="307"/>
      <c r="AF411" s="150">
        <v>28</v>
      </c>
      <c r="AG411" s="150">
        <v>2</v>
      </c>
      <c r="AH411" s="150">
        <v>2012</v>
      </c>
      <c r="AI411" s="492">
        <v>0.5625</v>
      </c>
      <c r="AJ411" s="307"/>
      <c r="AK411" s="307"/>
      <c r="AL411" s="54"/>
      <c r="AM411" s="307"/>
      <c r="AN411" s="150">
        <v>30</v>
      </c>
      <c r="AO411" s="150">
        <v>4</v>
      </c>
      <c r="AP411" s="150">
        <v>2012</v>
      </c>
      <c r="AQ411" s="150"/>
      <c r="AR411" s="163">
        <v>30</v>
      </c>
      <c r="AS411" s="664" t="s">
        <v>5709</v>
      </c>
      <c r="AT411" s="60">
        <v>387</v>
      </c>
      <c r="AU411" s="60">
        <v>225</v>
      </c>
      <c r="AV411" s="60">
        <v>13.98</v>
      </c>
      <c r="AW411" s="61">
        <v>36</v>
      </c>
      <c r="AX411" s="61"/>
      <c r="AY411" s="60">
        <v>149.4</v>
      </c>
      <c r="AZ411" s="60">
        <v>90</v>
      </c>
      <c r="BA411" s="60">
        <v>901.38</v>
      </c>
      <c r="BB411" s="60"/>
      <c r="BC411" s="60">
        <v>900</v>
      </c>
    </row>
    <row r="412" spans="1:55" s="62" customFormat="1" ht="12">
      <c r="A412" s="63" t="s">
        <v>5708</v>
      </c>
      <c r="B412" s="50">
        <v>5</v>
      </c>
      <c r="C412" s="163">
        <v>3063978458</v>
      </c>
      <c r="D412" s="150" t="s">
        <v>1954</v>
      </c>
      <c r="E412" s="150" t="s">
        <v>4816</v>
      </c>
      <c r="F412" s="163">
        <v>58001026207</v>
      </c>
      <c r="G412" s="53"/>
      <c r="H412" s="150">
        <v>15</v>
      </c>
      <c r="I412" s="150">
        <v>1</v>
      </c>
      <c r="J412" s="150">
        <v>1961</v>
      </c>
      <c r="K412" s="150">
        <v>51</v>
      </c>
      <c r="L412" s="207" t="s">
        <v>3164</v>
      </c>
      <c r="M412" s="58"/>
      <c r="N412" s="1"/>
      <c r="O412" s="1"/>
      <c r="P412" s="215"/>
      <c r="Q412" s="163">
        <v>53</v>
      </c>
      <c r="R412" s="53"/>
      <c r="S412" s="661" t="s">
        <v>58</v>
      </c>
      <c r="T412" s="661">
        <v>11030065</v>
      </c>
      <c r="U412" s="64"/>
      <c r="V412" s="64"/>
      <c r="W412" s="64"/>
      <c r="X412" s="64"/>
      <c r="Y412" s="64"/>
      <c r="Z412" s="64"/>
      <c r="AA412" s="307"/>
      <c r="AB412" s="307"/>
      <c r="AC412" s="307"/>
      <c r="AD412" s="307"/>
      <c r="AE412" s="307"/>
      <c r="AF412" s="150">
        <v>9</v>
      </c>
      <c r="AG412" s="150">
        <v>3</v>
      </c>
      <c r="AH412" s="150">
        <v>2012</v>
      </c>
      <c r="AI412" s="492">
        <v>0.45833333333333331</v>
      </c>
      <c r="AJ412" s="307"/>
      <c r="AK412" s="307"/>
      <c r="AL412" s="54"/>
      <c r="AM412" s="307"/>
      <c r="AN412" s="150">
        <v>30</v>
      </c>
      <c r="AO412" s="150">
        <v>4</v>
      </c>
      <c r="AP412" s="150">
        <v>2012</v>
      </c>
      <c r="AQ412" s="150"/>
      <c r="AR412" s="163">
        <v>30</v>
      </c>
      <c r="AS412" s="664" t="s">
        <v>5709</v>
      </c>
      <c r="AT412" s="60">
        <v>387</v>
      </c>
      <c r="AU412" s="60">
        <v>225</v>
      </c>
      <c r="AV412" s="60">
        <v>14.44</v>
      </c>
      <c r="AW412" s="61">
        <v>0</v>
      </c>
      <c r="AX412" s="61"/>
      <c r="AY412" s="60">
        <v>149.4</v>
      </c>
      <c r="AZ412" s="60">
        <v>90</v>
      </c>
      <c r="BA412" s="60">
        <v>865.84</v>
      </c>
      <c r="BB412" s="60"/>
      <c r="BC412" s="60">
        <v>865.84</v>
      </c>
    </row>
    <row r="413" spans="1:55" s="62" customFormat="1" ht="12">
      <c r="A413" s="63" t="s">
        <v>5708</v>
      </c>
      <c r="B413" s="50">
        <v>6</v>
      </c>
      <c r="C413" s="163">
        <v>2999327388</v>
      </c>
      <c r="D413" s="150" t="s">
        <v>4817</v>
      </c>
      <c r="E413" s="150" t="s">
        <v>2193</v>
      </c>
      <c r="F413" s="163">
        <v>39001026731</v>
      </c>
      <c r="G413" s="53"/>
      <c r="H413" s="150">
        <v>28</v>
      </c>
      <c r="I413" s="150">
        <v>10</v>
      </c>
      <c r="J413" s="150">
        <v>1954</v>
      </c>
      <c r="K413" s="150">
        <v>58</v>
      </c>
      <c r="L413" s="207" t="s">
        <v>3164</v>
      </c>
      <c r="M413" s="58"/>
      <c r="N413" s="1"/>
      <c r="O413" s="1"/>
      <c r="P413" s="215"/>
      <c r="Q413" s="163">
        <v>54</v>
      </c>
      <c r="R413" s="53"/>
      <c r="S413" s="661" t="s">
        <v>58</v>
      </c>
      <c r="T413" s="661">
        <v>11030065</v>
      </c>
      <c r="U413" s="64"/>
      <c r="V413" s="64"/>
      <c r="W413" s="64"/>
      <c r="X413" s="64"/>
      <c r="Y413" s="64"/>
      <c r="Z413" s="64"/>
      <c r="AA413" s="307"/>
      <c r="AB413" s="307"/>
      <c r="AC413" s="307"/>
      <c r="AD413" s="307"/>
      <c r="AE413" s="307"/>
      <c r="AF413" s="150">
        <v>9</v>
      </c>
      <c r="AG413" s="150">
        <v>3</v>
      </c>
      <c r="AH413" s="150">
        <v>2012</v>
      </c>
      <c r="AI413" s="492">
        <v>0.45833333333333331</v>
      </c>
      <c r="AJ413" s="307"/>
      <c r="AK413" s="307"/>
      <c r="AL413" s="54"/>
      <c r="AM413" s="307"/>
      <c r="AN413" s="150">
        <v>30</v>
      </c>
      <c r="AO413" s="150">
        <v>4</v>
      </c>
      <c r="AP413" s="150">
        <v>2012</v>
      </c>
      <c r="AQ413" s="150"/>
      <c r="AR413" s="163">
        <v>30</v>
      </c>
      <c r="AS413" s="664" t="s">
        <v>5709</v>
      </c>
      <c r="AT413" s="60">
        <v>387</v>
      </c>
      <c r="AU413" s="60">
        <v>225</v>
      </c>
      <c r="AV413" s="60">
        <v>13.51</v>
      </c>
      <c r="AW413" s="61">
        <v>0</v>
      </c>
      <c r="AX413" s="61"/>
      <c r="AY413" s="60">
        <v>149.4</v>
      </c>
      <c r="AZ413" s="60">
        <v>90</v>
      </c>
      <c r="BA413" s="60">
        <v>864.91</v>
      </c>
      <c r="BB413" s="60"/>
      <c r="BC413" s="60">
        <v>864.91</v>
      </c>
    </row>
    <row r="414" spans="1:55" s="62" customFormat="1" ht="12">
      <c r="A414" s="63" t="s">
        <v>5708</v>
      </c>
      <c r="B414" s="50">
        <v>7</v>
      </c>
      <c r="C414" s="163">
        <v>4062738410</v>
      </c>
      <c r="D414" s="150" t="s">
        <v>1592</v>
      </c>
      <c r="E414" s="150" t="s">
        <v>2065</v>
      </c>
      <c r="F414" s="163">
        <v>19001003709</v>
      </c>
      <c r="G414" s="53"/>
      <c r="H414" s="150">
        <v>6</v>
      </c>
      <c r="I414" s="150">
        <v>2</v>
      </c>
      <c r="J414" s="150">
        <v>1978</v>
      </c>
      <c r="K414" s="150">
        <v>34</v>
      </c>
      <c r="L414" s="207" t="s">
        <v>3164</v>
      </c>
      <c r="M414" s="58"/>
      <c r="N414" s="1"/>
      <c r="O414" s="1"/>
      <c r="P414" s="215"/>
      <c r="Q414" s="163">
        <v>55</v>
      </c>
      <c r="R414" s="53"/>
      <c r="S414" s="661" t="s">
        <v>58</v>
      </c>
      <c r="T414" s="661">
        <v>11030065</v>
      </c>
      <c r="U414" s="64"/>
      <c r="V414" s="64"/>
      <c r="W414" s="64"/>
      <c r="X414" s="64"/>
      <c r="Y414" s="64"/>
      <c r="Z414" s="64"/>
      <c r="AA414" s="307"/>
      <c r="AB414" s="307"/>
      <c r="AC414" s="307"/>
      <c r="AD414" s="307"/>
      <c r="AE414" s="307"/>
      <c r="AF414" s="150">
        <v>9</v>
      </c>
      <c r="AG414" s="150">
        <v>3</v>
      </c>
      <c r="AH414" s="150">
        <v>2012</v>
      </c>
      <c r="AI414" s="492">
        <v>0.5</v>
      </c>
      <c r="AJ414" s="307"/>
      <c r="AK414" s="307"/>
      <c r="AL414" s="54"/>
      <c r="AM414" s="307"/>
      <c r="AN414" s="150">
        <v>30</v>
      </c>
      <c r="AO414" s="150">
        <v>4</v>
      </c>
      <c r="AP414" s="150">
        <v>2012</v>
      </c>
      <c r="AQ414" s="150"/>
      <c r="AR414" s="163">
        <v>30</v>
      </c>
      <c r="AS414" s="664" t="s">
        <v>5709</v>
      </c>
      <c r="AT414" s="60">
        <v>387</v>
      </c>
      <c r="AU414" s="60">
        <v>225</v>
      </c>
      <c r="AV414" s="60">
        <v>14.57</v>
      </c>
      <c r="AW414" s="61">
        <v>30</v>
      </c>
      <c r="AX414" s="61"/>
      <c r="AY414" s="60">
        <v>149.4</v>
      </c>
      <c r="AZ414" s="60">
        <v>90</v>
      </c>
      <c r="BA414" s="60">
        <v>895.97</v>
      </c>
      <c r="BB414" s="60"/>
      <c r="BC414" s="60">
        <v>895.97</v>
      </c>
    </row>
    <row r="415" spans="1:55" s="62" customFormat="1" ht="12">
      <c r="A415" s="63" t="s">
        <v>5708</v>
      </c>
      <c r="B415" s="50">
        <v>8</v>
      </c>
      <c r="C415" s="163">
        <v>4145704024</v>
      </c>
      <c r="D415" s="150" t="s">
        <v>356</v>
      </c>
      <c r="E415" s="150" t="s">
        <v>4819</v>
      </c>
      <c r="F415" s="163">
        <v>39001007811</v>
      </c>
      <c r="G415" s="53"/>
      <c r="H415" s="150">
        <v>18</v>
      </c>
      <c r="I415" s="150">
        <v>3</v>
      </c>
      <c r="J415" s="150">
        <v>1974</v>
      </c>
      <c r="K415" s="150">
        <v>38</v>
      </c>
      <c r="L415" s="207" t="s">
        <v>3164</v>
      </c>
      <c r="M415" s="58"/>
      <c r="N415" s="1"/>
      <c r="O415" s="1"/>
      <c r="P415" s="215"/>
      <c r="Q415" s="163">
        <v>56</v>
      </c>
      <c r="R415" s="53"/>
      <c r="S415" s="661" t="s">
        <v>58</v>
      </c>
      <c r="T415" s="661">
        <v>11030065</v>
      </c>
      <c r="U415" s="64"/>
      <c r="V415" s="64"/>
      <c r="W415" s="64"/>
      <c r="X415" s="64"/>
      <c r="Y415" s="64"/>
      <c r="Z415" s="64"/>
      <c r="AA415" s="307"/>
      <c r="AB415" s="307"/>
      <c r="AC415" s="307"/>
      <c r="AD415" s="307"/>
      <c r="AE415" s="307"/>
      <c r="AF415" s="150">
        <v>10</v>
      </c>
      <c r="AG415" s="150">
        <v>3</v>
      </c>
      <c r="AH415" s="150">
        <v>2012</v>
      </c>
      <c r="AI415" s="492">
        <v>0.45833333333333331</v>
      </c>
      <c r="AJ415" s="307"/>
      <c r="AK415" s="307"/>
      <c r="AL415" s="54"/>
      <c r="AM415" s="307"/>
      <c r="AN415" s="150">
        <v>24</v>
      </c>
      <c r="AO415" s="150">
        <v>4</v>
      </c>
      <c r="AP415" s="150">
        <v>2012</v>
      </c>
      <c r="AQ415" s="492">
        <v>0.54166666666666663</v>
      </c>
      <c r="AR415" s="163">
        <v>24</v>
      </c>
      <c r="AS415" s="665" t="s">
        <v>1914</v>
      </c>
      <c r="AT415" s="60">
        <v>309.60000000000002</v>
      </c>
      <c r="AU415" s="60">
        <v>180</v>
      </c>
      <c r="AV415" s="60">
        <v>18.329999999999998</v>
      </c>
      <c r="AW415" s="61">
        <v>36</v>
      </c>
      <c r="AX415" s="61"/>
      <c r="AY415" s="60">
        <v>119.52000000000001</v>
      </c>
      <c r="AZ415" s="60">
        <v>72</v>
      </c>
      <c r="BA415" s="60">
        <v>735.45</v>
      </c>
      <c r="BB415" s="60"/>
      <c r="BC415" s="60">
        <v>720</v>
      </c>
    </row>
    <row r="416" spans="1:55" s="62" customFormat="1" ht="12">
      <c r="A416" s="63" t="s">
        <v>5708</v>
      </c>
      <c r="B416" s="50">
        <v>9</v>
      </c>
      <c r="C416" s="163">
        <v>4158670046</v>
      </c>
      <c r="D416" s="150" t="s">
        <v>4820</v>
      </c>
      <c r="E416" s="150" t="s">
        <v>940</v>
      </c>
      <c r="F416" s="163">
        <v>19401117198</v>
      </c>
      <c r="G416" s="53"/>
      <c r="H416" s="150">
        <v>1</v>
      </c>
      <c r="I416" s="150">
        <v>8</v>
      </c>
      <c r="J416" s="150">
        <v>1963</v>
      </c>
      <c r="K416" s="150">
        <v>49</v>
      </c>
      <c r="L416" s="150" t="s">
        <v>5710</v>
      </c>
      <c r="M416" s="58"/>
      <c r="N416" s="1"/>
      <c r="O416" s="1"/>
      <c r="P416" s="215"/>
      <c r="Q416" s="163">
        <v>59</v>
      </c>
      <c r="R416" s="53"/>
      <c r="S416" s="661" t="s">
        <v>58</v>
      </c>
      <c r="T416" s="661">
        <v>11030065</v>
      </c>
      <c r="U416" s="64"/>
      <c r="V416" s="64"/>
      <c r="W416" s="64"/>
      <c r="X416" s="64"/>
      <c r="Y416" s="64"/>
      <c r="Z416" s="64"/>
      <c r="AA416" s="307"/>
      <c r="AB416" s="307"/>
      <c r="AC416" s="307"/>
      <c r="AD416" s="307"/>
      <c r="AE416" s="307"/>
      <c r="AF416" s="150">
        <v>13</v>
      </c>
      <c r="AG416" s="150">
        <v>3</v>
      </c>
      <c r="AH416" s="150">
        <v>2012</v>
      </c>
      <c r="AI416" s="492">
        <v>0.29166666666666669</v>
      </c>
      <c r="AJ416" s="307"/>
      <c r="AK416" s="307"/>
      <c r="AL416" s="54"/>
      <c r="AM416" s="307"/>
      <c r="AN416" s="150">
        <v>30</v>
      </c>
      <c r="AO416" s="150">
        <v>4</v>
      </c>
      <c r="AP416" s="150">
        <v>2012</v>
      </c>
      <c r="AQ416" s="150"/>
      <c r="AR416" s="163">
        <v>30</v>
      </c>
      <c r="AS416" s="664" t="s">
        <v>5709</v>
      </c>
      <c r="AT416" s="60">
        <v>387</v>
      </c>
      <c r="AU416" s="60">
        <v>225</v>
      </c>
      <c r="AV416" s="60">
        <v>4.1900000000000004</v>
      </c>
      <c r="AW416" s="61">
        <v>26</v>
      </c>
      <c r="AX416" s="61"/>
      <c r="AY416" s="60">
        <v>149.4</v>
      </c>
      <c r="AZ416" s="60">
        <v>90</v>
      </c>
      <c r="BA416" s="60">
        <v>881.58999999999992</v>
      </c>
      <c r="BB416" s="60"/>
      <c r="BC416" s="60">
        <v>881.59</v>
      </c>
    </row>
    <row r="417" spans="1:55" s="62" customFormat="1" ht="12">
      <c r="A417" s="63" t="s">
        <v>5708</v>
      </c>
      <c r="B417" s="50">
        <v>10</v>
      </c>
      <c r="C417" s="163">
        <v>364035872</v>
      </c>
      <c r="D417" s="150" t="s">
        <v>907</v>
      </c>
      <c r="E417" s="150" t="s">
        <v>2947</v>
      </c>
      <c r="F417" s="163">
        <v>19001009132</v>
      </c>
      <c r="G417" s="53"/>
      <c r="H417" s="150">
        <v>18</v>
      </c>
      <c r="I417" s="150">
        <v>11</v>
      </c>
      <c r="J417" s="150">
        <v>1975</v>
      </c>
      <c r="K417" s="150">
        <v>37</v>
      </c>
      <c r="L417" s="207" t="s">
        <v>3164</v>
      </c>
      <c r="M417" s="58"/>
      <c r="N417" s="1"/>
      <c r="O417" s="1"/>
      <c r="P417" s="215"/>
      <c r="Q417" s="163">
        <v>61</v>
      </c>
      <c r="R417" s="53"/>
      <c r="S417" s="661" t="s">
        <v>58</v>
      </c>
      <c r="T417" s="661">
        <v>11030065</v>
      </c>
      <c r="U417" s="64"/>
      <c r="V417" s="64"/>
      <c r="W417" s="64"/>
      <c r="X417" s="64"/>
      <c r="Y417" s="64"/>
      <c r="Z417" s="64"/>
      <c r="AA417" s="307"/>
      <c r="AB417" s="307"/>
      <c r="AC417" s="307"/>
      <c r="AD417" s="307"/>
      <c r="AE417" s="307"/>
      <c r="AF417" s="150">
        <v>13</v>
      </c>
      <c r="AG417" s="150">
        <v>3</v>
      </c>
      <c r="AH417" s="150">
        <v>2012</v>
      </c>
      <c r="AI417" s="492">
        <v>0.45833333333333331</v>
      </c>
      <c r="AJ417" s="307"/>
      <c r="AK417" s="307"/>
      <c r="AL417" s="54"/>
      <c r="AM417" s="307"/>
      <c r="AN417" s="150">
        <v>30</v>
      </c>
      <c r="AO417" s="150">
        <v>4</v>
      </c>
      <c r="AP417" s="150">
        <v>2012</v>
      </c>
      <c r="AQ417" s="150"/>
      <c r="AR417" s="163">
        <v>30</v>
      </c>
      <c r="AS417" s="664" t="s">
        <v>5709</v>
      </c>
      <c r="AT417" s="60">
        <v>387</v>
      </c>
      <c r="AU417" s="60">
        <v>225</v>
      </c>
      <c r="AV417" s="60">
        <v>2.71</v>
      </c>
      <c r="AW417" s="61">
        <v>0</v>
      </c>
      <c r="AX417" s="61"/>
      <c r="AY417" s="60">
        <v>149.4</v>
      </c>
      <c r="AZ417" s="60">
        <v>90</v>
      </c>
      <c r="BA417" s="60">
        <v>854.11</v>
      </c>
      <c r="BB417" s="60"/>
      <c r="BC417" s="60">
        <v>854.11</v>
      </c>
    </row>
    <row r="418" spans="1:55" s="62" customFormat="1" ht="12">
      <c r="A418" s="63" t="s">
        <v>5708</v>
      </c>
      <c r="B418" s="50">
        <v>11</v>
      </c>
      <c r="C418" s="163">
        <v>833762111</v>
      </c>
      <c r="D418" s="150" t="s">
        <v>322</v>
      </c>
      <c r="E418" s="150" t="s">
        <v>2770</v>
      </c>
      <c r="F418" s="163">
        <v>48001023639</v>
      </c>
      <c r="G418" s="53"/>
      <c r="H418" s="150">
        <v>12</v>
      </c>
      <c r="I418" s="150">
        <v>10</v>
      </c>
      <c r="J418" s="150">
        <v>1976</v>
      </c>
      <c r="K418" s="150">
        <v>36</v>
      </c>
      <c r="L418" s="207" t="s">
        <v>3164</v>
      </c>
      <c r="M418" s="58"/>
      <c r="N418" s="1"/>
      <c r="O418" s="1"/>
      <c r="P418" s="215"/>
      <c r="Q418" s="163">
        <v>65</v>
      </c>
      <c r="R418" s="53"/>
      <c r="S418" s="661" t="s">
        <v>58</v>
      </c>
      <c r="T418" s="661">
        <v>11030065</v>
      </c>
      <c r="U418" s="64"/>
      <c r="V418" s="64"/>
      <c r="W418" s="64"/>
      <c r="X418" s="64"/>
      <c r="Y418" s="64"/>
      <c r="Z418" s="64"/>
      <c r="AA418" s="307"/>
      <c r="AB418" s="307"/>
      <c r="AC418" s="307"/>
      <c r="AD418" s="307"/>
      <c r="AE418" s="307"/>
      <c r="AF418" s="150">
        <v>16</v>
      </c>
      <c r="AG418" s="150">
        <v>3</v>
      </c>
      <c r="AH418" s="150">
        <v>2012</v>
      </c>
      <c r="AI418" s="492">
        <v>0.33333333333333331</v>
      </c>
      <c r="AJ418" s="307"/>
      <c r="AK418" s="307"/>
      <c r="AL418" s="54"/>
      <c r="AM418" s="307"/>
      <c r="AN418" s="150">
        <v>6</v>
      </c>
      <c r="AO418" s="150">
        <v>4</v>
      </c>
      <c r="AP418" s="150">
        <v>2012</v>
      </c>
      <c r="AQ418" s="492">
        <v>0.5</v>
      </c>
      <c r="AR418" s="163">
        <v>6</v>
      </c>
      <c r="AS418" s="665" t="s">
        <v>1914</v>
      </c>
      <c r="AT418" s="60">
        <v>77.400000000000006</v>
      </c>
      <c r="AU418" s="60">
        <v>45</v>
      </c>
      <c r="AV418" s="60">
        <v>12.25</v>
      </c>
      <c r="AW418" s="61"/>
      <c r="AX418" s="61"/>
      <c r="AY418" s="60">
        <v>29.880000000000003</v>
      </c>
      <c r="AZ418" s="60">
        <v>18</v>
      </c>
      <c r="BA418" s="60">
        <v>182.53</v>
      </c>
      <c r="BB418" s="60"/>
      <c r="BC418" s="60">
        <v>180</v>
      </c>
    </row>
    <row r="419" spans="1:55" s="62" customFormat="1" ht="12">
      <c r="A419" s="63" t="s">
        <v>5708</v>
      </c>
      <c r="B419" s="50">
        <v>12</v>
      </c>
      <c r="C419" s="163">
        <v>2693827690</v>
      </c>
      <c r="D419" s="150" t="s">
        <v>610</v>
      </c>
      <c r="E419" s="150" t="s">
        <v>4821</v>
      </c>
      <c r="F419" s="163">
        <v>19001081912</v>
      </c>
      <c r="G419" s="53"/>
      <c r="H419" s="150">
        <v>21</v>
      </c>
      <c r="I419" s="150">
        <v>2</v>
      </c>
      <c r="J419" s="150">
        <v>1988</v>
      </c>
      <c r="K419" s="150">
        <v>24</v>
      </c>
      <c r="L419" s="207" t="s">
        <v>3164</v>
      </c>
      <c r="M419" s="58"/>
      <c r="N419" s="1"/>
      <c r="O419" s="1"/>
      <c r="P419" s="215"/>
      <c r="Q419" s="163">
        <v>64</v>
      </c>
      <c r="R419" s="53"/>
      <c r="S419" s="661" t="s">
        <v>58</v>
      </c>
      <c r="T419" s="661">
        <v>11030065</v>
      </c>
      <c r="U419" s="55"/>
      <c r="V419" s="55"/>
      <c r="W419" s="55"/>
      <c r="X419" s="64"/>
      <c r="Y419" s="55"/>
      <c r="Z419" s="55"/>
      <c r="AA419" s="307"/>
      <c r="AB419" s="307"/>
      <c r="AC419" s="307"/>
      <c r="AD419" s="307"/>
      <c r="AE419" s="307"/>
      <c r="AF419" s="666">
        <v>14</v>
      </c>
      <c r="AG419" s="150">
        <v>3</v>
      </c>
      <c r="AH419" s="150">
        <v>2012</v>
      </c>
      <c r="AI419" s="492">
        <v>0.47916666666666669</v>
      </c>
      <c r="AJ419" s="307"/>
      <c r="AK419" s="307"/>
      <c r="AL419" s="54"/>
      <c r="AM419" s="307"/>
      <c r="AN419" s="150">
        <v>30</v>
      </c>
      <c r="AO419" s="150">
        <v>4</v>
      </c>
      <c r="AP419" s="150">
        <v>2012</v>
      </c>
      <c r="AQ419" s="150"/>
      <c r="AR419" s="163">
        <v>30</v>
      </c>
      <c r="AS419" s="664" t="s">
        <v>5709</v>
      </c>
      <c r="AT419" s="60">
        <v>387</v>
      </c>
      <c r="AU419" s="60">
        <v>225</v>
      </c>
      <c r="AV419" s="60">
        <v>6.93</v>
      </c>
      <c r="AW419" s="61">
        <v>0</v>
      </c>
      <c r="AX419" s="61"/>
      <c r="AY419" s="60">
        <v>149.4</v>
      </c>
      <c r="AZ419" s="60">
        <v>90</v>
      </c>
      <c r="BA419" s="60">
        <v>858.33</v>
      </c>
      <c r="BB419" s="60"/>
      <c r="BC419" s="60">
        <v>858.33</v>
      </c>
    </row>
    <row r="420" spans="1:55" s="62" customFormat="1" ht="12">
      <c r="A420" s="63" t="s">
        <v>5708</v>
      </c>
      <c r="B420" s="50">
        <v>13</v>
      </c>
      <c r="C420" s="163">
        <v>3403472960</v>
      </c>
      <c r="D420" s="150" t="s">
        <v>436</v>
      </c>
      <c r="E420" s="150" t="s">
        <v>4822</v>
      </c>
      <c r="F420" s="163">
        <v>62006018428</v>
      </c>
      <c r="G420" s="53"/>
      <c r="H420" s="150">
        <v>15</v>
      </c>
      <c r="I420" s="150">
        <v>2</v>
      </c>
      <c r="J420" s="150">
        <v>1976</v>
      </c>
      <c r="K420" s="150">
        <v>36</v>
      </c>
      <c r="L420" s="207" t="s">
        <v>3164</v>
      </c>
      <c r="M420" s="58"/>
      <c r="N420" s="1"/>
      <c r="O420" s="1"/>
      <c r="P420" s="215"/>
      <c r="Q420" s="163">
        <v>67</v>
      </c>
      <c r="R420" s="53"/>
      <c r="S420" s="661" t="s">
        <v>58</v>
      </c>
      <c r="T420" s="661">
        <v>11030065</v>
      </c>
      <c r="U420" s="55"/>
      <c r="V420" s="55"/>
      <c r="W420" s="55"/>
      <c r="X420" s="64"/>
      <c r="Y420" s="55"/>
      <c r="Z420" s="55"/>
      <c r="AA420" s="307"/>
      <c r="AB420" s="307"/>
      <c r="AC420" s="307"/>
      <c r="AD420" s="307"/>
      <c r="AE420" s="307"/>
      <c r="AF420" s="150">
        <v>16</v>
      </c>
      <c r="AG420" s="150">
        <v>3</v>
      </c>
      <c r="AH420" s="150">
        <v>2012</v>
      </c>
      <c r="AI420" s="492">
        <v>0.58333333333333337</v>
      </c>
      <c r="AJ420" s="307"/>
      <c r="AK420" s="307"/>
      <c r="AL420" s="54"/>
      <c r="AM420" s="307"/>
      <c r="AN420" s="150">
        <v>30</v>
      </c>
      <c r="AO420" s="150">
        <v>4</v>
      </c>
      <c r="AP420" s="150">
        <v>2012</v>
      </c>
      <c r="AQ420" s="150"/>
      <c r="AR420" s="163">
        <v>30</v>
      </c>
      <c r="AS420" s="664" t="s">
        <v>5709</v>
      </c>
      <c r="AT420" s="60">
        <v>387</v>
      </c>
      <c r="AU420" s="60">
        <v>225</v>
      </c>
      <c r="AV420" s="60">
        <v>8.2799999999999994</v>
      </c>
      <c r="AW420" s="61"/>
      <c r="AX420" s="61"/>
      <c r="AY420" s="60">
        <v>149.4</v>
      </c>
      <c r="AZ420" s="60">
        <v>90</v>
      </c>
      <c r="BA420" s="60">
        <v>859.68000000000006</v>
      </c>
      <c r="BB420" s="60"/>
      <c r="BC420" s="60">
        <v>859.68</v>
      </c>
    </row>
    <row r="421" spans="1:55" s="62" customFormat="1" ht="12">
      <c r="A421" s="63" t="s">
        <v>5708</v>
      </c>
      <c r="B421" s="50">
        <v>14</v>
      </c>
      <c r="C421" s="163">
        <v>3869980779</v>
      </c>
      <c r="D421" s="150" t="s">
        <v>307</v>
      </c>
      <c r="E421" s="150" t="s">
        <v>152</v>
      </c>
      <c r="F421" s="163">
        <v>19801117107</v>
      </c>
      <c r="G421" s="53"/>
      <c r="H421" s="150">
        <v>20</v>
      </c>
      <c r="I421" s="150">
        <v>12</v>
      </c>
      <c r="J421" s="150">
        <v>1956</v>
      </c>
      <c r="K421" s="150">
        <v>56</v>
      </c>
      <c r="L421" s="207" t="s">
        <v>3164</v>
      </c>
      <c r="M421" s="58"/>
      <c r="N421" s="1"/>
      <c r="O421" s="1"/>
      <c r="P421" s="215"/>
      <c r="Q421" s="163">
        <v>68</v>
      </c>
      <c r="R421" s="53"/>
      <c r="S421" s="661" t="s">
        <v>58</v>
      </c>
      <c r="T421" s="661">
        <v>11030065</v>
      </c>
      <c r="U421" s="55"/>
      <c r="V421" s="55"/>
      <c r="W421" s="55"/>
      <c r="X421" s="64"/>
      <c r="Y421" s="55"/>
      <c r="Z421" s="55"/>
      <c r="AA421" s="307"/>
      <c r="AB421" s="307"/>
      <c r="AC421" s="307"/>
      <c r="AD421" s="307"/>
      <c r="AE421" s="307"/>
      <c r="AF421" s="150">
        <v>19</v>
      </c>
      <c r="AG421" s="150">
        <v>3</v>
      </c>
      <c r="AH421" s="150">
        <v>2012</v>
      </c>
      <c r="AI421" s="492">
        <v>0.52083333333333337</v>
      </c>
      <c r="AJ421" s="307"/>
      <c r="AK421" s="307"/>
      <c r="AL421" s="54"/>
      <c r="AM421" s="307"/>
      <c r="AN421" s="150">
        <v>30</v>
      </c>
      <c r="AO421" s="150">
        <v>4</v>
      </c>
      <c r="AP421" s="150">
        <v>2012</v>
      </c>
      <c r="AQ421" s="150"/>
      <c r="AR421" s="163">
        <v>30</v>
      </c>
      <c r="AS421" s="664" t="s">
        <v>5709</v>
      </c>
      <c r="AT421" s="60">
        <v>387</v>
      </c>
      <c r="AU421" s="60">
        <v>225</v>
      </c>
      <c r="AV421" s="60">
        <v>14.03</v>
      </c>
      <c r="AW421" s="61"/>
      <c r="AX421" s="61"/>
      <c r="AY421" s="60">
        <v>149.4</v>
      </c>
      <c r="AZ421" s="60">
        <v>90</v>
      </c>
      <c r="BA421" s="60">
        <v>865.43000000000006</v>
      </c>
      <c r="BB421" s="60"/>
      <c r="BC421" s="60">
        <v>865.43</v>
      </c>
    </row>
    <row r="422" spans="1:55" s="62" customFormat="1" ht="12">
      <c r="A422" s="63" t="s">
        <v>5708</v>
      </c>
      <c r="B422" s="50">
        <v>15</v>
      </c>
      <c r="C422" s="163">
        <v>3653156400</v>
      </c>
      <c r="D422" s="150" t="s">
        <v>4823</v>
      </c>
      <c r="E422" s="150" t="s">
        <v>4824</v>
      </c>
      <c r="F422" s="163">
        <v>19001076328</v>
      </c>
      <c r="G422" s="53"/>
      <c r="H422" s="150">
        <v>10</v>
      </c>
      <c r="I422" s="150">
        <v>1</v>
      </c>
      <c r="J422" s="150">
        <v>1960</v>
      </c>
      <c r="K422" s="150">
        <v>52</v>
      </c>
      <c r="L422" s="150" t="s">
        <v>5710</v>
      </c>
      <c r="M422" s="58"/>
      <c r="N422" s="1"/>
      <c r="O422" s="1"/>
      <c r="P422" s="215"/>
      <c r="Q422" s="163">
        <v>69</v>
      </c>
      <c r="R422" s="53"/>
      <c r="S422" s="661" t="s">
        <v>58</v>
      </c>
      <c r="T422" s="661">
        <v>11030065</v>
      </c>
      <c r="U422" s="55"/>
      <c r="V422" s="55"/>
      <c r="W422" s="55"/>
      <c r="X422" s="64"/>
      <c r="Y422" s="55"/>
      <c r="Z422" s="55"/>
      <c r="AA422" s="307"/>
      <c r="AB422" s="307"/>
      <c r="AC422" s="307"/>
      <c r="AD422" s="307"/>
      <c r="AE422" s="307"/>
      <c r="AF422" s="150">
        <v>19</v>
      </c>
      <c r="AG422" s="150">
        <v>3</v>
      </c>
      <c r="AH422" s="150">
        <v>2012</v>
      </c>
      <c r="AI422" s="492">
        <v>0.52777777777777779</v>
      </c>
      <c r="AJ422" s="307"/>
      <c r="AK422" s="307"/>
      <c r="AL422" s="54"/>
      <c r="AM422" s="307"/>
      <c r="AN422" s="150">
        <v>30</v>
      </c>
      <c r="AO422" s="150">
        <v>4</v>
      </c>
      <c r="AP422" s="150">
        <v>2012</v>
      </c>
      <c r="AQ422" s="150"/>
      <c r="AR422" s="163">
        <v>30</v>
      </c>
      <c r="AS422" s="664" t="s">
        <v>5709</v>
      </c>
      <c r="AT422" s="60">
        <v>387</v>
      </c>
      <c r="AU422" s="60">
        <v>225</v>
      </c>
      <c r="AV422" s="60">
        <v>8.57</v>
      </c>
      <c r="AW422" s="61">
        <v>10</v>
      </c>
      <c r="AX422" s="61"/>
      <c r="AY422" s="60">
        <v>149.4</v>
      </c>
      <c r="AZ422" s="60">
        <v>90</v>
      </c>
      <c r="BA422" s="60">
        <v>869.97</v>
      </c>
      <c r="BB422" s="60"/>
      <c r="BC422" s="60">
        <v>869.97</v>
      </c>
    </row>
    <row r="423" spans="1:55" s="62" customFormat="1" ht="12">
      <c r="A423" s="63" t="s">
        <v>5708</v>
      </c>
      <c r="B423" s="50">
        <v>16</v>
      </c>
      <c r="C423" s="163">
        <v>3471032070</v>
      </c>
      <c r="D423" s="150" t="s">
        <v>137</v>
      </c>
      <c r="E423" s="150" t="s">
        <v>4825</v>
      </c>
      <c r="F423" s="163">
        <v>19001007027</v>
      </c>
      <c r="G423" s="53"/>
      <c r="H423" s="150">
        <v>3</v>
      </c>
      <c r="I423" s="150">
        <v>6</v>
      </c>
      <c r="J423" s="150">
        <v>1980</v>
      </c>
      <c r="K423" s="150">
        <v>32</v>
      </c>
      <c r="L423" s="207" t="s">
        <v>3164</v>
      </c>
      <c r="M423" s="58"/>
      <c r="N423" s="1"/>
      <c r="O423" s="1"/>
      <c r="P423" s="215"/>
      <c r="Q423" s="163">
        <v>72</v>
      </c>
      <c r="R423" s="53"/>
      <c r="S423" s="661" t="s">
        <v>58</v>
      </c>
      <c r="T423" s="661">
        <v>11030065</v>
      </c>
      <c r="U423" s="55"/>
      <c r="V423" s="55"/>
      <c r="W423" s="55"/>
      <c r="X423" s="64"/>
      <c r="Y423" s="55"/>
      <c r="Z423" s="55"/>
      <c r="AA423" s="307"/>
      <c r="AB423" s="307"/>
      <c r="AC423" s="307"/>
      <c r="AD423" s="307"/>
      <c r="AE423" s="307"/>
      <c r="AF423" s="150">
        <v>21</v>
      </c>
      <c r="AG423" s="150">
        <v>3</v>
      </c>
      <c r="AH423" s="150">
        <v>2012</v>
      </c>
      <c r="AI423" s="492">
        <v>0.54166666666666663</v>
      </c>
      <c r="AJ423" s="307"/>
      <c r="AK423" s="307"/>
      <c r="AL423" s="54"/>
      <c r="AM423" s="307"/>
      <c r="AN423" s="150">
        <v>30</v>
      </c>
      <c r="AO423" s="150">
        <v>4</v>
      </c>
      <c r="AP423" s="150">
        <v>2012</v>
      </c>
      <c r="AQ423" s="150"/>
      <c r="AR423" s="163">
        <v>30</v>
      </c>
      <c r="AS423" s="664" t="s">
        <v>5709</v>
      </c>
      <c r="AT423" s="60">
        <v>387</v>
      </c>
      <c r="AU423" s="60">
        <v>225</v>
      </c>
      <c r="AV423" s="60">
        <v>6.5</v>
      </c>
      <c r="AW423" s="61"/>
      <c r="AX423" s="61"/>
      <c r="AY423" s="60">
        <v>149.4</v>
      </c>
      <c r="AZ423" s="60">
        <v>90</v>
      </c>
      <c r="BA423" s="60">
        <v>857.9</v>
      </c>
      <c r="BB423" s="60"/>
      <c r="BC423" s="60">
        <v>857.9</v>
      </c>
    </row>
    <row r="424" spans="1:55" s="62" customFormat="1" ht="12">
      <c r="A424" s="63" t="s">
        <v>5708</v>
      </c>
      <c r="B424" s="50">
        <v>17</v>
      </c>
      <c r="C424" s="163">
        <v>1120633022</v>
      </c>
      <c r="D424" s="150" t="s">
        <v>4827</v>
      </c>
      <c r="E424" s="150" t="s">
        <v>4828</v>
      </c>
      <c r="F424" s="163">
        <v>19001043415</v>
      </c>
      <c r="G424" s="53"/>
      <c r="H424" s="150">
        <v>5</v>
      </c>
      <c r="I424" s="150">
        <v>2</v>
      </c>
      <c r="J424" s="150">
        <v>1937</v>
      </c>
      <c r="K424" s="150">
        <v>75</v>
      </c>
      <c r="L424" s="207" t="s">
        <v>3164</v>
      </c>
      <c r="M424" s="58"/>
      <c r="N424" s="1"/>
      <c r="O424" s="1"/>
      <c r="P424" s="215"/>
      <c r="Q424" s="163">
        <v>76</v>
      </c>
      <c r="R424" s="53"/>
      <c r="S424" s="661" t="s">
        <v>58</v>
      </c>
      <c r="T424" s="661">
        <v>11030065</v>
      </c>
      <c r="U424" s="55"/>
      <c r="V424" s="55"/>
      <c r="W424" s="55"/>
      <c r="X424" s="64"/>
      <c r="Y424" s="55"/>
      <c r="Z424" s="55"/>
      <c r="AA424" s="307"/>
      <c r="AB424" s="307"/>
      <c r="AC424" s="307"/>
      <c r="AD424" s="307"/>
      <c r="AE424" s="307"/>
      <c r="AF424" s="150">
        <v>30</v>
      </c>
      <c r="AG424" s="150">
        <v>3</v>
      </c>
      <c r="AH424" s="150">
        <v>2012</v>
      </c>
      <c r="AI424" s="492">
        <v>0.16666666666666666</v>
      </c>
      <c r="AJ424" s="307"/>
      <c r="AK424" s="307"/>
      <c r="AL424" s="54"/>
      <c r="AM424" s="307"/>
      <c r="AN424" s="150">
        <v>2</v>
      </c>
      <c r="AO424" s="150">
        <v>4</v>
      </c>
      <c r="AP424" s="150">
        <v>2012</v>
      </c>
      <c r="AQ424" s="492">
        <v>0.5</v>
      </c>
      <c r="AR424" s="163">
        <v>2</v>
      </c>
      <c r="AS424" s="665" t="s">
        <v>1914</v>
      </c>
      <c r="AT424" s="60">
        <v>25.8</v>
      </c>
      <c r="AU424" s="60">
        <v>15</v>
      </c>
      <c r="AV424" s="60">
        <v>23.07</v>
      </c>
      <c r="AW424" s="61">
        <v>16</v>
      </c>
      <c r="AX424" s="61"/>
      <c r="AY424" s="60">
        <v>9.9600000000000009</v>
      </c>
      <c r="AZ424" s="60">
        <v>6</v>
      </c>
      <c r="BA424" s="60">
        <v>95.83</v>
      </c>
      <c r="BB424" s="60"/>
      <c r="BC424" s="60">
        <v>60</v>
      </c>
    </row>
    <row r="425" spans="1:55" s="62" customFormat="1" ht="12">
      <c r="A425" s="63" t="s">
        <v>5708</v>
      </c>
      <c r="B425" s="50">
        <v>18</v>
      </c>
      <c r="C425" s="163">
        <v>1563388438</v>
      </c>
      <c r="D425" s="150" t="s">
        <v>312</v>
      </c>
      <c r="E425" s="150" t="s">
        <v>4829</v>
      </c>
      <c r="F425" s="163">
        <v>62902007858</v>
      </c>
      <c r="G425" s="53"/>
      <c r="H425" s="150">
        <v>21</v>
      </c>
      <c r="I425" s="150">
        <v>12</v>
      </c>
      <c r="J425" s="150">
        <v>1967</v>
      </c>
      <c r="K425" s="150">
        <v>45</v>
      </c>
      <c r="L425" s="207" t="s">
        <v>3164</v>
      </c>
      <c r="M425" s="58"/>
      <c r="N425" s="1"/>
      <c r="O425" s="1"/>
      <c r="P425" s="215"/>
      <c r="Q425" s="163">
        <v>77</v>
      </c>
      <c r="R425" s="53"/>
      <c r="S425" s="661" t="s">
        <v>58</v>
      </c>
      <c r="T425" s="661">
        <v>11030065</v>
      </c>
      <c r="U425" s="55"/>
      <c r="V425" s="55"/>
      <c r="W425" s="55"/>
      <c r="X425" s="64"/>
      <c r="Y425" s="55"/>
      <c r="Z425" s="55"/>
      <c r="AA425" s="307"/>
      <c r="AB425" s="307"/>
      <c r="AC425" s="307"/>
      <c r="AD425" s="307"/>
      <c r="AE425" s="307"/>
      <c r="AF425" s="150">
        <v>30</v>
      </c>
      <c r="AG425" s="150">
        <v>3</v>
      </c>
      <c r="AH425" s="150">
        <v>2012</v>
      </c>
      <c r="AI425" s="492">
        <v>0.45833333333333331</v>
      </c>
      <c r="AJ425" s="307"/>
      <c r="AK425" s="307"/>
      <c r="AL425" s="54"/>
      <c r="AM425" s="307"/>
      <c r="AN425" s="150">
        <v>30</v>
      </c>
      <c r="AO425" s="150">
        <v>4</v>
      </c>
      <c r="AP425" s="150">
        <v>2012</v>
      </c>
      <c r="AQ425" s="150"/>
      <c r="AR425" s="163">
        <v>30</v>
      </c>
      <c r="AS425" s="664" t="s">
        <v>5709</v>
      </c>
      <c r="AT425" s="60">
        <v>387</v>
      </c>
      <c r="AU425" s="60">
        <v>225</v>
      </c>
      <c r="AV425" s="60">
        <v>15.74</v>
      </c>
      <c r="AW425" s="61"/>
      <c r="AX425" s="61"/>
      <c r="AY425" s="60">
        <v>149.4</v>
      </c>
      <c r="AZ425" s="60">
        <v>90</v>
      </c>
      <c r="BA425" s="60">
        <v>867.14</v>
      </c>
      <c r="BB425" s="60"/>
      <c r="BC425" s="60">
        <v>867.14</v>
      </c>
    </row>
    <row r="426" spans="1:55" s="62" customFormat="1" ht="12">
      <c r="A426" s="63" t="s">
        <v>5708</v>
      </c>
      <c r="B426" s="50">
        <v>19</v>
      </c>
      <c r="C426" s="163">
        <v>1832604606</v>
      </c>
      <c r="D426" s="150" t="s">
        <v>634</v>
      </c>
      <c r="E426" s="150" t="s">
        <v>4830</v>
      </c>
      <c r="F426" s="163">
        <v>19001065916</v>
      </c>
      <c r="G426" s="53"/>
      <c r="H426" s="150">
        <v>11</v>
      </c>
      <c r="I426" s="150">
        <v>9</v>
      </c>
      <c r="J426" s="150">
        <v>1978</v>
      </c>
      <c r="K426" s="150">
        <v>34</v>
      </c>
      <c r="L426" s="150" t="s">
        <v>5710</v>
      </c>
      <c r="M426" s="58"/>
      <c r="N426" s="1"/>
      <c r="O426" s="1"/>
      <c r="P426" s="215"/>
      <c r="Q426" s="163">
        <v>79</v>
      </c>
      <c r="R426" s="53"/>
      <c r="S426" s="661" t="s">
        <v>58</v>
      </c>
      <c r="T426" s="661">
        <v>11030065</v>
      </c>
      <c r="U426" s="55"/>
      <c r="V426" s="55"/>
      <c r="W426" s="55"/>
      <c r="X426" s="64"/>
      <c r="Y426" s="55"/>
      <c r="Z426" s="55"/>
      <c r="AA426" s="307"/>
      <c r="AB426" s="307"/>
      <c r="AC426" s="307"/>
      <c r="AD426" s="307"/>
      <c r="AE426" s="307"/>
      <c r="AF426" s="150">
        <v>30</v>
      </c>
      <c r="AG426" s="150">
        <v>3</v>
      </c>
      <c r="AH426" s="150">
        <v>2012</v>
      </c>
      <c r="AI426" s="492">
        <v>0.45833333333333331</v>
      </c>
      <c r="AJ426" s="307"/>
      <c r="AK426" s="307"/>
      <c r="AL426" s="54"/>
      <c r="AM426" s="307"/>
      <c r="AN426" s="150">
        <v>27</v>
      </c>
      <c r="AO426" s="150">
        <v>4</v>
      </c>
      <c r="AP426" s="150">
        <v>2012</v>
      </c>
      <c r="AQ426" s="492">
        <v>0.66666666666666663</v>
      </c>
      <c r="AR426" s="163">
        <v>27</v>
      </c>
      <c r="AS426" s="665" t="s">
        <v>1914</v>
      </c>
      <c r="AT426" s="60">
        <v>348.3</v>
      </c>
      <c r="AU426" s="60">
        <v>202.5</v>
      </c>
      <c r="AV426" s="60">
        <v>8.85</v>
      </c>
      <c r="AW426" s="61">
        <v>10</v>
      </c>
      <c r="AX426" s="61"/>
      <c r="AY426" s="60">
        <v>134.46</v>
      </c>
      <c r="AZ426" s="60">
        <v>81</v>
      </c>
      <c r="BA426" s="60">
        <v>785.11</v>
      </c>
      <c r="BB426" s="60"/>
      <c r="BC426" s="60">
        <v>785.11</v>
      </c>
    </row>
    <row r="427" spans="1:55" s="62" customFormat="1" ht="12">
      <c r="A427" s="63" t="s">
        <v>5708</v>
      </c>
      <c r="B427" s="50">
        <v>20</v>
      </c>
      <c r="C427" s="163">
        <v>150240453</v>
      </c>
      <c r="D427" s="150" t="s">
        <v>453</v>
      </c>
      <c r="E427" s="150" t="s">
        <v>4831</v>
      </c>
      <c r="F427" s="163">
        <v>58001017539</v>
      </c>
      <c r="G427" s="53"/>
      <c r="H427" s="150">
        <v>5</v>
      </c>
      <c r="I427" s="150">
        <v>1</v>
      </c>
      <c r="J427" s="150">
        <v>1957</v>
      </c>
      <c r="K427" s="150">
        <v>55</v>
      </c>
      <c r="L427" s="207" t="s">
        <v>3164</v>
      </c>
      <c r="M427" s="58"/>
      <c r="N427" s="1"/>
      <c r="O427" s="1"/>
      <c r="P427" s="215"/>
      <c r="Q427" s="163">
        <v>80</v>
      </c>
      <c r="R427" s="53"/>
      <c r="S427" s="661" t="s">
        <v>58</v>
      </c>
      <c r="T427" s="661">
        <v>11030065</v>
      </c>
      <c r="U427" s="55"/>
      <c r="V427" s="55"/>
      <c r="W427" s="55"/>
      <c r="X427" s="64"/>
      <c r="Y427" s="55"/>
      <c r="Z427" s="55"/>
      <c r="AA427" s="307"/>
      <c r="AB427" s="307"/>
      <c r="AC427" s="307"/>
      <c r="AD427" s="307"/>
      <c r="AE427" s="307"/>
      <c r="AF427" s="150">
        <v>30</v>
      </c>
      <c r="AG427" s="150">
        <v>3</v>
      </c>
      <c r="AH427" s="150">
        <v>2012</v>
      </c>
      <c r="AI427" s="492">
        <v>0.60416666666666663</v>
      </c>
      <c r="AJ427" s="307"/>
      <c r="AK427" s="307"/>
      <c r="AL427" s="54"/>
      <c r="AM427" s="307"/>
      <c r="AN427" s="150">
        <v>30</v>
      </c>
      <c r="AO427" s="150">
        <v>4</v>
      </c>
      <c r="AP427" s="150">
        <v>2012</v>
      </c>
      <c r="AQ427" s="150"/>
      <c r="AR427" s="163">
        <v>30</v>
      </c>
      <c r="AS427" s="664" t="s">
        <v>5709</v>
      </c>
      <c r="AT427" s="60">
        <v>387</v>
      </c>
      <c r="AU427" s="60">
        <v>225</v>
      </c>
      <c r="AV427" s="60">
        <v>10.8</v>
      </c>
      <c r="AW427" s="61"/>
      <c r="AX427" s="61"/>
      <c r="AY427" s="60">
        <v>149.4</v>
      </c>
      <c r="AZ427" s="60">
        <v>90</v>
      </c>
      <c r="BA427" s="60">
        <v>862.2</v>
      </c>
      <c r="BB427" s="60"/>
      <c r="BC427" s="60">
        <v>862.2</v>
      </c>
    </row>
    <row r="428" spans="1:55" s="62" customFormat="1" ht="12">
      <c r="A428" s="63" t="s">
        <v>5708</v>
      </c>
      <c r="B428" s="50">
        <v>21</v>
      </c>
      <c r="C428" s="163">
        <v>3185569811</v>
      </c>
      <c r="D428" s="150" t="s">
        <v>4924</v>
      </c>
      <c r="E428" s="150" t="s">
        <v>5711</v>
      </c>
      <c r="F428" s="163">
        <v>19001057001</v>
      </c>
      <c r="G428" s="53"/>
      <c r="H428" s="150">
        <v>15</v>
      </c>
      <c r="I428" s="150">
        <v>9</v>
      </c>
      <c r="J428" s="150">
        <v>1940</v>
      </c>
      <c r="K428" s="150">
        <v>72</v>
      </c>
      <c r="L428" s="207" t="s">
        <v>3164</v>
      </c>
      <c r="M428" s="58"/>
      <c r="N428" s="1"/>
      <c r="O428" s="1"/>
      <c r="P428" s="215"/>
      <c r="Q428" s="163">
        <v>81</v>
      </c>
      <c r="R428" s="53"/>
      <c r="S428" s="661" t="s">
        <v>58</v>
      </c>
      <c r="T428" s="661">
        <v>11030065</v>
      </c>
      <c r="U428" s="55"/>
      <c r="V428" s="55"/>
      <c r="W428" s="55"/>
      <c r="X428" s="64"/>
      <c r="Y428" s="55"/>
      <c r="Z428" s="55"/>
      <c r="AA428" s="307"/>
      <c r="AB428" s="307"/>
      <c r="AC428" s="307"/>
      <c r="AD428" s="307"/>
      <c r="AE428" s="307"/>
      <c r="AF428" s="150">
        <v>31</v>
      </c>
      <c r="AG428" s="150">
        <v>3</v>
      </c>
      <c r="AH428" s="150">
        <v>2012</v>
      </c>
      <c r="AI428" s="492">
        <v>0.79166666666666663</v>
      </c>
      <c r="AJ428" s="307"/>
      <c r="AK428" s="307"/>
      <c r="AL428" s="54"/>
      <c r="AM428" s="307"/>
      <c r="AN428" s="150">
        <v>5</v>
      </c>
      <c r="AO428" s="150">
        <v>4</v>
      </c>
      <c r="AP428" s="150">
        <v>2012</v>
      </c>
      <c r="AQ428" s="492">
        <v>0.54166666666666663</v>
      </c>
      <c r="AR428" s="163">
        <v>5</v>
      </c>
      <c r="AS428" s="665" t="s">
        <v>1914</v>
      </c>
      <c r="AT428" s="60">
        <v>64.5</v>
      </c>
      <c r="AU428" s="60">
        <v>37.5</v>
      </c>
      <c r="AV428" s="60">
        <v>27.95</v>
      </c>
      <c r="AW428" s="61">
        <v>26</v>
      </c>
      <c r="AX428" s="61"/>
      <c r="AY428" s="60">
        <v>24.900000000000002</v>
      </c>
      <c r="AZ428" s="60">
        <v>15</v>
      </c>
      <c r="BA428" s="60">
        <v>195.85000000000002</v>
      </c>
      <c r="BB428" s="60"/>
      <c r="BC428" s="60">
        <v>150</v>
      </c>
    </row>
    <row r="429" spans="1:55" s="62" customFormat="1" ht="12">
      <c r="A429" s="63" t="s">
        <v>5708</v>
      </c>
      <c r="B429" s="50">
        <v>22</v>
      </c>
      <c r="C429" s="163">
        <v>791522187</v>
      </c>
      <c r="D429" s="150" t="s">
        <v>5712</v>
      </c>
      <c r="E429" s="150" t="s">
        <v>3385</v>
      </c>
      <c r="F429" s="163">
        <v>19001081372</v>
      </c>
      <c r="G429" s="53"/>
      <c r="H429" s="150">
        <v>22</v>
      </c>
      <c r="I429" s="150">
        <v>7</v>
      </c>
      <c r="J429" s="150">
        <v>1988</v>
      </c>
      <c r="K429" s="150">
        <v>24</v>
      </c>
      <c r="L429" s="207" t="s">
        <v>3164</v>
      </c>
      <c r="M429" s="58"/>
      <c r="N429" s="1"/>
      <c r="O429" s="1"/>
      <c r="P429" s="215"/>
      <c r="Q429" s="163">
        <v>82</v>
      </c>
      <c r="R429" s="53"/>
      <c r="S429" s="661" t="s">
        <v>58</v>
      </c>
      <c r="T429" s="661">
        <v>11030065</v>
      </c>
      <c r="U429" s="55"/>
      <c r="V429" s="55"/>
      <c r="W429" s="55"/>
      <c r="X429" s="64"/>
      <c r="Y429" s="55"/>
      <c r="Z429" s="55"/>
      <c r="AA429" s="307"/>
      <c r="AB429" s="307"/>
      <c r="AC429" s="307"/>
      <c r="AD429" s="307"/>
      <c r="AE429" s="307"/>
      <c r="AF429" s="150">
        <v>2</v>
      </c>
      <c r="AG429" s="150">
        <v>4</v>
      </c>
      <c r="AH429" s="150">
        <v>2012</v>
      </c>
      <c r="AI429" s="492">
        <v>0.45833333333333331</v>
      </c>
      <c r="AJ429" s="307"/>
      <c r="AK429" s="307"/>
      <c r="AL429" s="54"/>
      <c r="AM429" s="307"/>
      <c r="AN429" s="150">
        <v>30</v>
      </c>
      <c r="AO429" s="150">
        <v>4</v>
      </c>
      <c r="AP429" s="150">
        <v>2012</v>
      </c>
      <c r="AQ429" s="150"/>
      <c r="AR429" s="163">
        <v>28</v>
      </c>
      <c r="AS429" s="664" t="s">
        <v>5709</v>
      </c>
      <c r="AT429" s="60">
        <v>361.2</v>
      </c>
      <c r="AU429" s="60">
        <v>210</v>
      </c>
      <c r="AV429" s="60">
        <v>10.5</v>
      </c>
      <c r="AW429" s="61"/>
      <c r="AX429" s="61"/>
      <c r="AY429" s="60">
        <v>139.44</v>
      </c>
      <c r="AZ429" s="60">
        <v>84</v>
      </c>
      <c r="BA429" s="60">
        <v>805.14</v>
      </c>
      <c r="BB429" s="60"/>
      <c r="BC429" s="60">
        <v>805.14</v>
      </c>
    </row>
    <row r="430" spans="1:55" s="62" customFormat="1" ht="12">
      <c r="A430" s="63" t="s">
        <v>5708</v>
      </c>
      <c r="B430" s="50">
        <v>23</v>
      </c>
      <c r="C430" s="163">
        <v>3053649154</v>
      </c>
      <c r="D430" s="150" t="s">
        <v>5713</v>
      </c>
      <c r="E430" s="150" t="s">
        <v>3369</v>
      </c>
      <c r="F430" s="163">
        <v>62006037738</v>
      </c>
      <c r="G430" s="53"/>
      <c r="H430" s="150">
        <v>10</v>
      </c>
      <c r="I430" s="150">
        <v>5</v>
      </c>
      <c r="J430" s="150">
        <v>1946</v>
      </c>
      <c r="K430" s="150">
        <v>66</v>
      </c>
      <c r="L430" s="207" t="s">
        <v>3164</v>
      </c>
      <c r="M430" s="58"/>
      <c r="N430" s="1"/>
      <c r="O430" s="1"/>
      <c r="P430" s="215"/>
      <c r="Q430" s="163">
        <v>84</v>
      </c>
      <c r="R430" s="53"/>
      <c r="S430" s="661" t="s">
        <v>58</v>
      </c>
      <c r="T430" s="661">
        <v>11030065</v>
      </c>
      <c r="U430" s="55"/>
      <c r="V430" s="55"/>
      <c r="W430" s="55"/>
      <c r="X430" s="64"/>
      <c r="Y430" s="55"/>
      <c r="Z430" s="55"/>
      <c r="AA430" s="307"/>
      <c r="AB430" s="307"/>
      <c r="AC430" s="307"/>
      <c r="AD430" s="307"/>
      <c r="AE430" s="307"/>
      <c r="AF430" s="150">
        <v>3</v>
      </c>
      <c r="AG430" s="150">
        <v>4</v>
      </c>
      <c r="AH430" s="150">
        <v>2012</v>
      </c>
      <c r="AI430" s="492">
        <v>0.4861111111111111</v>
      </c>
      <c r="AJ430" s="307"/>
      <c r="AK430" s="307"/>
      <c r="AL430" s="54"/>
      <c r="AM430" s="307"/>
      <c r="AN430" s="150">
        <v>30</v>
      </c>
      <c r="AO430" s="150">
        <v>4</v>
      </c>
      <c r="AP430" s="150">
        <v>2012</v>
      </c>
      <c r="AQ430" s="150"/>
      <c r="AR430" s="163">
        <v>27</v>
      </c>
      <c r="AS430" s="664" t="s">
        <v>5709</v>
      </c>
      <c r="AT430" s="60">
        <v>348.3</v>
      </c>
      <c r="AU430" s="60">
        <v>202.5</v>
      </c>
      <c r="AV430" s="60">
        <v>11.34</v>
      </c>
      <c r="AW430" s="61"/>
      <c r="AX430" s="61"/>
      <c r="AY430" s="60">
        <v>134.46</v>
      </c>
      <c r="AZ430" s="60">
        <v>81</v>
      </c>
      <c r="BA430" s="60">
        <v>777.6</v>
      </c>
      <c r="BB430" s="60"/>
      <c r="BC430" s="60">
        <v>777.6</v>
      </c>
    </row>
    <row r="431" spans="1:55" s="62" customFormat="1" ht="12">
      <c r="A431" s="63" t="s">
        <v>5708</v>
      </c>
      <c r="B431" s="50">
        <v>24</v>
      </c>
      <c r="C431" s="163">
        <v>2295833372</v>
      </c>
      <c r="D431" s="150" t="s">
        <v>5714</v>
      </c>
      <c r="E431" s="150" t="s">
        <v>2534</v>
      </c>
      <c r="F431" s="205" t="s">
        <v>5715</v>
      </c>
      <c r="G431" s="53"/>
      <c r="H431" s="150">
        <v>1</v>
      </c>
      <c r="I431" s="150">
        <v>7</v>
      </c>
      <c r="J431" s="150">
        <v>1939</v>
      </c>
      <c r="K431" s="150">
        <v>73</v>
      </c>
      <c r="L431" s="207" t="s">
        <v>3164</v>
      </c>
      <c r="M431" s="572"/>
      <c r="N431" s="1"/>
      <c r="O431" s="1"/>
      <c r="P431" s="215"/>
      <c r="Q431" s="163">
        <v>85</v>
      </c>
      <c r="R431" s="53"/>
      <c r="S431" s="661" t="s">
        <v>58</v>
      </c>
      <c r="T431" s="661">
        <v>11030065</v>
      </c>
      <c r="U431" s="55"/>
      <c r="V431" s="55"/>
      <c r="W431" s="55"/>
      <c r="X431" s="64"/>
      <c r="Y431" s="55"/>
      <c r="Z431" s="55"/>
      <c r="AA431" s="307"/>
      <c r="AB431" s="307"/>
      <c r="AC431" s="307"/>
      <c r="AD431" s="307"/>
      <c r="AE431" s="307"/>
      <c r="AF431" s="150">
        <v>4</v>
      </c>
      <c r="AG431" s="150">
        <v>4</v>
      </c>
      <c r="AH431" s="150">
        <v>2012</v>
      </c>
      <c r="AI431" s="492">
        <v>0.78472222222222221</v>
      </c>
      <c r="AJ431" s="307"/>
      <c r="AK431" s="307"/>
      <c r="AL431" s="54"/>
      <c r="AM431" s="307"/>
      <c r="AN431" s="150">
        <v>6</v>
      </c>
      <c r="AO431" s="150">
        <v>4</v>
      </c>
      <c r="AP431" s="150">
        <v>2012</v>
      </c>
      <c r="AQ431" s="492">
        <v>0.625</v>
      </c>
      <c r="AR431" s="163">
        <v>2</v>
      </c>
      <c r="AS431" s="665" t="s">
        <v>1914</v>
      </c>
      <c r="AT431" s="60">
        <v>25.8</v>
      </c>
      <c r="AU431" s="60">
        <v>15</v>
      </c>
      <c r="AV431" s="60">
        <v>36.56</v>
      </c>
      <c r="AW431" s="61">
        <v>26</v>
      </c>
      <c r="AX431" s="61"/>
      <c r="AY431" s="60">
        <v>9.9600000000000009</v>
      </c>
      <c r="AZ431" s="60">
        <v>6</v>
      </c>
      <c r="BA431" s="60">
        <v>119.32000000000001</v>
      </c>
      <c r="BB431" s="60"/>
      <c r="BC431" s="60">
        <v>60</v>
      </c>
    </row>
    <row r="432" spans="1:55" s="62" customFormat="1" ht="12">
      <c r="A432" s="63" t="s">
        <v>5708</v>
      </c>
      <c r="B432" s="50">
        <v>25</v>
      </c>
      <c r="C432" s="163">
        <v>1342003970</v>
      </c>
      <c r="D432" s="150" t="s">
        <v>4804</v>
      </c>
      <c r="E432" s="150" t="s">
        <v>1940</v>
      </c>
      <c r="F432" s="163">
        <v>19001059337</v>
      </c>
      <c r="G432" s="53"/>
      <c r="H432" s="150">
        <v>27</v>
      </c>
      <c r="I432" s="150">
        <v>9</v>
      </c>
      <c r="J432" s="150">
        <v>1941</v>
      </c>
      <c r="K432" s="150">
        <v>71</v>
      </c>
      <c r="L432" s="150" t="s">
        <v>5710</v>
      </c>
      <c r="M432" s="58"/>
      <c r="N432" s="1"/>
      <c r="O432" s="1"/>
      <c r="P432" s="215"/>
      <c r="Q432" s="163">
        <v>86</v>
      </c>
      <c r="R432" s="53"/>
      <c r="S432" s="661" t="s">
        <v>58</v>
      </c>
      <c r="T432" s="661">
        <v>11030065</v>
      </c>
      <c r="U432" s="55"/>
      <c r="V432" s="55"/>
      <c r="W432" s="55"/>
      <c r="X432" s="64"/>
      <c r="Y432" s="55"/>
      <c r="Z432" s="55"/>
      <c r="AA432" s="307"/>
      <c r="AB432" s="307"/>
      <c r="AC432" s="307"/>
      <c r="AD432" s="307"/>
      <c r="AE432" s="307"/>
      <c r="AF432" s="150">
        <v>16</v>
      </c>
      <c r="AG432" s="150">
        <v>4</v>
      </c>
      <c r="AH432" s="150">
        <v>2012</v>
      </c>
      <c r="AI432" s="492">
        <v>0.77777777777777779</v>
      </c>
      <c r="AJ432" s="307"/>
      <c r="AK432" s="307"/>
      <c r="AL432" s="54"/>
      <c r="AM432" s="307"/>
      <c r="AN432" s="150">
        <v>30</v>
      </c>
      <c r="AO432" s="150">
        <v>4</v>
      </c>
      <c r="AP432" s="150">
        <v>2012</v>
      </c>
      <c r="AQ432" s="150"/>
      <c r="AR432" s="163">
        <v>14</v>
      </c>
      <c r="AS432" s="664" t="s">
        <v>5709</v>
      </c>
      <c r="AT432" s="60">
        <v>180.6</v>
      </c>
      <c r="AU432" s="60">
        <v>105</v>
      </c>
      <c r="AV432" s="60">
        <v>3.3</v>
      </c>
      <c r="AW432" s="61"/>
      <c r="AX432" s="61"/>
      <c r="AY432" s="60">
        <v>69.72</v>
      </c>
      <c r="AZ432" s="60">
        <v>42</v>
      </c>
      <c r="BA432" s="60">
        <v>400.62</v>
      </c>
      <c r="BB432" s="60"/>
      <c r="BC432" s="60">
        <v>400.62</v>
      </c>
    </row>
    <row r="433" spans="1:55" s="62" customFormat="1" ht="12">
      <c r="A433" s="63" t="s">
        <v>5708</v>
      </c>
      <c r="B433" s="50">
        <v>26</v>
      </c>
      <c r="C433" s="163">
        <v>3992903777</v>
      </c>
      <c r="D433" s="150" t="s">
        <v>407</v>
      </c>
      <c r="E433" s="150" t="s">
        <v>5716</v>
      </c>
      <c r="F433" s="163">
        <v>58001025706</v>
      </c>
      <c r="G433" s="53"/>
      <c r="H433" s="150">
        <v>17</v>
      </c>
      <c r="I433" s="150">
        <v>12</v>
      </c>
      <c r="J433" s="150">
        <v>1971</v>
      </c>
      <c r="K433" s="150">
        <v>41</v>
      </c>
      <c r="L433" s="207" t="s">
        <v>3164</v>
      </c>
      <c r="M433" s="58"/>
      <c r="N433" s="1"/>
      <c r="O433" s="1"/>
      <c r="P433" s="219"/>
      <c r="Q433" s="163">
        <v>87</v>
      </c>
      <c r="R433" s="53"/>
      <c r="S433" s="661" t="s">
        <v>58</v>
      </c>
      <c r="T433" s="661">
        <v>11030065</v>
      </c>
      <c r="U433" s="55"/>
      <c r="V433" s="55"/>
      <c r="W433" s="55"/>
      <c r="X433" s="64"/>
      <c r="Y433" s="55"/>
      <c r="Z433" s="55"/>
      <c r="AA433" s="307"/>
      <c r="AB433" s="307"/>
      <c r="AC433" s="307"/>
      <c r="AD433" s="307"/>
      <c r="AE433" s="307"/>
      <c r="AF433" s="150">
        <v>18</v>
      </c>
      <c r="AG433" s="150">
        <v>4</v>
      </c>
      <c r="AH433" s="150">
        <v>2012</v>
      </c>
      <c r="AI433" s="492">
        <v>0.53472222222222221</v>
      </c>
      <c r="AJ433" s="307"/>
      <c r="AK433" s="307"/>
      <c r="AL433" s="54"/>
      <c r="AM433" s="307"/>
      <c r="AN433" s="150">
        <v>30</v>
      </c>
      <c r="AO433" s="150">
        <v>4</v>
      </c>
      <c r="AP433" s="150">
        <v>2012</v>
      </c>
      <c r="AQ433" s="150"/>
      <c r="AR433" s="163">
        <v>12</v>
      </c>
      <c r="AS433" s="664" t="s">
        <v>5709</v>
      </c>
      <c r="AT433" s="60">
        <v>154.80000000000001</v>
      </c>
      <c r="AU433" s="60">
        <v>90</v>
      </c>
      <c r="AV433" s="60">
        <v>1.38</v>
      </c>
      <c r="AW433" s="61"/>
      <c r="AX433" s="61"/>
      <c r="AY433" s="60">
        <v>59.760000000000005</v>
      </c>
      <c r="AZ433" s="60">
        <v>36</v>
      </c>
      <c r="BA433" s="60">
        <v>341.94</v>
      </c>
      <c r="BB433" s="60"/>
      <c r="BC433" s="60">
        <v>341.94</v>
      </c>
    </row>
    <row r="434" spans="1:55" s="62" customFormat="1" ht="12">
      <c r="A434" s="63" t="s">
        <v>5708</v>
      </c>
      <c r="B434" s="50">
        <v>27</v>
      </c>
      <c r="C434" s="163">
        <v>2221706590</v>
      </c>
      <c r="D434" s="150" t="s">
        <v>5717</v>
      </c>
      <c r="E434" s="150" t="s">
        <v>74</v>
      </c>
      <c r="F434" s="163">
        <v>19601114609</v>
      </c>
      <c r="G434" s="53"/>
      <c r="H434" s="150">
        <v>19</v>
      </c>
      <c r="I434" s="150">
        <v>5</v>
      </c>
      <c r="J434" s="150">
        <v>1957</v>
      </c>
      <c r="K434" s="150">
        <v>55</v>
      </c>
      <c r="L434" s="207" t="s">
        <v>3164</v>
      </c>
      <c r="M434" s="58"/>
      <c r="N434" s="1"/>
      <c r="O434" s="1"/>
      <c r="P434" s="219"/>
      <c r="Q434" s="163">
        <v>88</v>
      </c>
      <c r="R434" s="53"/>
      <c r="S434" s="661" t="s">
        <v>58</v>
      </c>
      <c r="T434" s="661">
        <v>11030065</v>
      </c>
      <c r="U434" s="55"/>
      <c r="V434" s="55"/>
      <c r="W434" s="55"/>
      <c r="X434" s="64"/>
      <c r="Y434" s="55"/>
      <c r="Z434" s="55"/>
      <c r="AA434" s="307"/>
      <c r="AB434" s="307"/>
      <c r="AC434" s="307"/>
      <c r="AD434" s="307"/>
      <c r="AE434" s="307"/>
      <c r="AF434" s="150">
        <v>19</v>
      </c>
      <c r="AG434" s="150">
        <v>4</v>
      </c>
      <c r="AH434" s="150">
        <v>2012</v>
      </c>
      <c r="AI434" s="492">
        <v>0.5625</v>
      </c>
      <c r="AJ434" s="307"/>
      <c r="AK434" s="307"/>
      <c r="AL434" s="54"/>
      <c r="AM434" s="307"/>
      <c r="AN434" s="150">
        <v>27</v>
      </c>
      <c r="AO434" s="150">
        <v>4</v>
      </c>
      <c r="AP434" s="150">
        <v>2012</v>
      </c>
      <c r="AQ434" s="492">
        <v>0.33333333333333331</v>
      </c>
      <c r="AR434" s="163">
        <v>8</v>
      </c>
      <c r="AS434" s="665" t="s">
        <v>1914</v>
      </c>
      <c r="AT434" s="60">
        <v>103.2</v>
      </c>
      <c r="AU434" s="60">
        <v>60</v>
      </c>
      <c r="AV434" s="60">
        <v>13.12</v>
      </c>
      <c r="AW434" s="61">
        <v>16</v>
      </c>
      <c r="AX434" s="61"/>
      <c r="AY434" s="60">
        <v>39.840000000000003</v>
      </c>
      <c r="AZ434" s="60">
        <v>24</v>
      </c>
      <c r="BA434" s="60">
        <v>256.16000000000003</v>
      </c>
      <c r="BB434" s="60"/>
      <c r="BC434" s="60">
        <v>240</v>
      </c>
    </row>
    <row r="435" spans="1:55" s="62" customFormat="1" ht="12">
      <c r="A435" s="63" t="s">
        <v>5708</v>
      </c>
      <c r="B435" s="50">
        <v>28</v>
      </c>
      <c r="C435" s="163">
        <v>2866560343</v>
      </c>
      <c r="D435" s="150" t="s">
        <v>375</v>
      </c>
      <c r="E435" s="150" t="s">
        <v>5718</v>
      </c>
      <c r="F435" s="163">
        <v>19001032109</v>
      </c>
      <c r="G435" s="53"/>
      <c r="H435" s="150">
        <v>23</v>
      </c>
      <c r="I435" s="150">
        <v>7</v>
      </c>
      <c r="J435" s="150">
        <v>1973</v>
      </c>
      <c r="K435" s="150">
        <v>39</v>
      </c>
      <c r="L435" s="150" t="s">
        <v>5710</v>
      </c>
      <c r="M435" s="58"/>
      <c r="N435" s="1"/>
      <c r="O435" s="1"/>
      <c r="P435" s="219"/>
      <c r="Q435" s="163">
        <v>90</v>
      </c>
      <c r="R435" s="53"/>
      <c r="S435" s="661" t="s">
        <v>58</v>
      </c>
      <c r="T435" s="661">
        <v>11030065</v>
      </c>
      <c r="U435" s="55"/>
      <c r="V435" s="55"/>
      <c r="W435" s="55"/>
      <c r="X435" s="64"/>
      <c r="Y435" s="55"/>
      <c r="Z435" s="55"/>
      <c r="AA435" s="307"/>
      <c r="AB435" s="307"/>
      <c r="AC435" s="307"/>
      <c r="AD435" s="307"/>
      <c r="AE435" s="307"/>
      <c r="AF435" s="150">
        <v>26</v>
      </c>
      <c r="AG435" s="150">
        <v>4</v>
      </c>
      <c r="AH435" s="150">
        <v>2012</v>
      </c>
      <c r="AI435" s="492">
        <v>0.4861111111111111</v>
      </c>
      <c r="AJ435" s="307"/>
      <c r="AK435" s="307"/>
      <c r="AL435" s="54"/>
      <c r="AM435" s="307"/>
      <c r="AN435" s="150">
        <v>30</v>
      </c>
      <c r="AO435" s="150">
        <v>4</v>
      </c>
      <c r="AP435" s="150">
        <v>2012</v>
      </c>
      <c r="AQ435" s="150"/>
      <c r="AR435" s="163">
        <v>4</v>
      </c>
      <c r="AS435" s="664" t="s">
        <v>5709</v>
      </c>
      <c r="AT435" s="60">
        <v>51.6</v>
      </c>
      <c r="AU435" s="60">
        <v>30</v>
      </c>
      <c r="AV435" s="60"/>
      <c r="AW435" s="61">
        <v>22</v>
      </c>
      <c r="AX435" s="61"/>
      <c r="AY435" s="60">
        <v>19.920000000000002</v>
      </c>
      <c r="AZ435" s="60">
        <v>12</v>
      </c>
      <c r="BA435" s="60">
        <v>135.52000000000001</v>
      </c>
      <c r="BB435" s="60"/>
      <c r="BC435" s="60">
        <v>120</v>
      </c>
    </row>
    <row r="436" spans="1:55" s="62" customFormat="1" ht="12">
      <c r="A436" s="63" t="s">
        <v>5708</v>
      </c>
      <c r="B436" s="50">
        <v>29</v>
      </c>
      <c r="C436" s="163">
        <v>700035150</v>
      </c>
      <c r="D436" s="150" t="s">
        <v>934</v>
      </c>
      <c r="E436" s="150" t="s">
        <v>3369</v>
      </c>
      <c r="F436" s="163">
        <v>58001017607</v>
      </c>
      <c r="G436" s="53"/>
      <c r="H436" s="150">
        <v>8</v>
      </c>
      <c r="I436" s="150">
        <v>3</v>
      </c>
      <c r="J436" s="150">
        <v>1976</v>
      </c>
      <c r="K436" s="150">
        <v>36</v>
      </c>
      <c r="L436" s="150" t="s">
        <v>5710</v>
      </c>
      <c r="M436" s="58"/>
      <c r="N436" s="1"/>
      <c r="O436" s="1"/>
      <c r="P436" s="219"/>
      <c r="Q436" s="163">
        <v>91</v>
      </c>
      <c r="R436" s="53"/>
      <c r="S436" s="661" t="s">
        <v>58</v>
      </c>
      <c r="T436" s="661">
        <v>11030065</v>
      </c>
      <c r="U436" s="55"/>
      <c r="V436" s="55"/>
      <c r="W436" s="55"/>
      <c r="X436" s="64"/>
      <c r="Y436" s="55"/>
      <c r="Z436" s="55"/>
      <c r="AA436" s="307"/>
      <c r="AB436" s="307"/>
      <c r="AC436" s="307"/>
      <c r="AD436" s="307"/>
      <c r="AE436" s="307"/>
      <c r="AF436" s="150">
        <v>26</v>
      </c>
      <c r="AG436" s="150">
        <v>4</v>
      </c>
      <c r="AH436" s="150">
        <v>2012</v>
      </c>
      <c r="AI436" s="492">
        <v>0.54166666666666663</v>
      </c>
      <c r="AJ436" s="307"/>
      <c r="AK436" s="307"/>
      <c r="AL436" s="54"/>
      <c r="AM436" s="307"/>
      <c r="AN436" s="150">
        <v>30</v>
      </c>
      <c r="AO436" s="150">
        <v>4</v>
      </c>
      <c r="AP436" s="150">
        <v>2012</v>
      </c>
      <c r="AQ436" s="150"/>
      <c r="AR436" s="163">
        <v>4</v>
      </c>
      <c r="AS436" s="664" t="s">
        <v>5709</v>
      </c>
      <c r="AT436" s="60">
        <v>51.6</v>
      </c>
      <c r="AU436" s="60">
        <v>30</v>
      </c>
      <c r="AV436" s="60"/>
      <c r="AW436" s="61"/>
      <c r="AX436" s="61"/>
      <c r="AY436" s="60">
        <v>19.920000000000002</v>
      </c>
      <c r="AZ436" s="60">
        <v>12</v>
      </c>
      <c r="BA436" s="60">
        <v>113.52000000000001</v>
      </c>
      <c r="BB436" s="60"/>
      <c r="BC436" s="60">
        <v>113.52</v>
      </c>
    </row>
    <row r="437" spans="1:55" s="62" customFormat="1" ht="12">
      <c r="A437" s="63" t="s">
        <v>5708</v>
      </c>
      <c r="B437" s="50">
        <v>30</v>
      </c>
      <c r="C437" s="163">
        <v>1671132690</v>
      </c>
      <c r="D437" s="150" t="s">
        <v>5719</v>
      </c>
      <c r="E437" s="150" t="s">
        <v>5720</v>
      </c>
      <c r="F437" s="163">
        <v>19001040018</v>
      </c>
      <c r="G437" s="53"/>
      <c r="H437" s="150">
        <v>1</v>
      </c>
      <c r="I437" s="150">
        <v>7</v>
      </c>
      <c r="J437" s="150">
        <v>1987</v>
      </c>
      <c r="K437" s="150">
        <v>25</v>
      </c>
      <c r="L437" s="150" t="s">
        <v>5710</v>
      </c>
      <c r="M437" s="58"/>
      <c r="N437" s="1"/>
      <c r="O437" s="1"/>
      <c r="P437" s="219"/>
      <c r="Q437" s="163">
        <v>93</v>
      </c>
      <c r="R437" s="53"/>
      <c r="S437" s="661" t="s">
        <v>58</v>
      </c>
      <c r="T437" s="661">
        <v>11030065</v>
      </c>
      <c r="U437" s="55"/>
      <c r="V437" s="55"/>
      <c r="W437" s="55"/>
      <c r="X437" s="64"/>
      <c r="Y437" s="55"/>
      <c r="Z437" s="55"/>
      <c r="AA437" s="307"/>
      <c r="AB437" s="307"/>
      <c r="AC437" s="307"/>
      <c r="AD437" s="307"/>
      <c r="AE437" s="307"/>
      <c r="AF437" s="150">
        <v>27</v>
      </c>
      <c r="AG437" s="150">
        <v>4</v>
      </c>
      <c r="AH437" s="150">
        <v>2012</v>
      </c>
      <c r="AI437" s="492">
        <v>0.45833333333333331</v>
      </c>
      <c r="AJ437" s="307"/>
      <c r="AK437" s="307"/>
      <c r="AL437" s="54"/>
      <c r="AM437" s="307"/>
      <c r="AN437" s="150">
        <v>30</v>
      </c>
      <c r="AO437" s="150">
        <v>4</v>
      </c>
      <c r="AP437" s="150">
        <v>2012</v>
      </c>
      <c r="AQ437" s="150"/>
      <c r="AR437" s="163">
        <v>3</v>
      </c>
      <c r="AS437" s="664" t="s">
        <v>5709</v>
      </c>
      <c r="AT437" s="60">
        <v>38.700000000000003</v>
      </c>
      <c r="AU437" s="60">
        <v>22.5</v>
      </c>
      <c r="AV437" s="60"/>
      <c r="AW437" s="61"/>
      <c r="AX437" s="61"/>
      <c r="AY437" s="60">
        <v>14.940000000000001</v>
      </c>
      <c r="AZ437" s="60">
        <v>9</v>
      </c>
      <c r="BA437" s="60">
        <v>85.14</v>
      </c>
      <c r="BB437" s="60"/>
      <c r="BC437" s="60">
        <v>85.14</v>
      </c>
    </row>
    <row r="438" spans="1:55" s="62" customFormat="1" ht="12">
      <c r="A438" s="63" t="s">
        <v>5708</v>
      </c>
      <c r="B438" s="50">
        <v>31</v>
      </c>
      <c r="C438" s="163">
        <v>4828248224</v>
      </c>
      <c r="D438" s="150" t="s">
        <v>3373</v>
      </c>
      <c r="E438" s="150" t="s">
        <v>1929</v>
      </c>
      <c r="F438" s="163">
        <v>29001005523</v>
      </c>
      <c r="G438" s="53"/>
      <c r="H438" s="150">
        <v>7</v>
      </c>
      <c r="I438" s="150">
        <v>8</v>
      </c>
      <c r="J438" s="150">
        <v>1966</v>
      </c>
      <c r="K438" s="150">
        <v>46</v>
      </c>
      <c r="L438" s="207" t="s">
        <v>3164</v>
      </c>
      <c r="M438" s="58"/>
      <c r="N438" s="1"/>
      <c r="O438" s="1"/>
      <c r="P438" s="219"/>
      <c r="Q438" s="163">
        <v>14</v>
      </c>
      <c r="R438" s="53"/>
      <c r="S438" s="661" t="s">
        <v>58</v>
      </c>
      <c r="T438" s="661">
        <v>11030065</v>
      </c>
      <c r="U438" s="55"/>
      <c r="V438" s="55"/>
      <c r="W438" s="55"/>
      <c r="X438" s="64"/>
      <c r="Y438" s="55"/>
      <c r="Z438" s="55"/>
      <c r="AA438" s="307"/>
      <c r="AB438" s="307"/>
      <c r="AC438" s="307"/>
      <c r="AD438" s="307"/>
      <c r="AE438" s="307"/>
      <c r="AF438" s="150">
        <v>30</v>
      </c>
      <c r="AG438" s="150">
        <v>1</v>
      </c>
      <c r="AH438" s="150">
        <v>2012</v>
      </c>
      <c r="AI438" s="492">
        <v>0.54166666666666663</v>
      </c>
      <c r="AJ438" s="307"/>
      <c r="AK438" s="307"/>
      <c r="AL438" s="54"/>
      <c r="AM438" s="307"/>
      <c r="AN438" s="150">
        <v>18</v>
      </c>
      <c r="AO438" s="150">
        <v>4</v>
      </c>
      <c r="AP438" s="150">
        <v>2012</v>
      </c>
      <c r="AQ438" s="492">
        <v>0.375</v>
      </c>
      <c r="AR438" s="163">
        <v>17</v>
      </c>
      <c r="AS438" s="665" t="s">
        <v>1914</v>
      </c>
      <c r="AT438" s="60">
        <v>219.3</v>
      </c>
      <c r="AU438" s="60">
        <v>127.5</v>
      </c>
      <c r="AV438" s="60">
        <v>8.64</v>
      </c>
      <c r="AW438" s="61">
        <v>0</v>
      </c>
      <c r="AX438" s="61"/>
      <c r="AY438" s="60">
        <v>84.660000000000011</v>
      </c>
      <c r="AZ438" s="60">
        <v>51</v>
      </c>
      <c r="BA438" s="60">
        <v>491.1</v>
      </c>
      <c r="BB438" s="60"/>
      <c r="BC438" s="60">
        <v>491.1</v>
      </c>
    </row>
    <row r="439" spans="1:55" s="62" customFormat="1" ht="12">
      <c r="A439" s="63" t="s">
        <v>5708</v>
      </c>
      <c r="B439" s="50">
        <v>32</v>
      </c>
      <c r="C439" s="163">
        <v>204726180</v>
      </c>
      <c r="D439" s="150" t="s">
        <v>1598</v>
      </c>
      <c r="E439" s="150" t="s">
        <v>4807</v>
      </c>
      <c r="F439" s="163">
        <v>51001001234</v>
      </c>
      <c r="G439" s="53"/>
      <c r="H439" s="150">
        <v>19</v>
      </c>
      <c r="I439" s="150">
        <v>4</v>
      </c>
      <c r="J439" s="150">
        <v>1975</v>
      </c>
      <c r="K439" s="150">
        <v>37</v>
      </c>
      <c r="L439" s="207" t="s">
        <v>3164</v>
      </c>
      <c r="M439" s="58"/>
      <c r="N439" s="1"/>
      <c r="O439" s="1"/>
      <c r="P439" s="219"/>
      <c r="Q439" s="163">
        <v>22</v>
      </c>
      <c r="R439" s="53"/>
      <c r="S439" s="661" t="s">
        <v>58</v>
      </c>
      <c r="T439" s="661">
        <v>11030065</v>
      </c>
      <c r="U439" s="55"/>
      <c r="V439" s="55"/>
      <c r="W439" s="55"/>
      <c r="X439" s="64"/>
      <c r="Y439" s="55"/>
      <c r="Z439" s="55"/>
      <c r="AA439" s="307"/>
      <c r="AB439" s="307"/>
      <c r="AC439" s="307"/>
      <c r="AD439" s="307"/>
      <c r="AE439" s="307"/>
      <c r="AF439" s="150">
        <v>5</v>
      </c>
      <c r="AG439" s="150">
        <v>3</v>
      </c>
      <c r="AH439" s="150">
        <v>2012</v>
      </c>
      <c r="AI439" s="492">
        <v>0.54166666666666663</v>
      </c>
      <c r="AJ439" s="307"/>
      <c r="AK439" s="307"/>
      <c r="AL439" s="54"/>
      <c r="AM439" s="307"/>
      <c r="AN439" s="150">
        <v>30</v>
      </c>
      <c r="AO439" s="150">
        <v>4</v>
      </c>
      <c r="AP439" s="150">
        <v>2012</v>
      </c>
      <c r="AQ439" s="150"/>
      <c r="AR439" s="163">
        <v>30</v>
      </c>
      <c r="AS439" s="664" t="s">
        <v>5709</v>
      </c>
      <c r="AT439" s="60">
        <v>387</v>
      </c>
      <c r="AU439" s="60">
        <v>225</v>
      </c>
      <c r="AV439" s="60">
        <v>8.0500000000000007</v>
      </c>
      <c r="AW439" s="61">
        <v>20</v>
      </c>
      <c r="AX439" s="61"/>
      <c r="AY439" s="60">
        <v>149.4</v>
      </c>
      <c r="AZ439" s="60">
        <v>90</v>
      </c>
      <c r="BA439" s="60">
        <v>879.45</v>
      </c>
      <c r="BB439" s="60"/>
      <c r="BC439" s="60">
        <v>879.45</v>
      </c>
    </row>
    <row r="440" spans="1:55" s="62" customFormat="1" ht="12">
      <c r="A440" s="63" t="s">
        <v>5708</v>
      </c>
      <c r="B440" s="50">
        <v>33</v>
      </c>
      <c r="C440" s="163">
        <v>1278565443</v>
      </c>
      <c r="D440" s="150" t="s">
        <v>356</v>
      </c>
      <c r="E440" s="150" t="s">
        <v>3499</v>
      </c>
      <c r="F440" s="163">
        <v>55001022242</v>
      </c>
      <c r="G440" s="53"/>
      <c r="H440" s="150">
        <v>7</v>
      </c>
      <c r="I440" s="150">
        <v>3</v>
      </c>
      <c r="J440" s="150">
        <v>1978</v>
      </c>
      <c r="K440" s="150">
        <v>34</v>
      </c>
      <c r="L440" s="207" t="s">
        <v>3164</v>
      </c>
      <c r="M440" s="58"/>
      <c r="N440" s="1"/>
      <c r="O440" s="1"/>
      <c r="P440" s="219"/>
      <c r="Q440" s="163">
        <v>23</v>
      </c>
      <c r="R440" s="53"/>
      <c r="S440" s="661" t="s">
        <v>58</v>
      </c>
      <c r="T440" s="661">
        <v>11030065</v>
      </c>
      <c r="U440" s="55"/>
      <c r="V440" s="55"/>
      <c r="W440" s="55"/>
      <c r="X440" s="64"/>
      <c r="Y440" s="55"/>
      <c r="Z440" s="55"/>
      <c r="AA440" s="307"/>
      <c r="AB440" s="307"/>
      <c r="AC440" s="307"/>
      <c r="AD440" s="307"/>
      <c r="AE440" s="307"/>
      <c r="AF440" s="150">
        <v>6</v>
      </c>
      <c r="AG440" s="150">
        <v>3</v>
      </c>
      <c r="AH440" s="150">
        <v>2012</v>
      </c>
      <c r="AI440" s="492">
        <v>0.58333333333333337</v>
      </c>
      <c r="AJ440" s="307"/>
      <c r="AK440" s="307"/>
      <c r="AL440" s="54"/>
      <c r="AM440" s="307"/>
      <c r="AN440" s="150">
        <v>2</v>
      </c>
      <c r="AO440" s="150">
        <v>4</v>
      </c>
      <c r="AP440" s="150">
        <v>2012</v>
      </c>
      <c r="AQ440" s="492">
        <v>0.375</v>
      </c>
      <c r="AR440" s="163">
        <v>1</v>
      </c>
      <c r="AS440" s="665" t="s">
        <v>1914</v>
      </c>
      <c r="AT440" s="60">
        <v>12.9</v>
      </c>
      <c r="AU440" s="60">
        <v>7.5</v>
      </c>
      <c r="AV440" s="60">
        <v>0</v>
      </c>
      <c r="AW440" s="61"/>
      <c r="AX440" s="61"/>
      <c r="AY440" s="60">
        <v>4.9800000000000004</v>
      </c>
      <c r="AZ440" s="60">
        <v>3</v>
      </c>
      <c r="BA440" s="60">
        <v>28.380000000000003</v>
      </c>
      <c r="BB440" s="60"/>
      <c r="BC440" s="60">
        <v>28.38</v>
      </c>
    </row>
    <row r="441" spans="1:55" s="62" customFormat="1" ht="12">
      <c r="A441" s="63" t="s">
        <v>5708</v>
      </c>
      <c r="B441" s="50">
        <v>34</v>
      </c>
      <c r="C441" s="163">
        <v>19445625</v>
      </c>
      <c r="D441" s="150" t="s">
        <v>103</v>
      </c>
      <c r="E441" s="150" t="s">
        <v>4808</v>
      </c>
      <c r="F441" s="163">
        <v>19001094147</v>
      </c>
      <c r="G441" s="53"/>
      <c r="H441" s="150">
        <v>2</v>
      </c>
      <c r="I441" s="150">
        <v>5</v>
      </c>
      <c r="J441" s="150">
        <v>1969</v>
      </c>
      <c r="K441" s="150">
        <v>43</v>
      </c>
      <c r="L441" s="207" t="s">
        <v>3164</v>
      </c>
      <c r="M441" s="573"/>
      <c r="N441" s="1"/>
      <c r="O441" s="1"/>
      <c r="P441" s="219"/>
      <c r="Q441" s="163">
        <v>24</v>
      </c>
      <c r="R441" s="53"/>
      <c r="S441" s="661" t="s">
        <v>58</v>
      </c>
      <c r="T441" s="661">
        <v>11030065</v>
      </c>
      <c r="U441" s="55"/>
      <c r="V441" s="55"/>
      <c r="W441" s="55"/>
      <c r="X441" s="64"/>
      <c r="Y441" s="55"/>
      <c r="Z441" s="55"/>
      <c r="AA441" s="307"/>
      <c r="AB441" s="307"/>
      <c r="AC441" s="307"/>
      <c r="AD441" s="307"/>
      <c r="AE441" s="307"/>
      <c r="AF441" s="150">
        <v>9</v>
      </c>
      <c r="AG441" s="150">
        <v>3</v>
      </c>
      <c r="AH441" s="150">
        <v>2012</v>
      </c>
      <c r="AI441" s="492">
        <v>0.45833333333333331</v>
      </c>
      <c r="AJ441" s="307"/>
      <c r="AK441" s="307"/>
      <c r="AL441" s="54"/>
      <c r="AM441" s="307"/>
      <c r="AN441" s="150">
        <v>6</v>
      </c>
      <c r="AO441" s="150">
        <v>4</v>
      </c>
      <c r="AP441" s="150">
        <v>2012</v>
      </c>
      <c r="AQ441" s="492">
        <v>0.375</v>
      </c>
      <c r="AR441" s="163">
        <v>5</v>
      </c>
      <c r="AS441" s="665" t="s">
        <v>1914</v>
      </c>
      <c r="AT441" s="60">
        <v>64.5</v>
      </c>
      <c r="AU441" s="60">
        <v>37.5</v>
      </c>
      <c r="AV441" s="60">
        <v>10.85</v>
      </c>
      <c r="AW441" s="61">
        <v>15</v>
      </c>
      <c r="AX441" s="61"/>
      <c r="AY441" s="60">
        <v>24.900000000000002</v>
      </c>
      <c r="AZ441" s="60">
        <v>15</v>
      </c>
      <c r="BA441" s="60">
        <v>167.75</v>
      </c>
      <c r="BB441" s="60"/>
      <c r="BC441" s="60">
        <v>150</v>
      </c>
    </row>
    <row r="442" spans="1:55" s="62" customFormat="1" ht="12">
      <c r="A442" s="63" t="s">
        <v>5708</v>
      </c>
      <c r="B442" s="50">
        <v>35</v>
      </c>
      <c r="C442" s="163">
        <v>3646394252</v>
      </c>
      <c r="D442" s="150" t="s">
        <v>2359</v>
      </c>
      <c r="E442" s="150" t="s">
        <v>3393</v>
      </c>
      <c r="F442" s="163">
        <v>62006031116</v>
      </c>
      <c r="G442" s="53"/>
      <c r="H442" s="150">
        <v>19</v>
      </c>
      <c r="I442" s="150">
        <v>1</v>
      </c>
      <c r="J442" s="150">
        <v>1948</v>
      </c>
      <c r="K442" s="150">
        <v>64</v>
      </c>
      <c r="L442" s="150" t="s">
        <v>3168</v>
      </c>
      <c r="M442" s="572"/>
      <c r="N442" s="1"/>
      <c r="O442" s="1"/>
      <c r="P442" s="219"/>
      <c r="Q442" s="163">
        <v>25</v>
      </c>
      <c r="R442" s="53"/>
      <c r="S442" s="661" t="s">
        <v>58</v>
      </c>
      <c r="T442" s="661">
        <v>11030065</v>
      </c>
      <c r="U442" s="55"/>
      <c r="V442" s="55"/>
      <c r="W442" s="55"/>
      <c r="X442" s="64"/>
      <c r="Y442" s="55"/>
      <c r="Z442" s="55"/>
      <c r="AA442" s="307"/>
      <c r="AB442" s="307"/>
      <c r="AC442" s="307"/>
      <c r="AD442" s="307"/>
      <c r="AE442" s="307"/>
      <c r="AF442" s="150">
        <v>9</v>
      </c>
      <c r="AG442" s="150">
        <v>3</v>
      </c>
      <c r="AH442" s="150">
        <v>2012</v>
      </c>
      <c r="AI442" s="492">
        <v>0.625</v>
      </c>
      <c r="AJ442" s="307"/>
      <c r="AK442" s="307"/>
      <c r="AL442" s="54"/>
      <c r="AM442" s="307"/>
      <c r="AN442" s="150">
        <v>12</v>
      </c>
      <c r="AO442" s="150">
        <v>4</v>
      </c>
      <c r="AP442" s="150">
        <v>2012</v>
      </c>
      <c r="AQ442" s="492">
        <v>0.625</v>
      </c>
      <c r="AR442" s="163">
        <v>12</v>
      </c>
      <c r="AS442" s="665" t="s">
        <v>1914</v>
      </c>
      <c r="AT442" s="60">
        <v>154.80000000000001</v>
      </c>
      <c r="AU442" s="60">
        <v>90</v>
      </c>
      <c r="AV442" s="60">
        <v>14.45</v>
      </c>
      <c r="AW442" s="61">
        <v>30</v>
      </c>
      <c r="AX442" s="61"/>
      <c r="AY442" s="60">
        <v>59.760000000000005</v>
      </c>
      <c r="AZ442" s="60">
        <v>36</v>
      </c>
      <c r="BA442" s="60">
        <v>385.01</v>
      </c>
      <c r="BB442" s="60"/>
      <c r="BC442" s="60">
        <v>360</v>
      </c>
    </row>
    <row r="443" spans="1:55" s="62" customFormat="1" ht="12">
      <c r="A443" s="63" t="s">
        <v>5708</v>
      </c>
      <c r="B443" s="50">
        <v>36</v>
      </c>
      <c r="C443" s="163">
        <v>429354522</v>
      </c>
      <c r="D443" s="150" t="s">
        <v>4723</v>
      </c>
      <c r="E443" s="150" t="s">
        <v>4810</v>
      </c>
      <c r="F443" s="163">
        <v>61002008519</v>
      </c>
      <c r="G443" s="53"/>
      <c r="H443" s="150">
        <v>30</v>
      </c>
      <c r="I443" s="150">
        <v>1</v>
      </c>
      <c r="J443" s="150">
        <v>1976</v>
      </c>
      <c r="K443" s="150">
        <v>36</v>
      </c>
      <c r="L443" s="207" t="s">
        <v>3164</v>
      </c>
      <c r="M443" s="572"/>
      <c r="N443" s="1"/>
      <c r="O443" s="1"/>
      <c r="P443" s="219"/>
      <c r="Q443" s="163">
        <v>26</v>
      </c>
      <c r="R443" s="53"/>
      <c r="S443" s="661" t="s">
        <v>58</v>
      </c>
      <c r="T443" s="661">
        <v>11030065</v>
      </c>
      <c r="U443" s="55"/>
      <c r="V443" s="55"/>
      <c r="W443" s="55"/>
      <c r="X443" s="64"/>
      <c r="Y443" s="55"/>
      <c r="Z443" s="55"/>
      <c r="AA443" s="307"/>
      <c r="AB443" s="307"/>
      <c r="AC443" s="307"/>
      <c r="AD443" s="307"/>
      <c r="AE443" s="307"/>
      <c r="AF443" s="150">
        <v>12</v>
      </c>
      <c r="AG443" s="150">
        <v>3</v>
      </c>
      <c r="AH443" s="150">
        <v>2012</v>
      </c>
      <c r="AI443" s="492">
        <v>0.625</v>
      </c>
      <c r="AJ443" s="307"/>
      <c r="AK443" s="307"/>
      <c r="AL443" s="54"/>
      <c r="AM443" s="307"/>
      <c r="AN443" s="150">
        <v>30</v>
      </c>
      <c r="AO443" s="150">
        <v>4</v>
      </c>
      <c r="AP443" s="150">
        <v>2012</v>
      </c>
      <c r="AQ443" s="150"/>
      <c r="AR443" s="163">
        <v>30</v>
      </c>
      <c r="AS443" s="664" t="s">
        <v>5709</v>
      </c>
      <c r="AT443" s="60">
        <v>387</v>
      </c>
      <c r="AU443" s="60">
        <v>225</v>
      </c>
      <c r="AV443" s="60">
        <v>6.02</v>
      </c>
      <c r="AW443" s="61">
        <v>15</v>
      </c>
      <c r="AX443" s="61"/>
      <c r="AY443" s="60">
        <v>149.4</v>
      </c>
      <c r="AZ443" s="60">
        <v>90</v>
      </c>
      <c r="BA443" s="60">
        <v>872.42000000000007</v>
      </c>
      <c r="BB443" s="60"/>
      <c r="BC443" s="60">
        <v>872</v>
      </c>
    </row>
    <row r="444" spans="1:55" s="62" customFormat="1" ht="12">
      <c r="A444" s="63" t="s">
        <v>5708</v>
      </c>
      <c r="B444" s="50">
        <v>37</v>
      </c>
      <c r="C444" s="163">
        <v>2032049171</v>
      </c>
      <c r="D444" s="150" t="s">
        <v>161</v>
      </c>
      <c r="E444" s="150" t="s">
        <v>3210</v>
      </c>
      <c r="F444" s="163">
        <v>60001108848</v>
      </c>
      <c r="G444" s="53"/>
      <c r="H444" s="150">
        <v>15</v>
      </c>
      <c r="I444" s="150">
        <v>4</v>
      </c>
      <c r="J444" s="150">
        <v>1964</v>
      </c>
      <c r="K444" s="150">
        <v>48</v>
      </c>
      <c r="L444" s="207" t="s">
        <v>3164</v>
      </c>
      <c r="M444" s="572"/>
      <c r="N444" s="1"/>
      <c r="O444" s="1"/>
      <c r="P444" s="219"/>
      <c r="Q444" s="163">
        <v>27</v>
      </c>
      <c r="R444" s="53"/>
      <c r="S444" s="661" t="s">
        <v>58</v>
      </c>
      <c r="T444" s="661">
        <v>11030065</v>
      </c>
      <c r="U444" s="64"/>
      <c r="V444" s="55"/>
      <c r="W444" s="55"/>
      <c r="X444" s="64"/>
      <c r="Y444" s="55"/>
      <c r="Z444" s="55"/>
      <c r="AA444" s="307"/>
      <c r="AB444" s="307"/>
      <c r="AC444" s="307"/>
      <c r="AD444" s="307"/>
      <c r="AE444" s="307"/>
      <c r="AF444" s="150">
        <v>13</v>
      </c>
      <c r="AG444" s="150">
        <v>3</v>
      </c>
      <c r="AH444" s="150">
        <v>2012</v>
      </c>
      <c r="AI444" s="492">
        <v>0.58333333333333337</v>
      </c>
      <c r="AJ444" s="307"/>
      <c r="AK444" s="307"/>
      <c r="AL444" s="54"/>
      <c r="AM444" s="307"/>
      <c r="AN444" s="150">
        <v>30</v>
      </c>
      <c r="AO444" s="150">
        <v>4</v>
      </c>
      <c r="AP444" s="150">
        <v>2012</v>
      </c>
      <c r="AQ444" s="150"/>
      <c r="AR444" s="163">
        <v>30</v>
      </c>
      <c r="AS444" s="664" t="s">
        <v>5709</v>
      </c>
      <c r="AT444" s="60">
        <v>387</v>
      </c>
      <c r="AU444" s="60">
        <v>225</v>
      </c>
      <c r="AV444" s="60">
        <v>15.1</v>
      </c>
      <c r="AW444" s="61">
        <v>45</v>
      </c>
      <c r="AX444" s="61"/>
      <c r="AY444" s="60">
        <v>149.4</v>
      </c>
      <c r="AZ444" s="60">
        <v>90</v>
      </c>
      <c r="BA444" s="60">
        <v>911.5</v>
      </c>
      <c r="BB444" s="60"/>
      <c r="BC444" s="60">
        <v>900</v>
      </c>
    </row>
    <row r="445" spans="1:55" s="62" customFormat="1" ht="12">
      <c r="A445" s="63" t="s">
        <v>5708</v>
      </c>
      <c r="B445" s="50">
        <v>38</v>
      </c>
      <c r="C445" s="163">
        <v>2005186811</v>
      </c>
      <c r="D445" s="150" t="s">
        <v>161</v>
      </c>
      <c r="E445" s="150" t="s">
        <v>4812</v>
      </c>
      <c r="F445" s="163">
        <v>19801116049</v>
      </c>
      <c r="G445" s="53"/>
      <c r="H445" s="150">
        <v>27</v>
      </c>
      <c r="I445" s="150">
        <v>3</v>
      </c>
      <c r="J445" s="150">
        <v>1959</v>
      </c>
      <c r="K445" s="150">
        <v>53</v>
      </c>
      <c r="L445" s="207" t="s">
        <v>3164</v>
      </c>
      <c r="M445" s="307"/>
      <c r="N445" s="1"/>
      <c r="O445" s="1"/>
      <c r="P445" s="219"/>
      <c r="Q445" s="163">
        <v>28</v>
      </c>
      <c r="R445" s="53"/>
      <c r="S445" s="661" t="s">
        <v>58</v>
      </c>
      <c r="T445" s="661">
        <v>11030065</v>
      </c>
      <c r="U445" s="55"/>
      <c r="V445" s="55"/>
      <c r="W445" s="55"/>
      <c r="X445" s="64"/>
      <c r="Y445" s="55"/>
      <c r="Z445" s="55"/>
      <c r="AA445" s="307"/>
      <c r="AB445" s="307"/>
      <c r="AC445" s="307"/>
      <c r="AD445" s="307"/>
      <c r="AE445" s="307"/>
      <c r="AF445" s="150">
        <v>19</v>
      </c>
      <c r="AG445" s="150">
        <v>3</v>
      </c>
      <c r="AH445" s="150">
        <v>2012</v>
      </c>
      <c r="AI445" s="492">
        <v>0.54166666666666663</v>
      </c>
      <c r="AJ445" s="307"/>
      <c r="AK445" s="307"/>
      <c r="AL445" s="54"/>
      <c r="AM445" s="307"/>
      <c r="AN445" s="150">
        <v>30</v>
      </c>
      <c r="AO445" s="150">
        <v>4</v>
      </c>
      <c r="AP445" s="150">
        <v>2012</v>
      </c>
      <c r="AQ445" s="150"/>
      <c r="AR445" s="163">
        <v>30</v>
      </c>
      <c r="AS445" s="664" t="s">
        <v>5709</v>
      </c>
      <c r="AT445" s="60">
        <v>387</v>
      </c>
      <c r="AU445" s="60">
        <v>225</v>
      </c>
      <c r="AV445" s="60">
        <v>8.2799999999999994</v>
      </c>
      <c r="AW445" s="61">
        <v>30</v>
      </c>
      <c r="AX445" s="61"/>
      <c r="AY445" s="60">
        <v>149.4</v>
      </c>
      <c r="AZ445" s="60">
        <v>90</v>
      </c>
      <c r="BA445" s="60">
        <v>889.68</v>
      </c>
      <c r="BB445" s="60"/>
      <c r="BC445" s="60">
        <v>889.68</v>
      </c>
    </row>
    <row r="446" spans="1:55" s="62" customFormat="1" ht="12">
      <c r="A446" s="63" t="s">
        <v>5708</v>
      </c>
      <c r="B446" s="50">
        <v>39</v>
      </c>
      <c r="C446" s="163">
        <v>1879906851</v>
      </c>
      <c r="D446" s="150" t="s">
        <v>1958</v>
      </c>
      <c r="E446" s="150" t="s">
        <v>4813</v>
      </c>
      <c r="F446" s="163">
        <v>39001007332</v>
      </c>
      <c r="G446" s="74"/>
      <c r="H446" s="150">
        <v>5</v>
      </c>
      <c r="I446" s="150">
        <v>8</v>
      </c>
      <c r="J446" s="150">
        <v>1959</v>
      </c>
      <c r="K446" s="150">
        <v>53</v>
      </c>
      <c r="L446" s="207" t="s">
        <v>3164</v>
      </c>
      <c r="M446" s="307"/>
      <c r="N446" s="74"/>
      <c r="O446" s="74"/>
      <c r="P446" s="74"/>
      <c r="Q446" s="163">
        <v>29</v>
      </c>
      <c r="R446" s="74"/>
      <c r="S446" s="661" t="s">
        <v>58</v>
      </c>
      <c r="T446" s="661">
        <v>11030065</v>
      </c>
      <c r="U446" s="55"/>
      <c r="V446" s="55"/>
      <c r="W446" s="55"/>
      <c r="X446" s="64"/>
      <c r="Y446" s="55"/>
      <c r="Z446" s="55"/>
      <c r="AA446" s="307"/>
      <c r="AB446" s="307"/>
      <c r="AC446" s="307"/>
      <c r="AD446" s="307"/>
      <c r="AE446" s="307"/>
      <c r="AF446" s="150">
        <v>19</v>
      </c>
      <c r="AG446" s="150">
        <v>3</v>
      </c>
      <c r="AH446" s="150">
        <v>2012</v>
      </c>
      <c r="AI446" s="492">
        <v>0.5625</v>
      </c>
      <c r="AJ446" s="307"/>
      <c r="AK446" s="307"/>
      <c r="AL446" s="54"/>
      <c r="AM446" s="307"/>
      <c r="AN446" s="150">
        <v>30</v>
      </c>
      <c r="AO446" s="150">
        <v>4</v>
      </c>
      <c r="AP446" s="150">
        <v>2012</v>
      </c>
      <c r="AQ446" s="150"/>
      <c r="AR446" s="163">
        <v>30</v>
      </c>
      <c r="AS446" s="664" t="s">
        <v>5709</v>
      </c>
      <c r="AT446" s="74">
        <v>387</v>
      </c>
      <c r="AU446" s="74">
        <v>225</v>
      </c>
      <c r="AV446" s="74">
        <v>5.46</v>
      </c>
      <c r="AW446" s="61">
        <v>30</v>
      </c>
      <c r="AX446" s="61"/>
      <c r="AY446" s="74">
        <v>149.4</v>
      </c>
      <c r="AZ446" s="74">
        <v>90</v>
      </c>
      <c r="BA446" s="74">
        <v>886.8599999999999</v>
      </c>
      <c r="BB446" s="74"/>
      <c r="BC446" s="74">
        <v>886.86</v>
      </c>
    </row>
    <row r="447" spans="1:55" s="62" customFormat="1" ht="12">
      <c r="A447" s="63" t="s">
        <v>5708</v>
      </c>
      <c r="B447" s="50">
        <v>40</v>
      </c>
      <c r="C447" s="163">
        <v>12961198</v>
      </c>
      <c r="D447" s="150" t="s">
        <v>610</v>
      </c>
      <c r="E447" s="150" t="s">
        <v>4814</v>
      </c>
      <c r="F447" s="163">
        <v>62001036301</v>
      </c>
      <c r="G447" s="74"/>
      <c r="H447" s="150">
        <v>26</v>
      </c>
      <c r="I447" s="150">
        <v>1</v>
      </c>
      <c r="J447" s="150">
        <v>1983</v>
      </c>
      <c r="K447" s="150">
        <v>29</v>
      </c>
      <c r="L447" s="207" t="s">
        <v>3164</v>
      </c>
      <c r="M447" s="307"/>
      <c r="N447" s="74"/>
      <c r="O447" s="74"/>
      <c r="P447" s="74"/>
      <c r="Q447" s="163">
        <v>30</v>
      </c>
      <c r="R447" s="74"/>
      <c r="S447" s="661" t="s">
        <v>58</v>
      </c>
      <c r="T447" s="661">
        <v>11030065</v>
      </c>
      <c r="U447" s="55"/>
      <c r="V447" s="55"/>
      <c r="W447" s="55"/>
      <c r="X447" s="64"/>
      <c r="Y447" s="55"/>
      <c r="Z447" s="55"/>
      <c r="AA447" s="307"/>
      <c r="AB447" s="307"/>
      <c r="AC447" s="307"/>
      <c r="AD447" s="307"/>
      <c r="AE447" s="307"/>
      <c r="AF447" s="150">
        <v>26</v>
      </c>
      <c r="AG447" s="150">
        <v>3</v>
      </c>
      <c r="AH447" s="150">
        <v>2012</v>
      </c>
      <c r="AI447" s="492">
        <v>0.54166666666666663</v>
      </c>
      <c r="AJ447" s="307"/>
      <c r="AK447" s="307"/>
      <c r="AL447" s="54"/>
      <c r="AM447" s="307"/>
      <c r="AN447" s="150">
        <v>12</v>
      </c>
      <c r="AO447" s="150">
        <v>4</v>
      </c>
      <c r="AP447" s="150">
        <v>2012</v>
      </c>
      <c r="AQ447" s="492">
        <v>0.375</v>
      </c>
      <c r="AR447" s="163">
        <v>11</v>
      </c>
      <c r="AS447" s="665" t="s">
        <v>1914</v>
      </c>
      <c r="AT447" s="74">
        <v>141.9</v>
      </c>
      <c r="AU447" s="74">
        <v>82.5</v>
      </c>
      <c r="AV447" s="74">
        <v>6.92</v>
      </c>
      <c r="AW447" s="61">
        <v>30</v>
      </c>
      <c r="AX447" s="61"/>
      <c r="AY447" s="74">
        <v>54.78</v>
      </c>
      <c r="AZ447" s="74">
        <v>33</v>
      </c>
      <c r="BA447" s="74">
        <v>349.1</v>
      </c>
      <c r="BB447" s="74"/>
      <c r="BC447" s="74">
        <v>330</v>
      </c>
    </row>
    <row r="448" spans="1:55" s="62" customFormat="1" ht="12">
      <c r="A448" s="63" t="s">
        <v>5708</v>
      </c>
      <c r="B448" s="50">
        <v>41</v>
      </c>
      <c r="C448" s="163">
        <v>2508139603</v>
      </c>
      <c r="D448" s="150" t="s">
        <v>3374</v>
      </c>
      <c r="E448" s="150" t="s">
        <v>4815</v>
      </c>
      <c r="F448" s="163">
        <v>19001110129</v>
      </c>
      <c r="G448" s="74"/>
      <c r="H448" s="150">
        <v>27</v>
      </c>
      <c r="I448" s="150">
        <v>4</v>
      </c>
      <c r="J448" s="150">
        <v>1993</v>
      </c>
      <c r="K448" s="150">
        <v>19</v>
      </c>
      <c r="L448" s="207" t="s">
        <v>3164</v>
      </c>
      <c r="M448" s="307"/>
      <c r="N448" s="74"/>
      <c r="O448" s="74"/>
      <c r="P448" s="74"/>
      <c r="Q448" s="163">
        <v>31</v>
      </c>
      <c r="R448" s="74"/>
      <c r="S448" s="661" t="s">
        <v>58</v>
      </c>
      <c r="T448" s="661">
        <v>11030065</v>
      </c>
      <c r="U448" s="55"/>
      <c r="V448" s="55"/>
      <c r="W448" s="55"/>
      <c r="X448" s="64"/>
      <c r="Y448" s="55"/>
      <c r="Z448" s="55"/>
      <c r="AA448" s="307"/>
      <c r="AB448" s="307"/>
      <c r="AC448" s="307"/>
      <c r="AD448" s="307"/>
      <c r="AE448" s="307"/>
      <c r="AF448" s="150">
        <v>30</v>
      </c>
      <c r="AG448" s="150">
        <v>3</v>
      </c>
      <c r="AH448" s="150">
        <v>2012</v>
      </c>
      <c r="AI448" s="492">
        <v>0.58333333333333337</v>
      </c>
      <c r="AJ448" s="307"/>
      <c r="AK448" s="307"/>
      <c r="AL448" s="54"/>
      <c r="AM448" s="307"/>
      <c r="AN448" s="150">
        <v>30</v>
      </c>
      <c r="AO448" s="150">
        <v>4</v>
      </c>
      <c r="AP448" s="150">
        <v>2012</v>
      </c>
      <c r="AQ448" s="150"/>
      <c r="AR448" s="163">
        <v>30</v>
      </c>
      <c r="AS448" s="664" t="s">
        <v>5709</v>
      </c>
      <c r="AT448" s="74">
        <v>387</v>
      </c>
      <c r="AU448" s="74">
        <v>225</v>
      </c>
      <c r="AV448" s="74">
        <v>16.670000000000002</v>
      </c>
      <c r="AW448" s="61">
        <v>105</v>
      </c>
      <c r="AX448" s="61"/>
      <c r="AY448" s="74">
        <v>149.4</v>
      </c>
      <c r="AZ448" s="74">
        <v>90</v>
      </c>
      <c r="BA448" s="74">
        <v>973.06999999999994</v>
      </c>
      <c r="BB448" s="74"/>
      <c r="BC448" s="74">
        <v>900</v>
      </c>
    </row>
    <row r="449" spans="1:56" s="62" customFormat="1" ht="12">
      <c r="A449" s="63" t="s">
        <v>5708</v>
      </c>
      <c r="B449" s="50">
        <v>42</v>
      </c>
      <c r="C449" s="163">
        <v>739337055</v>
      </c>
      <c r="D449" s="150" t="s">
        <v>5721</v>
      </c>
      <c r="E449" s="150" t="s">
        <v>5722</v>
      </c>
      <c r="F449" s="163">
        <v>19001067766</v>
      </c>
      <c r="G449" s="74"/>
      <c r="H449" s="150">
        <v>3</v>
      </c>
      <c r="I449" s="150">
        <v>1</v>
      </c>
      <c r="J449" s="150">
        <v>2012</v>
      </c>
      <c r="K449" s="150">
        <v>52</v>
      </c>
      <c r="L449" s="207" t="s">
        <v>3164</v>
      </c>
      <c r="M449" s="307"/>
      <c r="N449" s="74"/>
      <c r="O449" s="74"/>
      <c r="P449" s="74"/>
      <c r="Q449" s="163">
        <v>32</v>
      </c>
      <c r="R449" s="74"/>
      <c r="S449" s="661" t="s">
        <v>58</v>
      </c>
      <c r="T449" s="661">
        <v>11030065</v>
      </c>
      <c r="U449" s="55"/>
      <c r="V449" s="55"/>
      <c r="W449" s="55"/>
      <c r="X449" s="64"/>
      <c r="Y449" s="55"/>
      <c r="Z449" s="55"/>
      <c r="AA449" s="307"/>
      <c r="AB449" s="307"/>
      <c r="AC449" s="307"/>
      <c r="AD449" s="307"/>
      <c r="AE449" s="307"/>
      <c r="AF449" s="150">
        <v>2</v>
      </c>
      <c r="AG449" s="150">
        <v>4</v>
      </c>
      <c r="AH449" s="150">
        <v>2012</v>
      </c>
      <c r="AI449" s="492">
        <v>0.47916666666666669</v>
      </c>
      <c r="AJ449" s="307"/>
      <c r="AK449" s="307"/>
      <c r="AL449" s="54"/>
      <c r="AM449" s="307"/>
      <c r="AN449" s="150">
        <v>21</v>
      </c>
      <c r="AO449" s="150">
        <v>4</v>
      </c>
      <c r="AP449" s="150">
        <v>2012</v>
      </c>
      <c r="AQ449" s="492">
        <v>0.375</v>
      </c>
      <c r="AR449" s="163">
        <v>19</v>
      </c>
      <c r="AS449" s="665" t="s">
        <v>1914</v>
      </c>
      <c r="AT449" s="74">
        <v>245.1</v>
      </c>
      <c r="AU449" s="74">
        <v>142.5</v>
      </c>
      <c r="AV449" s="74">
        <v>2.4</v>
      </c>
      <c r="AW449" s="61">
        <v>50</v>
      </c>
      <c r="AX449" s="61"/>
      <c r="AY449" s="74">
        <v>94.62</v>
      </c>
      <c r="AZ449" s="74">
        <v>57</v>
      </c>
      <c r="BA449" s="74">
        <v>591.62</v>
      </c>
      <c r="BB449" s="74"/>
      <c r="BC449" s="74">
        <v>570</v>
      </c>
    </row>
    <row r="450" spans="1:56" s="62" customFormat="1" ht="12">
      <c r="A450" s="63" t="s">
        <v>5708</v>
      </c>
      <c r="B450" s="50">
        <v>43</v>
      </c>
      <c r="C450" s="163">
        <v>3715443327</v>
      </c>
      <c r="D450" s="150" t="s">
        <v>436</v>
      </c>
      <c r="E450" s="150" t="s">
        <v>5723</v>
      </c>
      <c r="F450" s="163">
        <v>19301117116</v>
      </c>
      <c r="G450" s="74"/>
      <c r="H450" s="150">
        <v>25</v>
      </c>
      <c r="I450" s="150">
        <v>4</v>
      </c>
      <c r="J450" s="150">
        <v>1969</v>
      </c>
      <c r="K450" s="150">
        <v>43</v>
      </c>
      <c r="L450" s="207" t="s">
        <v>3164</v>
      </c>
      <c r="M450" s="307"/>
      <c r="N450" s="74"/>
      <c r="O450" s="74"/>
      <c r="P450" s="74"/>
      <c r="Q450" s="163">
        <v>33</v>
      </c>
      <c r="R450" s="74"/>
      <c r="S450" s="661" t="s">
        <v>58</v>
      </c>
      <c r="T450" s="661">
        <v>11030065</v>
      </c>
      <c r="U450" s="55"/>
      <c r="V450" s="55"/>
      <c r="W450" s="55"/>
      <c r="X450" s="64"/>
      <c r="Y450" s="55"/>
      <c r="Z450" s="55"/>
      <c r="AA450" s="307"/>
      <c r="AB450" s="307"/>
      <c r="AC450" s="307"/>
      <c r="AD450" s="307"/>
      <c r="AE450" s="307"/>
      <c r="AF450" s="150">
        <v>4</v>
      </c>
      <c r="AG450" s="150">
        <v>4</v>
      </c>
      <c r="AH450" s="150">
        <v>2012</v>
      </c>
      <c r="AI450" s="492">
        <v>0.5</v>
      </c>
      <c r="AJ450" s="307"/>
      <c r="AK450" s="307"/>
      <c r="AL450" s="54"/>
      <c r="AM450" s="307"/>
      <c r="AN450" s="150">
        <v>30</v>
      </c>
      <c r="AO450" s="150">
        <v>4</v>
      </c>
      <c r="AP450" s="150">
        <v>2012</v>
      </c>
      <c r="AQ450" s="150"/>
      <c r="AR450" s="163">
        <v>26</v>
      </c>
      <c r="AS450" s="664" t="s">
        <v>5709</v>
      </c>
      <c r="AT450" s="74">
        <v>335.40000000000003</v>
      </c>
      <c r="AU450" s="74">
        <v>195</v>
      </c>
      <c r="AV450" s="74">
        <v>5.59</v>
      </c>
      <c r="AW450" s="61">
        <v>75</v>
      </c>
      <c r="AX450" s="61"/>
      <c r="AY450" s="74">
        <v>129.48000000000002</v>
      </c>
      <c r="AZ450" s="74">
        <v>78</v>
      </c>
      <c r="BA450" s="74">
        <v>818.47</v>
      </c>
      <c r="BB450" s="74"/>
      <c r="BC450" s="74">
        <v>780</v>
      </c>
    </row>
    <row r="451" spans="1:56" s="62" customFormat="1" ht="12">
      <c r="A451" s="63" t="s">
        <v>5708</v>
      </c>
      <c r="B451" s="50">
        <v>44</v>
      </c>
      <c r="C451" s="163">
        <v>3584848917</v>
      </c>
      <c r="D451" s="150" t="s">
        <v>5724</v>
      </c>
      <c r="E451" s="150" t="s">
        <v>752</v>
      </c>
      <c r="F451" s="163">
        <v>55001004224</v>
      </c>
      <c r="G451" s="74"/>
      <c r="H451" s="150">
        <v>16</v>
      </c>
      <c r="I451" s="150">
        <v>2</v>
      </c>
      <c r="J451" s="150">
        <v>1956</v>
      </c>
      <c r="K451" s="150">
        <v>56</v>
      </c>
      <c r="L451" s="207" t="s">
        <v>3164</v>
      </c>
      <c r="M451" s="307"/>
      <c r="N451" s="74"/>
      <c r="O451" s="74"/>
      <c r="P451" s="74"/>
      <c r="Q451" s="163">
        <v>34</v>
      </c>
      <c r="R451" s="74"/>
      <c r="S451" s="661" t="s">
        <v>58</v>
      </c>
      <c r="T451" s="661">
        <v>11030065</v>
      </c>
      <c r="U451" s="55"/>
      <c r="V451" s="55"/>
      <c r="W451" s="55"/>
      <c r="X451" s="64"/>
      <c r="Y451" s="55"/>
      <c r="Z451" s="55"/>
      <c r="AA451" s="307"/>
      <c r="AB451" s="307"/>
      <c r="AC451" s="307"/>
      <c r="AD451" s="307"/>
      <c r="AE451" s="307"/>
      <c r="AF451" s="150">
        <v>24</v>
      </c>
      <c r="AG451" s="150">
        <v>4</v>
      </c>
      <c r="AH451" s="150">
        <v>2012</v>
      </c>
      <c r="AI451" s="492">
        <v>0.54166666666666663</v>
      </c>
      <c r="AJ451" s="307"/>
      <c r="AK451" s="307"/>
      <c r="AL451" s="54"/>
      <c r="AM451" s="307"/>
      <c r="AN451" s="150">
        <v>30</v>
      </c>
      <c r="AO451" s="150">
        <v>4</v>
      </c>
      <c r="AP451" s="150">
        <v>2012</v>
      </c>
      <c r="AQ451" s="150"/>
      <c r="AR451" s="163">
        <v>6</v>
      </c>
      <c r="AS451" s="664" t="s">
        <v>5709</v>
      </c>
      <c r="AT451" s="74">
        <v>77.400000000000006</v>
      </c>
      <c r="AU451" s="74">
        <v>45</v>
      </c>
      <c r="AV451" s="74">
        <v>10.99</v>
      </c>
      <c r="AW451" s="61">
        <v>40</v>
      </c>
      <c r="AX451" s="61"/>
      <c r="AY451" s="74">
        <v>29.880000000000003</v>
      </c>
      <c r="AZ451" s="74">
        <v>18</v>
      </c>
      <c r="BA451" s="74">
        <v>221.27</v>
      </c>
      <c r="BB451" s="74"/>
      <c r="BC451" s="74">
        <v>180</v>
      </c>
    </row>
    <row r="452" spans="1:56" s="62" customFormat="1" ht="12">
      <c r="A452" s="63" t="s">
        <v>5708</v>
      </c>
      <c r="B452" s="50">
        <v>45</v>
      </c>
      <c r="C452" s="163">
        <v>2082177399</v>
      </c>
      <c r="D452" s="150" t="s">
        <v>1957</v>
      </c>
      <c r="E452" s="150" t="s">
        <v>5725</v>
      </c>
      <c r="F452" s="163">
        <v>62802014317</v>
      </c>
      <c r="G452" s="74"/>
      <c r="H452" s="150">
        <v>10</v>
      </c>
      <c r="I452" s="150">
        <v>2</v>
      </c>
      <c r="J452" s="150">
        <v>1995</v>
      </c>
      <c r="K452" s="150">
        <v>17</v>
      </c>
      <c r="L452" s="207" t="s">
        <v>3164</v>
      </c>
      <c r="M452" s="307"/>
      <c r="N452" s="74"/>
      <c r="O452" s="74"/>
      <c r="P452" s="74"/>
      <c r="Q452" s="163">
        <v>35</v>
      </c>
      <c r="R452" s="74"/>
      <c r="S452" s="661" t="s">
        <v>58</v>
      </c>
      <c r="T452" s="661">
        <v>11030065</v>
      </c>
      <c r="U452" s="55"/>
      <c r="V452" s="55"/>
      <c r="W452" s="55"/>
      <c r="X452" s="64"/>
      <c r="Y452" s="55"/>
      <c r="Z452" s="55"/>
      <c r="AA452" s="307"/>
      <c r="AB452" s="307"/>
      <c r="AC452" s="307"/>
      <c r="AD452" s="307"/>
      <c r="AE452" s="307"/>
      <c r="AF452" s="150">
        <v>26</v>
      </c>
      <c r="AG452" s="150">
        <v>4</v>
      </c>
      <c r="AH452" s="150">
        <v>2012</v>
      </c>
      <c r="AI452" s="492">
        <v>0.54166666666666663</v>
      </c>
      <c r="AJ452" s="307"/>
      <c r="AK452" s="307"/>
      <c r="AL452" s="54"/>
      <c r="AM452" s="307"/>
      <c r="AN452" s="150">
        <v>30</v>
      </c>
      <c r="AO452" s="150">
        <v>4</v>
      </c>
      <c r="AP452" s="150">
        <v>2012</v>
      </c>
      <c r="AQ452" s="150"/>
      <c r="AR452" s="163">
        <v>3</v>
      </c>
      <c r="AS452" s="664" t="s">
        <v>5709</v>
      </c>
      <c r="AT452" s="74">
        <v>38.700000000000003</v>
      </c>
      <c r="AU452" s="74">
        <v>22.5</v>
      </c>
      <c r="AV452" s="74">
        <v>6.85</v>
      </c>
      <c r="AW452" s="61">
        <v>40</v>
      </c>
      <c r="AX452" s="61"/>
      <c r="AY452" s="74">
        <v>14.940000000000001</v>
      </c>
      <c r="AZ452" s="74">
        <v>9</v>
      </c>
      <c r="BA452" s="74">
        <v>131.99</v>
      </c>
      <c r="BB452" s="74"/>
      <c r="BC452" s="74">
        <v>90</v>
      </c>
    </row>
    <row r="453" spans="1:56" s="62" customFormat="1" ht="12">
      <c r="A453" s="63" t="s">
        <v>5708</v>
      </c>
      <c r="B453" s="50">
        <v>46</v>
      </c>
      <c r="C453" s="163">
        <v>930207992</v>
      </c>
      <c r="D453" s="150" t="s">
        <v>232</v>
      </c>
      <c r="E453" s="150" t="s">
        <v>5726</v>
      </c>
      <c r="F453" s="163">
        <v>19901117390</v>
      </c>
      <c r="G453" s="74"/>
      <c r="H453" s="150">
        <v>3</v>
      </c>
      <c r="I453" s="150">
        <v>11</v>
      </c>
      <c r="J453" s="150">
        <v>1983</v>
      </c>
      <c r="K453" s="150">
        <v>29</v>
      </c>
      <c r="L453" s="207" t="s">
        <v>3164</v>
      </c>
      <c r="M453" s="307"/>
      <c r="N453" s="74"/>
      <c r="O453" s="74"/>
      <c r="P453" s="74"/>
      <c r="Q453" s="163">
        <v>36</v>
      </c>
      <c r="R453" s="74"/>
      <c r="S453" s="661" t="s">
        <v>58</v>
      </c>
      <c r="T453" s="661">
        <v>11030065</v>
      </c>
      <c r="U453" s="55"/>
      <c r="V453" s="55"/>
      <c r="W453" s="55"/>
      <c r="X453" s="64"/>
      <c r="Y453" s="55"/>
      <c r="Z453" s="55"/>
      <c r="AA453" s="307"/>
      <c r="AB453" s="307"/>
      <c r="AC453" s="307"/>
      <c r="AD453" s="307"/>
      <c r="AE453" s="307"/>
      <c r="AF453" s="150">
        <v>27</v>
      </c>
      <c r="AG453" s="150">
        <v>4</v>
      </c>
      <c r="AH453" s="150">
        <v>2012</v>
      </c>
      <c r="AI453" s="492">
        <v>0.58333333333333337</v>
      </c>
      <c r="AJ453" s="307"/>
      <c r="AK453" s="307"/>
      <c r="AL453" s="54"/>
      <c r="AM453" s="307"/>
      <c r="AN453" s="150">
        <v>30</v>
      </c>
      <c r="AO453" s="150">
        <v>4</v>
      </c>
      <c r="AP453" s="150">
        <v>2012</v>
      </c>
      <c r="AQ453" s="150"/>
      <c r="AR453" s="163">
        <v>3</v>
      </c>
      <c r="AS453" s="664" t="s">
        <v>5709</v>
      </c>
      <c r="AT453" s="74">
        <v>38.700000000000003</v>
      </c>
      <c r="AU453" s="74">
        <v>22.5</v>
      </c>
      <c r="AV453" s="74">
        <v>3.72</v>
      </c>
      <c r="AW453" s="61">
        <v>0</v>
      </c>
      <c r="AX453" s="61"/>
      <c r="AY453" s="74">
        <v>14.940000000000001</v>
      </c>
      <c r="AZ453" s="74">
        <v>9</v>
      </c>
      <c r="BA453" s="74">
        <v>88.86</v>
      </c>
      <c r="BB453" s="74"/>
      <c r="BC453" s="74">
        <v>88.86</v>
      </c>
    </row>
    <row r="454" spans="1:56" s="62" customFormat="1" ht="12">
      <c r="A454" s="78" t="s">
        <v>41</v>
      </c>
      <c r="B454" s="237">
        <v>46</v>
      </c>
      <c r="C454" s="569"/>
      <c r="D454" s="553"/>
      <c r="E454" s="553"/>
      <c r="F454" s="569"/>
      <c r="G454" s="79"/>
      <c r="H454" s="553"/>
      <c r="I454" s="553"/>
      <c r="J454" s="553"/>
      <c r="K454" s="553"/>
      <c r="L454" s="550"/>
      <c r="M454" s="553"/>
      <c r="N454" s="79"/>
      <c r="O454" s="79"/>
      <c r="P454" s="79"/>
      <c r="Q454" s="569"/>
      <c r="R454" s="79"/>
      <c r="S454" s="549"/>
      <c r="T454" s="549"/>
      <c r="U454" s="552"/>
      <c r="V454" s="552"/>
      <c r="W454" s="552"/>
      <c r="X454" s="241"/>
      <c r="Y454" s="552"/>
      <c r="Z454" s="552"/>
      <c r="AA454" s="553"/>
      <c r="AB454" s="553"/>
      <c r="AC454" s="553"/>
      <c r="AD454" s="553"/>
      <c r="AE454" s="553"/>
      <c r="AF454" s="553"/>
      <c r="AG454" s="553"/>
      <c r="AH454" s="667"/>
      <c r="AI454" s="668"/>
      <c r="AJ454" s="553"/>
      <c r="AK454" s="553"/>
      <c r="AL454" s="240"/>
      <c r="AM454" s="553"/>
      <c r="AN454" s="669"/>
      <c r="AO454" s="669"/>
      <c r="AP454" s="669"/>
      <c r="AQ454" s="670"/>
      <c r="AR454" s="671">
        <f>SUM(AR408:AR453)</f>
        <v>919</v>
      </c>
      <c r="AS454" s="670"/>
      <c r="AT454" s="671">
        <f t="shared" ref="AT454:BC454" si="8">SUM(AT408:AT453)</f>
        <v>11855.1</v>
      </c>
      <c r="AU454" s="671">
        <f t="shared" si="8"/>
        <v>6892.5</v>
      </c>
      <c r="AV454" s="671">
        <f t="shared" si="8"/>
        <v>459.59999999999997</v>
      </c>
      <c r="AW454" s="671">
        <f t="shared" si="8"/>
        <v>851</v>
      </c>
      <c r="AX454" s="671">
        <f t="shared" si="8"/>
        <v>0</v>
      </c>
      <c r="AY454" s="671">
        <f t="shared" si="8"/>
        <v>4576.6200000000017</v>
      </c>
      <c r="AZ454" s="671">
        <f t="shared" si="8"/>
        <v>2757</v>
      </c>
      <c r="BA454" s="671">
        <f t="shared" si="8"/>
        <v>27391.819999999996</v>
      </c>
      <c r="BB454" s="671">
        <f t="shared" si="8"/>
        <v>0</v>
      </c>
      <c r="BC454" s="671">
        <f t="shared" si="8"/>
        <v>26909.579999999998</v>
      </c>
      <c r="BD454" s="721">
        <v>26901.68</v>
      </c>
    </row>
    <row r="455" spans="1:56" s="62" customFormat="1" ht="13.5" customHeight="1">
      <c r="A455" s="49" t="s">
        <v>3891</v>
      </c>
      <c r="B455" s="50">
        <v>1</v>
      </c>
      <c r="C455" s="163">
        <v>3111589239</v>
      </c>
      <c r="D455" s="150" t="s">
        <v>1136</v>
      </c>
      <c r="E455" s="150" t="s">
        <v>3368</v>
      </c>
      <c r="F455" s="163">
        <v>42001029353</v>
      </c>
      <c r="G455" s="150"/>
      <c r="H455" s="150">
        <v>4</v>
      </c>
      <c r="I455" s="150">
        <v>12</v>
      </c>
      <c r="J455" s="150">
        <v>1988</v>
      </c>
      <c r="K455" s="150">
        <f t="shared" ref="K455:K466" si="9">2011-J455</f>
        <v>23</v>
      </c>
      <c r="L455" s="150" t="s">
        <v>100</v>
      </c>
      <c r="M455" s="307"/>
      <c r="N455" s="74"/>
      <c r="O455" s="74"/>
      <c r="P455" s="74"/>
      <c r="Q455" s="162">
        <v>10</v>
      </c>
      <c r="R455" s="74"/>
      <c r="S455" s="143"/>
      <c r="T455" s="143">
        <v>11030065</v>
      </c>
      <c r="U455" s="55"/>
      <c r="V455" s="55"/>
      <c r="W455" s="55"/>
      <c r="X455" s="64"/>
      <c r="Y455" s="55"/>
      <c r="Z455" s="55"/>
      <c r="AA455" s="307"/>
      <c r="AB455" s="307"/>
      <c r="AC455" s="307"/>
      <c r="AD455" s="307"/>
      <c r="AE455" s="307"/>
      <c r="AF455" s="150">
        <v>17</v>
      </c>
      <c r="AG455" s="150">
        <v>2</v>
      </c>
      <c r="AH455" s="150">
        <v>2012</v>
      </c>
      <c r="AI455" s="492">
        <v>0.5</v>
      </c>
      <c r="AJ455" s="307"/>
      <c r="AK455" s="307"/>
      <c r="AL455" s="54"/>
      <c r="AM455" s="307"/>
      <c r="AN455" s="150">
        <v>17</v>
      </c>
      <c r="AO455" s="150">
        <v>4</v>
      </c>
      <c r="AP455" s="150">
        <v>2012</v>
      </c>
      <c r="AQ455" s="492">
        <v>0.41666666666666669</v>
      </c>
      <c r="AR455" s="710">
        <v>16</v>
      </c>
      <c r="AS455" s="150" t="s">
        <v>1914</v>
      </c>
      <c r="AT455" s="672">
        <v>106.72</v>
      </c>
      <c r="AU455" s="270">
        <v>219.04</v>
      </c>
      <c r="AV455" s="74">
        <v>7.3</v>
      </c>
      <c r="AW455" s="61">
        <v>39.99</v>
      </c>
      <c r="AX455" s="61"/>
      <c r="AY455" s="74">
        <v>64</v>
      </c>
      <c r="AZ455" s="74">
        <v>43.705000000000005</v>
      </c>
      <c r="BA455" s="74">
        <v>480.755</v>
      </c>
      <c r="BB455" s="74"/>
      <c r="BC455" s="74">
        <v>480</v>
      </c>
    </row>
    <row r="456" spans="1:56" s="62" customFormat="1" ht="13.5" customHeight="1">
      <c r="A456" s="63" t="s">
        <v>3891</v>
      </c>
      <c r="B456" s="50">
        <v>2</v>
      </c>
      <c r="C456" s="163">
        <v>1056855956</v>
      </c>
      <c r="D456" s="150" t="s">
        <v>161</v>
      </c>
      <c r="E456" s="150" t="s">
        <v>3369</v>
      </c>
      <c r="F456" s="163">
        <v>42001005126</v>
      </c>
      <c r="G456" s="150"/>
      <c r="H456" s="150">
        <v>27</v>
      </c>
      <c r="I456" s="150">
        <v>3</v>
      </c>
      <c r="J456" s="150">
        <v>1961</v>
      </c>
      <c r="K456" s="150">
        <f t="shared" si="9"/>
        <v>50</v>
      </c>
      <c r="L456" s="150" t="s">
        <v>3164</v>
      </c>
      <c r="M456" s="307"/>
      <c r="N456" s="74"/>
      <c r="O456" s="74"/>
      <c r="P456" s="74"/>
      <c r="Q456" s="162">
        <v>11</v>
      </c>
      <c r="R456" s="74"/>
      <c r="S456" s="143"/>
      <c r="T456" s="143">
        <v>11030065</v>
      </c>
      <c r="U456" s="55"/>
      <c r="V456" s="55"/>
      <c r="W456" s="55"/>
      <c r="X456" s="64"/>
      <c r="Y456" s="55"/>
      <c r="Z456" s="55"/>
      <c r="AA456" s="307"/>
      <c r="AB456" s="307"/>
      <c r="AC456" s="307"/>
      <c r="AD456" s="307"/>
      <c r="AE456" s="307"/>
      <c r="AF456" s="150">
        <v>21</v>
      </c>
      <c r="AG456" s="150">
        <v>2</v>
      </c>
      <c r="AH456" s="150">
        <v>2012</v>
      </c>
      <c r="AI456" s="492">
        <v>0.47916666666666669</v>
      </c>
      <c r="AJ456" s="307"/>
      <c r="AK456" s="307"/>
      <c r="AL456" s="54"/>
      <c r="AM456" s="307"/>
      <c r="AN456" s="150">
        <v>21</v>
      </c>
      <c r="AO456" s="150">
        <v>4</v>
      </c>
      <c r="AP456" s="150">
        <v>2012</v>
      </c>
      <c r="AQ456" s="492">
        <v>0.41666666666666669</v>
      </c>
      <c r="AR456" s="710">
        <v>20</v>
      </c>
      <c r="AS456" s="150" t="s">
        <v>1914</v>
      </c>
      <c r="AT456" s="672">
        <v>133.4</v>
      </c>
      <c r="AU456" s="270">
        <v>273.8</v>
      </c>
      <c r="AV456" s="74">
        <v>19.86</v>
      </c>
      <c r="AW456" s="61">
        <v>39.99</v>
      </c>
      <c r="AX456" s="61"/>
      <c r="AY456" s="74">
        <v>80</v>
      </c>
      <c r="AZ456" s="74">
        <v>54.705000000000013</v>
      </c>
      <c r="BA456" s="74">
        <v>601.75500000000011</v>
      </c>
      <c r="BB456" s="74"/>
      <c r="BC456" s="74">
        <v>600</v>
      </c>
    </row>
    <row r="457" spans="1:56" s="62" customFormat="1" ht="13.5" customHeight="1">
      <c r="A457" s="63" t="s">
        <v>3891</v>
      </c>
      <c r="B457" s="50">
        <v>3</v>
      </c>
      <c r="C457" s="163">
        <v>4102322624</v>
      </c>
      <c r="D457" s="150" t="s">
        <v>692</v>
      </c>
      <c r="E457" s="150" t="s">
        <v>3370</v>
      </c>
      <c r="F457" s="163">
        <v>62007010809</v>
      </c>
      <c r="G457" s="150"/>
      <c r="H457" s="150">
        <v>25</v>
      </c>
      <c r="I457" s="150">
        <v>2</v>
      </c>
      <c r="J457" s="150">
        <v>1935</v>
      </c>
      <c r="K457" s="150">
        <f t="shared" si="9"/>
        <v>76</v>
      </c>
      <c r="L457" s="150" t="s">
        <v>3164</v>
      </c>
      <c r="M457" s="307"/>
      <c r="N457" s="74"/>
      <c r="O457" s="74"/>
      <c r="P457" s="74"/>
      <c r="Q457" s="162">
        <v>12</v>
      </c>
      <c r="R457" s="74"/>
      <c r="S457" s="143"/>
      <c r="T457" s="143">
        <v>11030065</v>
      </c>
      <c r="U457" s="55"/>
      <c r="V457" s="55"/>
      <c r="W457" s="55"/>
      <c r="X457" s="64"/>
      <c r="Y457" s="55"/>
      <c r="Z457" s="55"/>
      <c r="AA457" s="307"/>
      <c r="AB457" s="307"/>
      <c r="AC457" s="307"/>
      <c r="AD457" s="307"/>
      <c r="AE457" s="307"/>
      <c r="AF457" s="150">
        <v>24</v>
      </c>
      <c r="AG457" s="150">
        <v>2</v>
      </c>
      <c r="AH457" s="150">
        <v>2012</v>
      </c>
      <c r="AI457" s="492">
        <v>0.47916666666666669</v>
      </c>
      <c r="AJ457" s="307"/>
      <c r="AK457" s="307"/>
      <c r="AL457" s="54"/>
      <c r="AM457" s="307"/>
      <c r="AN457" s="150">
        <v>24</v>
      </c>
      <c r="AO457" s="150">
        <v>4</v>
      </c>
      <c r="AP457" s="150">
        <v>2012</v>
      </c>
      <c r="AQ457" s="492">
        <v>0.41666666666666702</v>
      </c>
      <c r="AR457" s="710">
        <v>23</v>
      </c>
      <c r="AS457" s="150" t="s">
        <v>1914</v>
      </c>
      <c r="AT457" s="672">
        <v>153.41</v>
      </c>
      <c r="AU457" s="270">
        <v>314.87</v>
      </c>
      <c r="AV457" s="74">
        <v>43.2</v>
      </c>
      <c r="AW457" s="61">
        <v>23.81</v>
      </c>
      <c r="AX457" s="61"/>
      <c r="AY457" s="74">
        <v>92</v>
      </c>
      <c r="AZ457" s="74">
        <v>62.728999999999999</v>
      </c>
      <c r="BA457" s="74">
        <v>690.01900000000001</v>
      </c>
      <c r="BB457" s="74"/>
      <c r="BC457" s="74">
        <v>690</v>
      </c>
    </row>
    <row r="458" spans="1:56" s="62" customFormat="1" ht="13.5" customHeight="1">
      <c r="A458" s="63" t="s">
        <v>3891</v>
      </c>
      <c r="B458" s="50">
        <v>4</v>
      </c>
      <c r="C458" s="163">
        <v>3944261408</v>
      </c>
      <c r="D458" s="150" t="s">
        <v>307</v>
      </c>
      <c r="E458" s="150" t="s">
        <v>3371</v>
      </c>
      <c r="F458" s="163">
        <v>42001034142</v>
      </c>
      <c r="G458" s="150"/>
      <c r="H458" s="150">
        <v>6</v>
      </c>
      <c r="I458" s="150">
        <v>6</v>
      </c>
      <c r="J458" s="150">
        <v>1964</v>
      </c>
      <c r="K458" s="150">
        <f t="shared" si="9"/>
        <v>47</v>
      </c>
      <c r="L458" s="150" t="s">
        <v>3164</v>
      </c>
      <c r="M458" s="307"/>
      <c r="N458" s="74"/>
      <c r="O458" s="74"/>
      <c r="P458" s="74"/>
      <c r="Q458" s="162">
        <v>13</v>
      </c>
      <c r="R458" s="74"/>
      <c r="S458" s="143"/>
      <c r="T458" s="143">
        <v>11030065</v>
      </c>
      <c r="U458" s="55"/>
      <c r="V458" s="55"/>
      <c r="W458" s="55"/>
      <c r="X458" s="64"/>
      <c r="Y458" s="55"/>
      <c r="Z458" s="55"/>
      <c r="AA458" s="307"/>
      <c r="AB458" s="307"/>
      <c r="AC458" s="307"/>
      <c r="AD458" s="307"/>
      <c r="AE458" s="307"/>
      <c r="AF458" s="150">
        <v>29</v>
      </c>
      <c r="AG458" s="150">
        <v>2</v>
      </c>
      <c r="AH458" s="150">
        <v>2012</v>
      </c>
      <c r="AI458" s="492">
        <v>0.47916666666666669</v>
      </c>
      <c r="AJ458" s="307"/>
      <c r="AK458" s="307"/>
      <c r="AL458" s="54"/>
      <c r="AM458" s="307"/>
      <c r="AN458" s="150">
        <v>29</v>
      </c>
      <c r="AO458" s="150">
        <v>4</v>
      </c>
      <c r="AP458" s="150">
        <v>2012</v>
      </c>
      <c r="AQ458" s="492">
        <v>0.41666666666666702</v>
      </c>
      <c r="AR458" s="710">
        <v>28</v>
      </c>
      <c r="AS458" s="150" t="s">
        <v>1914</v>
      </c>
      <c r="AT458" s="672">
        <v>186.76</v>
      </c>
      <c r="AU458" s="270">
        <v>383.32</v>
      </c>
      <c r="AV458" s="74">
        <v>41.67</v>
      </c>
      <c r="AW458" s="61">
        <v>39.99</v>
      </c>
      <c r="AX458" s="61"/>
      <c r="AY458" s="74">
        <v>112</v>
      </c>
      <c r="AZ458" s="74">
        <v>76.373999999999995</v>
      </c>
      <c r="BA458" s="74">
        <v>840.11399999999992</v>
      </c>
      <c r="BB458" s="74"/>
      <c r="BC458" s="74">
        <v>840</v>
      </c>
    </row>
    <row r="459" spans="1:56" s="62" customFormat="1" ht="13.5" customHeight="1">
      <c r="A459" s="63" t="s">
        <v>3891</v>
      </c>
      <c r="B459" s="50">
        <v>5</v>
      </c>
      <c r="C459" s="163">
        <v>3861599410</v>
      </c>
      <c r="D459" s="150" t="s">
        <v>4917</v>
      </c>
      <c r="E459" s="150" t="s">
        <v>4918</v>
      </c>
      <c r="F459" s="163">
        <v>42001016795</v>
      </c>
      <c r="G459" s="150"/>
      <c r="H459" s="150">
        <v>3</v>
      </c>
      <c r="I459" s="150">
        <v>3</v>
      </c>
      <c r="J459" s="150">
        <v>1943</v>
      </c>
      <c r="K459" s="150">
        <f t="shared" si="9"/>
        <v>68</v>
      </c>
      <c r="L459" s="150" t="s">
        <v>3164</v>
      </c>
      <c r="M459" s="307"/>
      <c r="N459" s="74"/>
      <c r="O459" s="74"/>
      <c r="P459" s="74"/>
      <c r="Q459" s="162">
        <v>14</v>
      </c>
      <c r="R459" s="74"/>
      <c r="S459" s="143"/>
      <c r="T459" s="143">
        <v>11030065</v>
      </c>
      <c r="U459" s="55"/>
      <c r="V459" s="55"/>
      <c r="W459" s="55"/>
      <c r="X459" s="64"/>
      <c r="Y459" s="55"/>
      <c r="Z459" s="55"/>
      <c r="AA459" s="307"/>
      <c r="AB459" s="307"/>
      <c r="AC459" s="307"/>
      <c r="AD459" s="307"/>
      <c r="AE459" s="307"/>
      <c r="AF459" s="150">
        <v>7</v>
      </c>
      <c r="AG459" s="150">
        <v>3</v>
      </c>
      <c r="AH459" s="150">
        <v>2012</v>
      </c>
      <c r="AI459" s="492">
        <v>0.375</v>
      </c>
      <c r="AJ459" s="307"/>
      <c r="AK459" s="307"/>
      <c r="AL459" s="54"/>
      <c r="AM459" s="307"/>
      <c r="AN459" s="150">
        <v>30</v>
      </c>
      <c r="AO459" s="150">
        <v>4</v>
      </c>
      <c r="AP459" s="150">
        <v>2012</v>
      </c>
      <c r="AQ459" s="150"/>
      <c r="AR459" s="710">
        <v>30</v>
      </c>
      <c r="AS459" s="150" t="s">
        <v>1915</v>
      </c>
      <c r="AT459" s="672">
        <v>200.1</v>
      </c>
      <c r="AU459" s="270">
        <v>410.7</v>
      </c>
      <c r="AV459" s="74">
        <v>82.63</v>
      </c>
      <c r="AW459" s="61">
        <v>4.76</v>
      </c>
      <c r="AX459" s="61"/>
      <c r="AY459" s="74">
        <v>120</v>
      </c>
      <c r="AZ459" s="74">
        <v>81.819000000000003</v>
      </c>
      <c r="BA459" s="74">
        <v>900.0089999999999</v>
      </c>
      <c r="BB459" s="74"/>
      <c r="BC459" s="74">
        <v>900</v>
      </c>
    </row>
    <row r="460" spans="1:56" s="62" customFormat="1" ht="13.5" customHeight="1">
      <c r="A460" s="63" t="s">
        <v>3891</v>
      </c>
      <c r="B460" s="50">
        <v>6</v>
      </c>
      <c r="C460" s="163">
        <v>169296225</v>
      </c>
      <c r="D460" s="150" t="s">
        <v>4919</v>
      </c>
      <c r="E460" s="150" t="s">
        <v>3242</v>
      </c>
      <c r="F460" s="163">
        <v>42001016411</v>
      </c>
      <c r="G460" s="150"/>
      <c r="H460" s="150">
        <v>21</v>
      </c>
      <c r="I460" s="150">
        <v>2</v>
      </c>
      <c r="J460" s="150">
        <v>1951</v>
      </c>
      <c r="K460" s="150">
        <f t="shared" si="9"/>
        <v>60</v>
      </c>
      <c r="L460" s="150" t="s">
        <v>3164</v>
      </c>
      <c r="M460" s="307"/>
      <c r="N460" s="74"/>
      <c r="O460" s="74"/>
      <c r="P460" s="74"/>
      <c r="Q460" s="162">
        <v>15</v>
      </c>
      <c r="R460" s="74"/>
      <c r="S460" s="143"/>
      <c r="T460" s="143">
        <v>11030065</v>
      </c>
      <c r="U460" s="55"/>
      <c r="V460" s="55"/>
      <c r="W460" s="55"/>
      <c r="X460" s="64"/>
      <c r="Y460" s="55"/>
      <c r="Z460" s="55"/>
      <c r="AA460" s="307"/>
      <c r="AB460" s="307"/>
      <c r="AC460" s="307"/>
      <c r="AD460" s="307"/>
      <c r="AE460" s="307"/>
      <c r="AF460" s="150">
        <v>7</v>
      </c>
      <c r="AG460" s="150">
        <v>3</v>
      </c>
      <c r="AH460" s="150">
        <v>2012</v>
      </c>
      <c r="AI460" s="492">
        <v>0.52083333333333337</v>
      </c>
      <c r="AJ460" s="307"/>
      <c r="AK460" s="307"/>
      <c r="AL460" s="54"/>
      <c r="AM460" s="307"/>
      <c r="AN460" s="150">
        <v>30</v>
      </c>
      <c r="AO460" s="150">
        <v>4</v>
      </c>
      <c r="AP460" s="150">
        <v>2012</v>
      </c>
      <c r="AQ460" s="673"/>
      <c r="AR460" s="710">
        <v>30</v>
      </c>
      <c r="AS460" s="150" t="s">
        <v>1915</v>
      </c>
      <c r="AT460" s="672">
        <v>200.1</v>
      </c>
      <c r="AU460" s="270">
        <v>410.7</v>
      </c>
      <c r="AV460" s="74">
        <v>71.22</v>
      </c>
      <c r="AW460" s="61">
        <v>16.18</v>
      </c>
      <c r="AX460" s="61"/>
      <c r="AY460" s="74">
        <v>120</v>
      </c>
      <c r="AZ460" s="74">
        <v>81.819999999999993</v>
      </c>
      <c r="BA460" s="74">
        <v>900.02</v>
      </c>
      <c r="BB460" s="74"/>
      <c r="BC460" s="74">
        <v>900</v>
      </c>
    </row>
    <row r="461" spans="1:56" s="62" customFormat="1" ht="13.5" customHeight="1">
      <c r="A461" s="63" t="s">
        <v>3891</v>
      </c>
      <c r="B461" s="50">
        <v>7</v>
      </c>
      <c r="C461" s="163">
        <v>609859476</v>
      </c>
      <c r="D461" s="150" t="s">
        <v>4920</v>
      </c>
      <c r="E461" s="150" t="s">
        <v>4921</v>
      </c>
      <c r="F461" s="163">
        <v>42001017758</v>
      </c>
      <c r="G461" s="150"/>
      <c r="H461" s="150">
        <v>6</v>
      </c>
      <c r="I461" s="150">
        <v>2</v>
      </c>
      <c r="J461" s="150">
        <v>1934</v>
      </c>
      <c r="K461" s="150">
        <f t="shared" si="9"/>
        <v>77</v>
      </c>
      <c r="L461" s="150" t="s">
        <v>100</v>
      </c>
      <c r="M461" s="575"/>
      <c r="N461" s="575"/>
      <c r="O461" s="575"/>
      <c r="P461" s="575"/>
      <c r="Q461" s="162">
        <v>16</v>
      </c>
      <c r="R461" s="575"/>
      <c r="S461" s="674"/>
      <c r="T461" s="143">
        <v>11030065</v>
      </c>
      <c r="U461" s="576"/>
      <c r="V461" s="576"/>
      <c r="W461" s="576"/>
      <c r="X461" s="530"/>
      <c r="Y461" s="576"/>
      <c r="Z461" s="576"/>
      <c r="AA461" s="531"/>
      <c r="AB461" s="531"/>
      <c r="AC461" s="531"/>
      <c r="AD461" s="531"/>
      <c r="AE461" s="531"/>
      <c r="AF461" s="150">
        <v>12</v>
      </c>
      <c r="AG461" s="150">
        <v>3</v>
      </c>
      <c r="AH461" s="150">
        <v>2012</v>
      </c>
      <c r="AI461" s="492">
        <v>0.85416666666666663</v>
      </c>
      <c r="AJ461" s="531"/>
      <c r="AK461" s="531"/>
      <c r="AL461" s="628"/>
      <c r="AM461" s="531"/>
      <c r="AN461" s="150">
        <v>30</v>
      </c>
      <c r="AO461" s="150">
        <v>4</v>
      </c>
      <c r="AP461" s="150">
        <v>2012</v>
      </c>
      <c r="AQ461" s="674"/>
      <c r="AR461" s="710">
        <v>30</v>
      </c>
      <c r="AS461" s="150" t="s">
        <v>1915</v>
      </c>
      <c r="AT461" s="675">
        <v>200.1</v>
      </c>
      <c r="AU461" s="59">
        <v>410.7</v>
      </c>
      <c r="AV461" s="59">
        <v>71.72</v>
      </c>
      <c r="AW461" s="59">
        <v>16.18</v>
      </c>
      <c r="AX461" s="627"/>
      <c r="AY461" s="59">
        <v>120</v>
      </c>
      <c r="AZ461" s="59">
        <v>81.87</v>
      </c>
      <c r="BA461" s="59">
        <v>900.56999999999994</v>
      </c>
      <c r="BB461" s="627"/>
      <c r="BC461" s="627">
        <v>900</v>
      </c>
    </row>
    <row r="462" spans="1:56" s="62" customFormat="1" ht="13.5" customHeight="1">
      <c r="A462" s="63" t="s">
        <v>3891</v>
      </c>
      <c r="B462" s="50">
        <v>8</v>
      </c>
      <c r="C462" s="163">
        <v>3775918757</v>
      </c>
      <c r="D462" s="150" t="s">
        <v>1885</v>
      </c>
      <c r="E462" s="150" t="s">
        <v>74</v>
      </c>
      <c r="F462" s="163">
        <v>42001032257</v>
      </c>
      <c r="G462" s="150"/>
      <c r="H462" s="150">
        <v>9</v>
      </c>
      <c r="I462" s="150">
        <v>6</v>
      </c>
      <c r="J462" s="150">
        <v>1953</v>
      </c>
      <c r="K462" s="150">
        <f t="shared" si="9"/>
        <v>58</v>
      </c>
      <c r="L462" s="150" t="s">
        <v>3164</v>
      </c>
      <c r="M462" s="74"/>
      <c r="N462" s="74"/>
      <c r="O462" s="74"/>
      <c r="P462" s="74"/>
      <c r="Q462" s="162">
        <v>17</v>
      </c>
      <c r="R462" s="74"/>
      <c r="S462" s="52"/>
      <c r="T462" s="143">
        <v>11030065</v>
      </c>
      <c r="U462" s="55"/>
      <c r="V462" s="55"/>
      <c r="W462" s="55"/>
      <c r="X462" s="64"/>
      <c r="Y462" s="55"/>
      <c r="Z462" s="55"/>
      <c r="AA462" s="307"/>
      <c r="AB462" s="307"/>
      <c r="AC462" s="307"/>
      <c r="AD462" s="307"/>
      <c r="AE462" s="307"/>
      <c r="AF462" s="150">
        <v>22</v>
      </c>
      <c r="AG462" s="150">
        <v>3</v>
      </c>
      <c r="AH462" s="150">
        <v>2012</v>
      </c>
      <c r="AI462" s="492">
        <v>0.47916666666666669</v>
      </c>
      <c r="AJ462" s="307"/>
      <c r="AK462" s="307"/>
      <c r="AL462" s="54"/>
      <c r="AM462" s="307"/>
      <c r="AN462" s="150">
        <v>30</v>
      </c>
      <c r="AO462" s="150">
        <v>4</v>
      </c>
      <c r="AP462" s="150">
        <v>2012</v>
      </c>
      <c r="AQ462" s="52"/>
      <c r="AR462" s="710">
        <v>30</v>
      </c>
      <c r="AS462" s="150" t="s">
        <v>1915</v>
      </c>
      <c r="AT462" s="672">
        <v>200.1</v>
      </c>
      <c r="AU462" s="270">
        <v>410.7</v>
      </c>
      <c r="AV462" s="74">
        <v>89.2</v>
      </c>
      <c r="AW462" s="61"/>
      <c r="AX462" s="61"/>
      <c r="AY462" s="74">
        <v>120</v>
      </c>
      <c r="AZ462" s="74">
        <v>82</v>
      </c>
      <c r="BA462" s="74">
        <v>902</v>
      </c>
      <c r="BB462" s="74"/>
      <c r="BC462" s="74">
        <v>900</v>
      </c>
    </row>
    <row r="463" spans="1:56" s="62" customFormat="1" ht="13.5" customHeight="1">
      <c r="A463" s="63" t="s">
        <v>3891</v>
      </c>
      <c r="B463" s="50">
        <v>9</v>
      </c>
      <c r="C463" s="163">
        <v>1046913961</v>
      </c>
      <c r="D463" s="150" t="s">
        <v>4922</v>
      </c>
      <c r="E463" s="150" t="s">
        <v>4923</v>
      </c>
      <c r="F463" s="163">
        <v>42001009427</v>
      </c>
      <c r="G463" s="150"/>
      <c r="H463" s="150">
        <v>29</v>
      </c>
      <c r="I463" s="150">
        <v>12</v>
      </c>
      <c r="J463" s="150">
        <v>1976</v>
      </c>
      <c r="K463" s="150">
        <f t="shared" si="9"/>
        <v>35</v>
      </c>
      <c r="L463" s="150" t="s">
        <v>3164</v>
      </c>
      <c r="M463" s="74"/>
      <c r="N463" s="74"/>
      <c r="O463" s="74"/>
      <c r="P463" s="74"/>
      <c r="Q463" s="162">
        <v>18</v>
      </c>
      <c r="R463" s="74"/>
      <c r="S463" s="52"/>
      <c r="T463" s="143">
        <v>11030065</v>
      </c>
      <c r="U463" s="55"/>
      <c r="V463" s="55"/>
      <c r="W463" s="55"/>
      <c r="X463" s="64"/>
      <c r="Y463" s="55"/>
      <c r="Z463" s="55"/>
      <c r="AA463" s="307"/>
      <c r="AB463" s="307"/>
      <c r="AC463" s="307"/>
      <c r="AD463" s="307"/>
      <c r="AE463" s="307"/>
      <c r="AF463" s="150">
        <v>26</v>
      </c>
      <c r="AG463" s="150">
        <v>3</v>
      </c>
      <c r="AH463" s="150">
        <v>2012</v>
      </c>
      <c r="AI463" s="492">
        <v>0.4375</v>
      </c>
      <c r="AJ463" s="307"/>
      <c r="AK463" s="307"/>
      <c r="AL463" s="54"/>
      <c r="AM463" s="307"/>
      <c r="AN463" s="150">
        <v>30</v>
      </c>
      <c r="AO463" s="150">
        <v>4</v>
      </c>
      <c r="AP463" s="150">
        <v>2012</v>
      </c>
      <c r="AQ463" s="52"/>
      <c r="AR463" s="710">
        <v>30</v>
      </c>
      <c r="AS463" s="150" t="s">
        <v>1915</v>
      </c>
      <c r="AT463" s="672">
        <v>200.1</v>
      </c>
      <c r="AU463" s="270">
        <v>410.7</v>
      </c>
      <c r="AV463" s="74">
        <v>82.74</v>
      </c>
      <c r="AW463" s="61">
        <v>4.76</v>
      </c>
      <c r="AX463" s="61"/>
      <c r="AY463" s="74">
        <v>120</v>
      </c>
      <c r="AZ463" s="74">
        <v>81.83</v>
      </c>
      <c r="BA463" s="74">
        <v>900.13</v>
      </c>
      <c r="BB463" s="74"/>
      <c r="BC463" s="74">
        <v>900</v>
      </c>
    </row>
    <row r="464" spans="1:56" s="62" customFormat="1" ht="13.5" customHeight="1">
      <c r="A464" s="63" t="s">
        <v>3891</v>
      </c>
      <c r="B464" s="50">
        <v>10</v>
      </c>
      <c r="C464" s="163">
        <v>1366880853</v>
      </c>
      <c r="D464" s="150" t="s">
        <v>4924</v>
      </c>
      <c r="E464" s="150" t="s">
        <v>4925</v>
      </c>
      <c r="F464" s="163">
        <v>42001015764</v>
      </c>
      <c r="G464" s="150"/>
      <c r="H464" s="150">
        <v>25</v>
      </c>
      <c r="I464" s="150">
        <v>9</v>
      </c>
      <c r="J464" s="150">
        <v>1951</v>
      </c>
      <c r="K464" s="150">
        <f t="shared" si="9"/>
        <v>60</v>
      </c>
      <c r="L464" s="150" t="s">
        <v>3164</v>
      </c>
      <c r="M464" s="74"/>
      <c r="N464" s="74"/>
      <c r="O464" s="74"/>
      <c r="P464" s="74"/>
      <c r="Q464" s="162">
        <v>19</v>
      </c>
      <c r="R464" s="74"/>
      <c r="S464" s="52"/>
      <c r="T464" s="143">
        <v>11030065</v>
      </c>
      <c r="U464" s="55"/>
      <c r="V464" s="55"/>
      <c r="W464" s="55"/>
      <c r="X464" s="64"/>
      <c r="Y464" s="55"/>
      <c r="Z464" s="55"/>
      <c r="AA464" s="307"/>
      <c r="AB464" s="307"/>
      <c r="AC464" s="307"/>
      <c r="AD464" s="307"/>
      <c r="AE464" s="307"/>
      <c r="AF464" s="150">
        <v>30</v>
      </c>
      <c r="AG464" s="150">
        <v>3</v>
      </c>
      <c r="AH464" s="150">
        <v>2012</v>
      </c>
      <c r="AI464" s="492">
        <v>0.3611111111111111</v>
      </c>
      <c r="AJ464" s="307"/>
      <c r="AK464" s="307"/>
      <c r="AL464" s="54"/>
      <c r="AM464" s="307"/>
      <c r="AN464" s="150">
        <v>30</v>
      </c>
      <c r="AO464" s="150">
        <v>4</v>
      </c>
      <c r="AP464" s="150">
        <v>2012</v>
      </c>
      <c r="AQ464" s="52"/>
      <c r="AR464" s="710">
        <v>30</v>
      </c>
      <c r="AS464" s="150" t="s">
        <v>1915</v>
      </c>
      <c r="AT464" s="672">
        <v>200.1</v>
      </c>
      <c r="AU464" s="270">
        <v>410.7</v>
      </c>
      <c r="AV464" s="74">
        <v>83.11</v>
      </c>
      <c r="AW464" s="61">
        <v>4.76</v>
      </c>
      <c r="AX464" s="61"/>
      <c r="AY464" s="74">
        <v>120</v>
      </c>
      <c r="AZ464" s="74">
        <v>81.867000000000004</v>
      </c>
      <c r="BA464" s="74">
        <v>900.53699999999992</v>
      </c>
      <c r="BB464" s="74"/>
      <c r="BC464" s="74">
        <v>900</v>
      </c>
    </row>
    <row r="465" spans="1:55" s="62" customFormat="1" ht="13.5" customHeight="1">
      <c r="A465" s="63" t="s">
        <v>3891</v>
      </c>
      <c r="B465" s="50">
        <v>11</v>
      </c>
      <c r="C465" s="163">
        <v>3834739954</v>
      </c>
      <c r="D465" s="150" t="s">
        <v>5361</v>
      </c>
      <c r="E465" s="150" t="s">
        <v>5727</v>
      </c>
      <c r="F465" s="163">
        <v>46001014546</v>
      </c>
      <c r="G465" s="150"/>
      <c r="H465" s="150">
        <v>28</v>
      </c>
      <c r="I465" s="150">
        <v>2</v>
      </c>
      <c r="J465" s="150">
        <v>1964</v>
      </c>
      <c r="K465" s="150">
        <f t="shared" si="9"/>
        <v>47</v>
      </c>
      <c r="L465" s="150" t="s">
        <v>3164</v>
      </c>
      <c r="M465" s="74"/>
      <c r="N465" s="74"/>
      <c r="O465" s="74"/>
      <c r="P465" s="74"/>
      <c r="Q465" s="162">
        <v>20</v>
      </c>
      <c r="R465" s="74"/>
      <c r="S465" s="52"/>
      <c r="T465" s="143">
        <v>11030065</v>
      </c>
      <c r="U465" s="55"/>
      <c r="V465" s="55"/>
      <c r="W465" s="55"/>
      <c r="X465" s="64"/>
      <c r="Y465" s="55"/>
      <c r="Z465" s="55"/>
      <c r="AA465" s="307"/>
      <c r="AB465" s="307"/>
      <c r="AC465" s="307"/>
      <c r="AD465" s="307"/>
      <c r="AE465" s="307"/>
      <c r="AF465" s="150">
        <v>4</v>
      </c>
      <c r="AG465" s="150">
        <v>4</v>
      </c>
      <c r="AH465" s="150">
        <v>2012</v>
      </c>
      <c r="AI465" s="492">
        <v>0.6875</v>
      </c>
      <c r="AJ465" s="307"/>
      <c r="AK465" s="307"/>
      <c r="AL465" s="54"/>
      <c r="AM465" s="307"/>
      <c r="AN465" s="150">
        <v>30</v>
      </c>
      <c r="AO465" s="150">
        <v>4</v>
      </c>
      <c r="AP465" s="150">
        <v>2012</v>
      </c>
      <c r="AQ465" s="52"/>
      <c r="AR465" s="710">
        <v>27</v>
      </c>
      <c r="AS465" s="150" t="s">
        <v>1915</v>
      </c>
      <c r="AT465" s="672">
        <v>180.09</v>
      </c>
      <c r="AU465" s="270">
        <v>369.63</v>
      </c>
      <c r="AV465" s="74">
        <v>68.09</v>
      </c>
      <c r="AW465" s="61">
        <v>16.18</v>
      </c>
      <c r="AX465" s="61"/>
      <c r="AY465" s="74">
        <v>108</v>
      </c>
      <c r="AZ465" s="74">
        <v>74.198999999999998</v>
      </c>
      <c r="BA465" s="74">
        <v>816.18899999999996</v>
      </c>
      <c r="BB465" s="74"/>
      <c r="BC465" s="74">
        <v>810</v>
      </c>
    </row>
    <row r="466" spans="1:55" s="62" customFormat="1" ht="13.5" customHeight="1">
      <c r="A466" s="63" t="s">
        <v>3891</v>
      </c>
      <c r="B466" s="50">
        <v>12</v>
      </c>
      <c r="C466" s="163">
        <v>2036272461</v>
      </c>
      <c r="D466" s="150" t="s">
        <v>3374</v>
      </c>
      <c r="E466" s="150" t="s">
        <v>5728</v>
      </c>
      <c r="F466" s="163">
        <v>42001008698</v>
      </c>
      <c r="G466" s="150"/>
      <c r="H466" s="150">
        <v>21</v>
      </c>
      <c r="I466" s="150">
        <v>8</v>
      </c>
      <c r="J466" s="150">
        <v>1964</v>
      </c>
      <c r="K466" s="150">
        <f t="shared" si="9"/>
        <v>47</v>
      </c>
      <c r="L466" s="150" t="s">
        <v>3164</v>
      </c>
      <c r="M466" s="74"/>
      <c r="N466" s="74"/>
      <c r="O466" s="74"/>
      <c r="P466" s="74"/>
      <c r="Q466" s="162">
        <v>21</v>
      </c>
      <c r="R466" s="74"/>
      <c r="S466" s="52"/>
      <c r="T466" s="143">
        <v>11030065</v>
      </c>
      <c r="U466" s="55"/>
      <c r="V466" s="55"/>
      <c r="W466" s="55"/>
      <c r="X466" s="64"/>
      <c r="Y466" s="55"/>
      <c r="Z466" s="55"/>
      <c r="AA466" s="307"/>
      <c r="AB466" s="307"/>
      <c r="AC466" s="307"/>
      <c r="AD466" s="307"/>
      <c r="AE466" s="307"/>
      <c r="AF466" s="150">
        <v>20</v>
      </c>
      <c r="AG466" s="150">
        <v>4</v>
      </c>
      <c r="AH466" s="150">
        <v>2012</v>
      </c>
      <c r="AI466" s="492">
        <v>0.45833333333333331</v>
      </c>
      <c r="AJ466" s="307"/>
      <c r="AK466" s="307"/>
      <c r="AL466" s="54"/>
      <c r="AM466" s="307"/>
      <c r="AN466" s="150">
        <v>30</v>
      </c>
      <c r="AO466" s="150">
        <v>4</v>
      </c>
      <c r="AP466" s="150">
        <v>2012</v>
      </c>
      <c r="AQ466" s="52"/>
      <c r="AR466" s="710">
        <v>11</v>
      </c>
      <c r="AS466" s="150" t="s">
        <v>1915</v>
      </c>
      <c r="AT466" s="672">
        <v>73.37</v>
      </c>
      <c r="AU466" s="270">
        <v>150.59</v>
      </c>
      <c r="AV466" s="74">
        <v>21.54</v>
      </c>
      <c r="AW466" s="61">
        <v>16.18</v>
      </c>
      <c r="AX466" s="61"/>
      <c r="AY466" s="74">
        <v>44</v>
      </c>
      <c r="AZ466" s="74">
        <v>30.568000000000001</v>
      </c>
      <c r="BA466" s="74">
        <v>336.24799999999999</v>
      </c>
      <c r="BB466" s="74"/>
      <c r="BC466" s="74">
        <v>330</v>
      </c>
    </row>
    <row r="467" spans="1:55" s="62" customFormat="1" ht="12">
      <c r="A467" s="78" t="s">
        <v>41</v>
      </c>
      <c r="B467" s="237">
        <v>12</v>
      </c>
      <c r="C467" s="238"/>
      <c r="D467" s="568"/>
      <c r="E467" s="241"/>
      <c r="F467" s="238"/>
      <c r="G467" s="79"/>
      <c r="H467" s="240"/>
      <c r="I467" s="240"/>
      <c r="J467" s="240"/>
      <c r="K467" s="238"/>
      <c r="L467" s="569"/>
      <c r="M467" s="79"/>
      <c r="N467" s="79"/>
      <c r="O467" s="79"/>
      <c r="P467" s="79"/>
      <c r="Q467" s="240"/>
      <c r="R467" s="79"/>
      <c r="S467" s="238"/>
      <c r="T467" s="238"/>
      <c r="U467" s="552"/>
      <c r="V467" s="552"/>
      <c r="W467" s="552"/>
      <c r="X467" s="241"/>
      <c r="Y467" s="552"/>
      <c r="Z467" s="552"/>
      <c r="AA467" s="553"/>
      <c r="AB467" s="553"/>
      <c r="AC467" s="553"/>
      <c r="AD467" s="553"/>
      <c r="AE467" s="553"/>
      <c r="AF467" s="238"/>
      <c r="AG467" s="238"/>
      <c r="AH467" s="238"/>
      <c r="AI467" s="238"/>
      <c r="AJ467" s="553"/>
      <c r="AK467" s="553"/>
      <c r="AL467" s="240"/>
      <c r="AM467" s="553"/>
      <c r="AN467" s="238"/>
      <c r="AO467" s="238"/>
      <c r="AP467" s="238"/>
      <c r="AQ467" s="238"/>
      <c r="AR467" s="245">
        <f>SUM(AR455:AR466)</f>
        <v>305</v>
      </c>
      <c r="AS467" s="245"/>
      <c r="AT467" s="245">
        <f t="shared" ref="AT467:BC467" si="10">SUM(AT455:AT466)</f>
        <v>2034.3499999999995</v>
      </c>
      <c r="AU467" s="245">
        <f t="shared" si="10"/>
        <v>4175.45</v>
      </c>
      <c r="AV467" s="245">
        <f t="shared" si="10"/>
        <v>682.28</v>
      </c>
      <c r="AW467" s="245">
        <f t="shared" si="10"/>
        <v>222.78</v>
      </c>
      <c r="AX467" s="245">
        <f t="shared" si="10"/>
        <v>0</v>
      </c>
      <c r="AY467" s="245">
        <f t="shared" si="10"/>
        <v>1220</v>
      </c>
      <c r="AZ467" s="245">
        <f t="shared" si="10"/>
        <v>833.48599999999988</v>
      </c>
      <c r="BA467" s="245">
        <f t="shared" si="10"/>
        <v>9168.3459999999995</v>
      </c>
      <c r="BB467" s="245">
        <f t="shared" si="10"/>
        <v>0</v>
      </c>
      <c r="BC467" s="337">
        <f t="shared" si="10"/>
        <v>9150</v>
      </c>
    </row>
    <row r="468" spans="1:55" s="73" customFormat="1" ht="16.5" customHeight="1">
      <c r="A468" s="49" t="s">
        <v>5729</v>
      </c>
      <c r="B468" s="65">
        <v>1</v>
      </c>
      <c r="C468" s="148">
        <v>2874745415</v>
      </c>
      <c r="D468" s="307" t="s">
        <v>1741</v>
      </c>
      <c r="E468" s="307" t="s">
        <v>1742</v>
      </c>
      <c r="F468" s="52" t="s">
        <v>1743</v>
      </c>
      <c r="G468" s="53"/>
      <c r="H468" s="52" t="s">
        <v>3454</v>
      </c>
      <c r="I468" s="52" t="s">
        <v>2752</v>
      </c>
      <c r="J468" s="52" t="s">
        <v>4965</v>
      </c>
      <c r="K468" s="307">
        <v>37.6</v>
      </c>
      <c r="L468" s="140" t="s">
        <v>3213</v>
      </c>
      <c r="M468" s="74"/>
      <c r="N468" s="74"/>
      <c r="O468" s="74"/>
      <c r="P468" s="74"/>
      <c r="Q468" s="77">
        <v>82</v>
      </c>
      <c r="R468" s="53"/>
      <c r="S468" s="143" t="s">
        <v>69</v>
      </c>
      <c r="T468" s="143">
        <v>11030065</v>
      </c>
      <c r="U468" s="58"/>
      <c r="V468" s="58"/>
      <c r="W468" s="74"/>
      <c r="X468" s="74"/>
      <c r="Y468" s="74"/>
      <c r="Z468" s="74"/>
      <c r="AA468" s="74"/>
      <c r="AB468" s="74"/>
      <c r="AC468" s="74"/>
      <c r="AD468" s="74"/>
      <c r="AE468" s="74"/>
      <c r="AF468" s="54">
        <v>8</v>
      </c>
      <c r="AG468" s="54">
        <v>7</v>
      </c>
      <c r="AH468" s="59">
        <v>2011</v>
      </c>
      <c r="AI468" s="145">
        <v>9</v>
      </c>
      <c r="AJ468" s="147"/>
      <c r="AK468" s="147"/>
      <c r="AL468" s="148"/>
      <c r="AM468" s="149"/>
      <c r="AN468" s="54">
        <v>30</v>
      </c>
      <c r="AO468" s="54">
        <v>4</v>
      </c>
      <c r="AP468" s="59">
        <v>2012</v>
      </c>
      <c r="AQ468" s="145">
        <v>0</v>
      </c>
      <c r="AR468" s="148">
        <v>30</v>
      </c>
      <c r="AS468" s="322" t="s">
        <v>1609</v>
      </c>
      <c r="AT468" s="74">
        <v>284.61</v>
      </c>
      <c r="AU468" s="74">
        <v>286.18</v>
      </c>
      <c r="AV468" s="74">
        <v>1.85</v>
      </c>
      <c r="AW468" s="74">
        <v>103</v>
      </c>
      <c r="AX468" s="74"/>
      <c r="AY468" s="74">
        <v>149.86000000000001</v>
      </c>
      <c r="AZ468" s="74">
        <v>74.5</v>
      </c>
      <c r="BA468" s="74">
        <v>825.5</v>
      </c>
      <c r="BB468" s="74"/>
      <c r="BC468" s="74">
        <v>900</v>
      </c>
    </row>
    <row r="469" spans="1:55" s="73" customFormat="1" ht="16.5" customHeight="1">
      <c r="A469" s="63" t="s">
        <v>5729</v>
      </c>
      <c r="B469" s="65">
        <v>2</v>
      </c>
      <c r="C469" s="59" t="s">
        <v>1744</v>
      </c>
      <c r="D469" s="320" t="s">
        <v>179</v>
      </c>
      <c r="E469" s="320" t="s">
        <v>1745</v>
      </c>
      <c r="F469" s="54" t="s">
        <v>1746</v>
      </c>
      <c r="G469" s="53"/>
      <c r="H469" s="147" t="s">
        <v>2797</v>
      </c>
      <c r="I469" s="147" t="s">
        <v>3955</v>
      </c>
      <c r="J469" s="147" t="s">
        <v>5249</v>
      </c>
      <c r="K469" s="307">
        <v>58.8</v>
      </c>
      <c r="L469" s="140" t="s">
        <v>3213</v>
      </c>
      <c r="M469" s="74"/>
      <c r="N469" s="74"/>
      <c r="O469" s="74"/>
      <c r="P469" s="74"/>
      <c r="Q469" s="143">
        <v>312</v>
      </c>
      <c r="R469" s="53"/>
      <c r="S469" s="143" t="s">
        <v>69</v>
      </c>
      <c r="T469" s="143">
        <v>11030065</v>
      </c>
      <c r="U469" s="58"/>
      <c r="V469" s="58"/>
      <c r="W469" s="74"/>
      <c r="X469" s="74"/>
      <c r="Y469" s="74"/>
      <c r="Z469" s="74"/>
      <c r="AA469" s="74"/>
      <c r="AB469" s="74"/>
      <c r="AC469" s="74"/>
      <c r="AD469" s="74"/>
      <c r="AE469" s="74"/>
      <c r="AF469" s="54">
        <v>26</v>
      </c>
      <c r="AG469" s="54">
        <v>12</v>
      </c>
      <c r="AH469" s="54">
        <v>2011</v>
      </c>
      <c r="AI469" s="145">
        <v>0.33333333333333331</v>
      </c>
      <c r="AJ469" s="52"/>
      <c r="AK469" s="52"/>
      <c r="AL469" s="54"/>
      <c r="AM469" s="149"/>
      <c r="AN469" s="54">
        <v>30</v>
      </c>
      <c r="AO469" s="54">
        <v>4</v>
      </c>
      <c r="AP469" s="59">
        <v>2012</v>
      </c>
      <c r="AQ469" s="145">
        <v>0</v>
      </c>
      <c r="AR469" s="148">
        <v>30</v>
      </c>
      <c r="AS469" s="322" t="s">
        <v>1609</v>
      </c>
      <c r="AT469" s="74">
        <v>284.61</v>
      </c>
      <c r="AU469" s="74">
        <v>286.18</v>
      </c>
      <c r="AV469" s="74">
        <v>0</v>
      </c>
      <c r="AW469" s="74">
        <v>0</v>
      </c>
      <c r="AX469" s="74"/>
      <c r="AY469" s="74">
        <v>149.86000000000001</v>
      </c>
      <c r="AZ469" s="74">
        <v>179.34999999999991</v>
      </c>
      <c r="BA469" s="74">
        <v>720.65000000000009</v>
      </c>
      <c r="BB469" s="74"/>
      <c r="BC469" s="74">
        <v>900</v>
      </c>
    </row>
    <row r="470" spans="1:55" s="73" customFormat="1" ht="16.5" customHeight="1">
      <c r="A470" s="63" t="s">
        <v>5729</v>
      </c>
      <c r="B470" s="65">
        <v>3</v>
      </c>
      <c r="C470" s="59" t="s">
        <v>5730</v>
      </c>
      <c r="D470" s="320" t="s">
        <v>3373</v>
      </c>
      <c r="E470" s="320" t="s">
        <v>1929</v>
      </c>
      <c r="F470" s="54" t="s">
        <v>5731</v>
      </c>
      <c r="G470" s="53"/>
      <c r="H470" s="147" t="s">
        <v>3953</v>
      </c>
      <c r="I470" s="147" t="s">
        <v>3947</v>
      </c>
      <c r="J470" s="147" t="s">
        <v>5732</v>
      </c>
      <c r="K470" s="307">
        <v>45.9</v>
      </c>
      <c r="L470" s="140" t="s">
        <v>3213</v>
      </c>
      <c r="M470" s="74"/>
      <c r="N470" s="74"/>
      <c r="O470" s="74"/>
      <c r="P470" s="74"/>
      <c r="Q470" s="143">
        <v>80</v>
      </c>
      <c r="R470" s="53"/>
      <c r="S470" s="143" t="s">
        <v>69</v>
      </c>
      <c r="T470" s="143">
        <v>11030065</v>
      </c>
      <c r="U470" s="58"/>
      <c r="V470" s="58"/>
      <c r="W470" s="74"/>
      <c r="X470" s="74"/>
      <c r="Y470" s="74"/>
      <c r="Z470" s="74"/>
      <c r="AA470" s="74"/>
      <c r="AB470" s="74"/>
      <c r="AC470" s="74"/>
      <c r="AD470" s="74"/>
      <c r="AE470" s="74"/>
      <c r="AF470" s="54">
        <v>23</v>
      </c>
      <c r="AG470" s="54">
        <v>4</v>
      </c>
      <c r="AH470" s="54">
        <v>2012</v>
      </c>
      <c r="AI470" s="145">
        <v>0.83333333333333337</v>
      </c>
      <c r="AJ470" s="147" t="s">
        <v>2787</v>
      </c>
      <c r="AK470" s="147" t="s">
        <v>3955</v>
      </c>
      <c r="AL470" s="143">
        <v>2012</v>
      </c>
      <c r="AM470" s="149">
        <v>0.43055555555555558</v>
      </c>
      <c r="AN470" s="54">
        <v>30</v>
      </c>
      <c r="AO470" s="54">
        <v>4</v>
      </c>
      <c r="AP470" s="59">
        <v>2012</v>
      </c>
      <c r="AQ470" s="145">
        <v>0</v>
      </c>
      <c r="AR470" s="148">
        <v>7</v>
      </c>
      <c r="AS470" s="322" t="s">
        <v>1609</v>
      </c>
      <c r="AT470" s="74">
        <v>66.41</v>
      </c>
      <c r="AU470" s="74">
        <v>1.77</v>
      </c>
      <c r="AV470" s="74">
        <v>2</v>
      </c>
      <c r="AW470" s="74">
        <v>103</v>
      </c>
      <c r="AX470" s="74"/>
      <c r="AY470" s="74">
        <v>34.97</v>
      </c>
      <c r="AZ470" s="74">
        <v>1.8499999999999943</v>
      </c>
      <c r="BA470" s="74">
        <v>208.15</v>
      </c>
      <c r="BB470" s="74"/>
      <c r="BC470" s="74">
        <v>210</v>
      </c>
    </row>
    <row r="471" spans="1:55" s="73" customFormat="1" ht="16.5" customHeight="1">
      <c r="A471" s="63" t="s">
        <v>5729</v>
      </c>
      <c r="B471" s="65">
        <v>4</v>
      </c>
      <c r="C471" s="59" t="s">
        <v>1756</v>
      </c>
      <c r="D471" s="320" t="s">
        <v>55</v>
      </c>
      <c r="E471" s="320" t="s">
        <v>1757</v>
      </c>
      <c r="F471" s="54" t="s">
        <v>1758</v>
      </c>
      <c r="G471" s="53"/>
      <c r="H471" s="147" t="s">
        <v>2025</v>
      </c>
      <c r="I471" s="147" t="s">
        <v>3946</v>
      </c>
      <c r="J471" s="147" t="s">
        <v>5009</v>
      </c>
      <c r="K471" s="307">
        <v>28.5</v>
      </c>
      <c r="L471" s="140" t="s">
        <v>3213</v>
      </c>
      <c r="M471" s="74"/>
      <c r="N471" s="74"/>
      <c r="O471" s="74"/>
      <c r="P471" s="74"/>
      <c r="Q471" s="77">
        <v>220</v>
      </c>
      <c r="R471" s="53"/>
      <c r="S471" s="143" t="s">
        <v>69</v>
      </c>
      <c r="T471" s="143">
        <v>11030065</v>
      </c>
      <c r="U471" s="58"/>
      <c r="V471" s="58"/>
      <c r="W471" s="74"/>
      <c r="X471" s="74"/>
      <c r="Y471" s="74"/>
      <c r="Z471" s="74"/>
      <c r="AA471" s="74"/>
      <c r="AB471" s="74"/>
      <c r="AC471" s="74"/>
      <c r="AD471" s="74"/>
      <c r="AE471" s="74"/>
      <c r="AF471" s="54">
        <v>21</v>
      </c>
      <c r="AG471" s="54">
        <v>8</v>
      </c>
      <c r="AH471" s="54">
        <v>2011</v>
      </c>
      <c r="AI471" s="145">
        <v>0.6875</v>
      </c>
      <c r="AJ471" s="58"/>
      <c r="AK471" s="58"/>
      <c r="AL471" s="58"/>
      <c r="AM471" s="58"/>
      <c r="AN471" s="54">
        <v>30</v>
      </c>
      <c r="AO471" s="54">
        <v>4</v>
      </c>
      <c r="AP471" s="59">
        <v>2012</v>
      </c>
      <c r="AQ471" s="145">
        <v>0</v>
      </c>
      <c r="AR471" s="148">
        <v>30</v>
      </c>
      <c r="AS471" s="322" t="s">
        <v>1609</v>
      </c>
      <c r="AT471" s="74">
        <v>284.61</v>
      </c>
      <c r="AU471" s="74">
        <v>286.18</v>
      </c>
      <c r="AV471" s="74">
        <v>1.36</v>
      </c>
      <c r="AW471" s="74">
        <v>103</v>
      </c>
      <c r="AX471" s="74"/>
      <c r="AY471" s="74">
        <v>149.86000000000001</v>
      </c>
      <c r="AZ471" s="74">
        <v>74.989999999999895</v>
      </c>
      <c r="BA471" s="74">
        <v>825.0100000000001</v>
      </c>
      <c r="BB471" s="74"/>
      <c r="BC471" s="74">
        <v>900</v>
      </c>
    </row>
    <row r="472" spans="1:55" s="73" customFormat="1" ht="16.5" customHeight="1">
      <c r="A472" s="63" t="s">
        <v>5729</v>
      </c>
      <c r="B472" s="65">
        <v>5</v>
      </c>
      <c r="C472" s="148">
        <v>3830782399</v>
      </c>
      <c r="D472" s="141" t="s">
        <v>1759</v>
      </c>
      <c r="E472" s="141" t="s">
        <v>1760</v>
      </c>
      <c r="F472" s="52" t="s">
        <v>1761</v>
      </c>
      <c r="G472" s="53"/>
      <c r="H472" s="52" t="s">
        <v>2761</v>
      </c>
      <c r="I472" s="52" t="s">
        <v>3949</v>
      </c>
      <c r="J472" s="52" t="s">
        <v>4963</v>
      </c>
      <c r="K472" s="307">
        <v>40.4</v>
      </c>
      <c r="L472" s="140" t="s">
        <v>3213</v>
      </c>
      <c r="M472" s="74"/>
      <c r="N472" s="74"/>
      <c r="O472" s="74"/>
      <c r="P472" s="74"/>
      <c r="Q472" s="77">
        <v>67</v>
      </c>
      <c r="R472" s="53"/>
      <c r="S472" s="143" t="s">
        <v>69</v>
      </c>
      <c r="T472" s="143">
        <v>11030065</v>
      </c>
      <c r="U472" s="58"/>
      <c r="V472" s="307"/>
      <c r="W472" s="74"/>
      <c r="X472" s="74"/>
      <c r="Y472" s="74"/>
      <c r="Z472" s="74"/>
      <c r="AA472" s="74"/>
      <c r="AB472" s="74"/>
      <c r="AC472" s="74"/>
      <c r="AD472" s="74"/>
      <c r="AE472" s="74"/>
      <c r="AF472" s="54">
        <v>1</v>
      </c>
      <c r="AG472" s="54">
        <v>4</v>
      </c>
      <c r="AH472" s="54">
        <v>2011</v>
      </c>
      <c r="AI472" s="145">
        <v>0.79166666666666663</v>
      </c>
      <c r="AJ472" s="147"/>
      <c r="AK472" s="147"/>
      <c r="AL472" s="148"/>
      <c r="AM472" s="149"/>
      <c r="AN472" s="138">
        <v>13</v>
      </c>
      <c r="AO472" s="138">
        <v>4</v>
      </c>
      <c r="AP472" s="148">
        <v>2012</v>
      </c>
      <c r="AQ472" s="149">
        <v>0.92708333333333337</v>
      </c>
      <c r="AR472" s="148">
        <v>13</v>
      </c>
      <c r="AS472" s="571" t="s">
        <v>1621</v>
      </c>
      <c r="AT472" s="74">
        <v>123.33</v>
      </c>
      <c r="AU472" s="74">
        <v>68.53</v>
      </c>
      <c r="AV472" s="74">
        <v>1.85</v>
      </c>
      <c r="AW472" s="74">
        <v>123</v>
      </c>
      <c r="AX472" s="74"/>
      <c r="AY472" s="74">
        <v>64.94</v>
      </c>
      <c r="AZ472" s="74">
        <v>8.3500000000000227</v>
      </c>
      <c r="BA472" s="74">
        <v>381.65</v>
      </c>
      <c r="BB472" s="74"/>
      <c r="BC472" s="74">
        <v>390</v>
      </c>
    </row>
    <row r="473" spans="1:55" s="73" customFormat="1" ht="16.5" customHeight="1">
      <c r="A473" s="63" t="s">
        <v>5729</v>
      </c>
      <c r="B473" s="65">
        <v>6</v>
      </c>
      <c r="C473" s="148">
        <v>3448017877</v>
      </c>
      <c r="D473" s="58" t="s">
        <v>412</v>
      </c>
      <c r="E473" s="58" t="s">
        <v>1017</v>
      </c>
      <c r="F473" s="147" t="s">
        <v>1762</v>
      </c>
      <c r="G473" s="53"/>
      <c r="H473" s="147" t="s">
        <v>3951</v>
      </c>
      <c r="I473" s="147" t="s">
        <v>3951</v>
      </c>
      <c r="J473" s="147" t="s">
        <v>5265</v>
      </c>
      <c r="K473" s="307">
        <v>45.11</v>
      </c>
      <c r="L473" s="140" t="s">
        <v>3213</v>
      </c>
      <c r="M473" s="74"/>
      <c r="N473" s="74"/>
      <c r="O473" s="74"/>
      <c r="P473" s="74"/>
      <c r="Q473" s="143">
        <v>160</v>
      </c>
      <c r="R473" s="53"/>
      <c r="S473" s="143" t="s">
        <v>69</v>
      </c>
      <c r="T473" s="143">
        <v>11030065</v>
      </c>
      <c r="U473" s="58"/>
      <c r="V473" s="58"/>
      <c r="W473" s="74"/>
      <c r="X473" s="74"/>
      <c r="Y473" s="74"/>
      <c r="Z473" s="74"/>
      <c r="AA473" s="74"/>
      <c r="AB473" s="74"/>
      <c r="AC473" s="74"/>
      <c r="AD473" s="74"/>
      <c r="AE473" s="74"/>
      <c r="AF473" s="138">
        <v>24</v>
      </c>
      <c r="AG473" s="138">
        <v>8</v>
      </c>
      <c r="AH473" s="54">
        <v>2011</v>
      </c>
      <c r="AI473" s="149">
        <v>0.375</v>
      </c>
      <c r="AJ473" s="147"/>
      <c r="AK473" s="147"/>
      <c r="AL473" s="148"/>
      <c r="AM473" s="149"/>
      <c r="AN473" s="54">
        <v>30</v>
      </c>
      <c r="AO473" s="54">
        <v>4</v>
      </c>
      <c r="AP473" s="59">
        <v>2012</v>
      </c>
      <c r="AQ473" s="145">
        <v>0</v>
      </c>
      <c r="AR473" s="148">
        <v>30</v>
      </c>
      <c r="AS473" s="322" t="s">
        <v>1609</v>
      </c>
      <c r="AT473" s="74">
        <v>284.61</v>
      </c>
      <c r="AU473" s="74">
        <v>286.18</v>
      </c>
      <c r="AV473" s="74">
        <v>4.25</v>
      </c>
      <c r="AW473" s="74">
        <v>103</v>
      </c>
      <c r="AX473" s="74"/>
      <c r="AY473" s="74">
        <v>149.86000000000001</v>
      </c>
      <c r="AZ473" s="74">
        <v>72.100000000000023</v>
      </c>
      <c r="BA473" s="74">
        <v>827.9</v>
      </c>
      <c r="BB473" s="74"/>
      <c r="BC473" s="74">
        <v>900</v>
      </c>
    </row>
    <row r="474" spans="1:55" s="73" customFormat="1" ht="16.5" customHeight="1">
      <c r="A474" s="63" t="s">
        <v>5729</v>
      </c>
      <c r="B474" s="65">
        <v>7</v>
      </c>
      <c r="C474" s="59" t="s">
        <v>4876</v>
      </c>
      <c r="D474" s="320" t="s">
        <v>1586</v>
      </c>
      <c r="E474" s="320" t="s">
        <v>4877</v>
      </c>
      <c r="F474" s="54" t="s">
        <v>4878</v>
      </c>
      <c r="G474" s="53"/>
      <c r="H474" s="147" t="s">
        <v>3804</v>
      </c>
      <c r="I474" s="147" t="s">
        <v>3948</v>
      </c>
      <c r="J474" s="147" t="s">
        <v>4939</v>
      </c>
      <c r="K474" s="307">
        <v>51.9</v>
      </c>
      <c r="L474" s="140" t="s">
        <v>3213</v>
      </c>
      <c r="M474" s="74"/>
      <c r="N474" s="74"/>
      <c r="O474" s="74"/>
      <c r="P474" s="74"/>
      <c r="Q474" s="143">
        <v>40</v>
      </c>
      <c r="R474" s="53"/>
      <c r="S474" s="143" t="s">
        <v>69</v>
      </c>
      <c r="T474" s="143">
        <v>11030065</v>
      </c>
      <c r="U474" s="58"/>
      <c r="V474" s="58"/>
      <c r="W474" s="74"/>
      <c r="X474" s="74"/>
      <c r="Y474" s="74"/>
      <c r="Z474" s="74"/>
      <c r="AA474" s="74"/>
      <c r="AB474" s="74"/>
      <c r="AC474" s="74"/>
      <c r="AD474" s="74"/>
      <c r="AE474" s="74"/>
      <c r="AF474" s="54">
        <v>1</v>
      </c>
      <c r="AG474" s="54">
        <v>3</v>
      </c>
      <c r="AH474" s="54">
        <v>2012</v>
      </c>
      <c r="AI474" s="145">
        <v>0.70833333333333337</v>
      </c>
      <c r="AJ474" s="52" t="s">
        <v>3949</v>
      </c>
      <c r="AK474" s="52" t="s">
        <v>3946</v>
      </c>
      <c r="AL474" s="54">
        <v>2012</v>
      </c>
      <c r="AM474" s="145">
        <v>0.79513888888888884</v>
      </c>
      <c r="AN474" s="54">
        <v>30</v>
      </c>
      <c r="AO474" s="54">
        <v>4</v>
      </c>
      <c r="AP474" s="59">
        <v>2012</v>
      </c>
      <c r="AQ474" s="145">
        <v>0</v>
      </c>
      <c r="AR474" s="148">
        <v>30</v>
      </c>
      <c r="AS474" s="322" t="s">
        <v>1609</v>
      </c>
      <c r="AT474" s="74">
        <v>284.61</v>
      </c>
      <c r="AU474" s="74">
        <v>286.18</v>
      </c>
      <c r="AV474" s="74">
        <v>6.95</v>
      </c>
      <c r="AW474" s="74">
        <v>103</v>
      </c>
      <c r="AX474" s="74"/>
      <c r="AY474" s="74">
        <v>149.86000000000001</v>
      </c>
      <c r="AZ474" s="74">
        <v>69.399999999999977</v>
      </c>
      <c r="BA474" s="74">
        <v>830.6</v>
      </c>
      <c r="BB474" s="74"/>
      <c r="BC474" s="74">
        <v>900</v>
      </c>
    </row>
    <row r="475" spans="1:55" s="73" customFormat="1" ht="16.5" customHeight="1">
      <c r="A475" s="63" t="s">
        <v>5729</v>
      </c>
      <c r="B475" s="65">
        <v>8</v>
      </c>
      <c r="C475" s="148"/>
      <c r="D475" s="141" t="s">
        <v>687</v>
      </c>
      <c r="E475" s="141" t="s">
        <v>1765</v>
      </c>
      <c r="F475" s="52" t="s">
        <v>1766</v>
      </c>
      <c r="G475" s="53"/>
      <c r="H475" s="52" t="s">
        <v>2797</v>
      </c>
      <c r="I475" s="52" t="s">
        <v>3954</v>
      </c>
      <c r="J475" s="52" t="s">
        <v>4939</v>
      </c>
      <c r="K475" s="307">
        <v>50.5</v>
      </c>
      <c r="L475" s="140" t="s">
        <v>3213</v>
      </c>
      <c r="M475" s="74"/>
      <c r="N475" s="74"/>
      <c r="O475" s="74"/>
      <c r="P475" s="74"/>
      <c r="Q475" s="77">
        <v>21</v>
      </c>
      <c r="R475" s="53"/>
      <c r="S475" s="143" t="s">
        <v>69</v>
      </c>
      <c r="T475" s="143">
        <v>11030065</v>
      </c>
      <c r="U475" s="58"/>
      <c r="V475" s="58"/>
      <c r="W475" s="74"/>
      <c r="X475" s="74"/>
      <c r="Y475" s="74"/>
      <c r="Z475" s="74"/>
      <c r="AA475" s="74"/>
      <c r="AB475" s="74"/>
      <c r="AC475" s="74"/>
      <c r="AD475" s="74"/>
      <c r="AE475" s="74"/>
      <c r="AF475" s="54">
        <v>25</v>
      </c>
      <c r="AG475" s="54">
        <v>2</v>
      </c>
      <c r="AH475" s="54">
        <v>2011</v>
      </c>
      <c r="AI475" s="145">
        <v>0.4826388888888889</v>
      </c>
      <c r="AJ475" s="147"/>
      <c r="AK475" s="147"/>
      <c r="AL475" s="148"/>
      <c r="AM475" s="149"/>
      <c r="AN475" s="54">
        <v>30</v>
      </c>
      <c r="AO475" s="54">
        <v>4</v>
      </c>
      <c r="AP475" s="59">
        <v>2012</v>
      </c>
      <c r="AQ475" s="145">
        <v>0</v>
      </c>
      <c r="AR475" s="148">
        <v>30</v>
      </c>
      <c r="AS475" s="322" t="s">
        <v>1609</v>
      </c>
      <c r="AT475" s="74">
        <v>284.61</v>
      </c>
      <c r="AU475" s="74">
        <v>286.18</v>
      </c>
      <c r="AV475" s="74">
        <v>11.6</v>
      </c>
      <c r="AW475" s="74">
        <v>103</v>
      </c>
      <c r="AX475" s="74"/>
      <c r="AY475" s="74">
        <v>149.86000000000001</v>
      </c>
      <c r="AZ475" s="74">
        <v>64.749999999999886</v>
      </c>
      <c r="BA475" s="74">
        <v>835.25000000000011</v>
      </c>
      <c r="BB475" s="74"/>
      <c r="BC475" s="74">
        <v>900</v>
      </c>
    </row>
    <row r="476" spans="1:55" s="73" customFormat="1" ht="16.5" customHeight="1">
      <c r="A476" s="63" t="s">
        <v>5729</v>
      </c>
      <c r="B476" s="65">
        <v>9</v>
      </c>
      <c r="C476" s="59" t="s">
        <v>4879</v>
      </c>
      <c r="D476" s="320" t="s">
        <v>55</v>
      </c>
      <c r="E476" s="320" t="s">
        <v>4678</v>
      </c>
      <c r="F476" s="54" t="s">
        <v>4679</v>
      </c>
      <c r="G476" s="53"/>
      <c r="H476" s="147" t="s">
        <v>2767</v>
      </c>
      <c r="I476" s="147" t="s">
        <v>3955</v>
      </c>
      <c r="J476" s="147" t="s">
        <v>5009</v>
      </c>
      <c r="K476" s="307">
        <v>28.11</v>
      </c>
      <c r="L476" s="140" t="s">
        <v>3213</v>
      </c>
      <c r="M476" s="74"/>
      <c r="N476" s="74"/>
      <c r="O476" s="74"/>
      <c r="P476" s="74"/>
      <c r="Q476" s="143">
        <v>52</v>
      </c>
      <c r="R476" s="53"/>
      <c r="S476" s="143" t="s">
        <v>69</v>
      </c>
      <c r="T476" s="143">
        <v>11030065</v>
      </c>
      <c r="U476" s="58"/>
      <c r="V476" s="58"/>
      <c r="W476" s="74"/>
      <c r="X476" s="74"/>
      <c r="Y476" s="74"/>
      <c r="Z476" s="74"/>
      <c r="AA476" s="74"/>
      <c r="AB476" s="74"/>
      <c r="AC476" s="74"/>
      <c r="AD476" s="74"/>
      <c r="AE476" s="74"/>
      <c r="AF476" s="54">
        <v>22</v>
      </c>
      <c r="AG476" s="54">
        <v>3</v>
      </c>
      <c r="AH476" s="54">
        <v>2012</v>
      </c>
      <c r="AI476" s="145">
        <v>0.66666666666666663</v>
      </c>
      <c r="AJ476" s="147" t="s">
        <v>3454</v>
      </c>
      <c r="AK476" s="52" t="s">
        <v>3946</v>
      </c>
      <c r="AL476" s="54">
        <v>2012</v>
      </c>
      <c r="AM476" s="149">
        <v>0.47291666666666665</v>
      </c>
      <c r="AN476" s="54">
        <v>30</v>
      </c>
      <c r="AO476" s="54">
        <v>4</v>
      </c>
      <c r="AP476" s="59">
        <v>2012</v>
      </c>
      <c r="AQ476" s="145">
        <v>0</v>
      </c>
      <c r="AR476" s="148">
        <v>30</v>
      </c>
      <c r="AS476" s="322" t="s">
        <v>1609</v>
      </c>
      <c r="AT476" s="74">
        <v>284.61</v>
      </c>
      <c r="AU476" s="74">
        <v>286.18</v>
      </c>
      <c r="AV476" s="74">
        <v>11.53</v>
      </c>
      <c r="AW476" s="74">
        <v>103</v>
      </c>
      <c r="AX476" s="74"/>
      <c r="AY476" s="74">
        <v>149.86000000000001</v>
      </c>
      <c r="AZ476" s="74">
        <v>64.82000000000005</v>
      </c>
      <c r="BA476" s="74">
        <v>835.18</v>
      </c>
      <c r="BB476" s="74"/>
      <c r="BC476" s="74">
        <v>900</v>
      </c>
    </row>
    <row r="477" spans="1:55" s="73" customFormat="1" ht="16.5" customHeight="1">
      <c r="A477" s="63" t="s">
        <v>5729</v>
      </c>
      <c r="B477" s="65">
        <v>10</v>
      </c>
      <c r="C477" s="59" t="s">
        <v>1770</v>
      </c>
      <c r="D477" s="320" t="s">
        <v>588</v>
      </c>
      <c r="E477" s="320" t="s">
        <v>1771</v>
      </c>
      <c r="F477" s="54" t="s">
        <v>1772</v>
      </c>
      <c r="G477" s="53"/>
      <c r="H477" s="147" t="s">
        <v>3954</v>
      </c>
      <c r="I477" s="147" t="s">
        <v>3952</v>
      </c>
      <c r="J477" s="147" t="s">
        <v>5154</v>
      </c>
      <c r="K477" s="307">
        <v>50.5</v>
      </c>
      <c r="L477" s="140" t="s">
        <v>3213</v>
      </c>
      <c r="M477" s="74"/>
      <c r="N477" s="74"/>
      <c r="O477" s="74"/>
      <c r="P477" s="74"/>
      <c r="Q477" s="77">
        <v>266</v>
      </c>
      <c r="R477" s="53"/>
      <c r="S477" s="143" t="s">
        <v>69</v>
      </c>
      <c r="T477" s="143">
        <v>11030065</v>
      </c>
      <c r="U477" s="58"/>
      <c r="V477" s="58"/>
      <c r="W477" s="74"/>
      <c r="X477" s="74"/>
      <c r="Y477" s="74"/>
      <c r="Z477" s="74"/>
      <c r="AA477" s="74"/>
      <c r="AB477" s="74"/>
      <c r="AC477" s="74"/>
      <c r="AD477" s="74"/>
      <c r="AE477" s="74"/>
      <c r="AF477" s="54">
        <v>26</v>
      </c>
      <c r="AG477" s="54">
        <v>10</v>
      </c>
      <c r="AH477" s="54">
        <v>2011</v>
      </c>
      <c r="AI477" s="145">
        <v>0.60416666666666663</v>
      </c>
      <c r="AJ477" s="147"/>
      <c r="AK477" s="147"/>
      <c r="AL477" s="148"/>
      <c r="AM477" s="149"/>
      <c r="AN477" s="54">
        <v>30</v>
      </c>
      <c r="AO477" s="54">
        <v>4</v>
      </c>
      <c r="AP477" s="59">
        <v>2012</v>
      </c>
      <c r="AQ477" s="145">
        <v>0</v>
      </c>
      <c r="AR477" s="148">
        <v>30</v>
      </c>
      <c r="AS477" s="322" t="s">
        <v>1609</v>
      </c>
      <c r="AT477" s="74">
        <v>284.61</v>
      </c>
      <c r="AU477" s="74">
        <v>286.18</v>
      </c>
      <c r="AV477" s="74">
        <v>0.78</v>
      </c>
      <c r="AW477" s="74">
        <v>0</v>
      </c>
      <c r="AX477" s="74"/>
      <c r="AY477" s="74">
        <v>149.86000000000001</v>
      </c>
      <c r="AZ477" s="74">
        <v>178.56999999999994</v>
      </c>
      <c r="BA477" s="74">
        <v>721.43000000000006</v>
      </c>
      <c r="BB477" s="74"/>
      <c r="BC477" s="74">
        <v>900</v>
      </c>
    </row>
    <row r="478" spans="1:55" s="73" customFormat="1" ht="16.5" customHeight="1">
      <c r="A478" s="63" t="s">
        <v>5729</v>
      </c>
      <c r="B478" s="65">
        <v>11</v>
      </c>
      <c r="C478" s="59" t="s">
        <v>4880</v>
      </c>
      <c r="D478" s="320" t="s">
        <v>4881</v>
      </c>
      <c r="E478" s="320" t="s">
        <v>3227</v>
      </c>
      <c r="F478" s="54" t="s">
        <v>4882</v>
      </c>
      <c r="G478" s="53"/>
      <c r="H478" s="147" t="s">
        <v>3799</v>
      </c>
      <c r="I478" s="147" t="s">
        <v>3951</v>
      </c>
      <c r="J478" s="147" t="s">
        <v>5733</v>
      </c>
      <c r="K478" s="307">
        <v>59.7</v>
      </c>
      <c r="L478" s="140" t="s">
        <v>3213</v>
      </c>
      <c r="M478" s="74"/>
      <c r="N478" s="74"/>
      <c r="O478" s="74"/>
      <c r="P478" s="74"/>
      <c r="Q478" s="143">
        <v>60</v>
      </c>
      <c r="R478" s="53"/>
      <c r="S478" s="143" t="s">
        <v>69</v>
      </c>
      <c r="T478" s="143">
        <v>11030065</v>
      </c>
      <c r="U478" s="58"/>
      <c r="V478" s="58"/>
      <c r="W478" s="74"/>
      <c r="X478" s="74"/>
      <c r="Y478" s="74"/>
      <c r="Z478" s="74"/>
      <c r="AA478" s="74"/>
      <c r="AB478" s="74"/>
      <c r="AC478" s="74"/>
      <c r="AD478" s="74"/>
      <c r="AE478" s="74"/>
      <c r="AF478" s="54">
        <v>27</v>
      </c>
      <c r="AG478" s="54">
        <v>3</v>
      </c>
      <c r="AH478" s="54">
        <v>2012</v>
      </c>
      <c r="AI478" s="145">
        <v>0.91666666666666663</v>
      </c>
      <c r="AJ478" s="147" t="s">
        <v>3793</v>
      </c>
      <c r="AK478" s="52" t="s">
        <v>3946</v>
      </c>
      <c r="AL478" s="54">
        <v>2012</v>
      </c>
      <c r="AM478" s="149">
        <v>0.43194444444444446</v>
      </c>
      <c r="AN478" s="54">
        <v>30</v>
      </c>
      <c r="AO478" s="54">
        <v>4</v>
      </c>
      <c r="AP478" s="59">
        <v>2012</v>
      </c>
      <c r="AQ478" s="145">
        <v>0</v>
      </c>
      <c r="AR478" s="148">
        <v>30</v>
      </c>
      <c r="AS478" s="322" t="s">
        <v>1609</v>
      </c>
      <c r="AT478" s="74">
        <v>284.61</v>
      </c>
      <c r="AU478" s="74">
        <v>286.18</v>
      </c>
      <c r="AV478" s="74">
        <v>6.84</v>
      </c>
      <c r="AW478" s="74">
        <v>103</v>
      </c>
      <c r="AX478" s="74"/>
      <c r="AY478" s="74">
        <v>149.86000000000001</v>
      </c>
      <c r="AZ478" s="74">
        <v>69.509999999999991</v>
      </c>
      <c r="BA478" s="74">
        <v>830.49</v>
      </c>
      <c r="BB478" s="74"/>
      <c r="BC478" s="74">
        <v>900</v>
      </c>
    </row>
    <row r="479" spans="1:55" s="73" customFormat="1" ht="16.5" customHeight="1">
      <c r="A479" s="63" t="s">
        <v>5729</v>
      </c>
      <c r="B479" s="65">
        <v>12</v>
      </c>
      <c r="C479" s="59" t="s">
        <v>5734</v>
      </c>
      <c r="D479" s="320" t="s">
        <v>1587</v>
      </c>
      <c r="E479" s="320" t="s">
        <v>717</v>
      </c>
      <c r="F479" s="54" t="s">
        <v>5735</v>
      </c>
      <c r="G479" s="53"/>
      <c r="H479" s="147" t="s">
        <v>3505</v>
      </c>
      <c r="I479" s="147" t="s">
        <v>3954</v>
      </c>
      <c r="J479" s="147" t="s">
        <v>4985</v>
      </c>
      <c r="K479" s="307">
        <v>52.2</v>
      </c>
      <c r="L479" s="140" t="s">
        <v>3213</v>
      </c>
      <c r="M479" s="74"/>
      <c r="N479" s="74"/>
      <c r="O479" s="74"/>
      <c r="P479" s="74"/>
      <c r="Q479" s="143">
        <v>46</v>
      </c>
      <c r="R479" s="53"/>
      <c r="S479" s="143" t="s">
        <v>69</v>
      </c>
      <c r="T479" s="143">
        <v>11030065</v>
      </c>
      <c r="U479" s="58"/>
      <c r="V479" s="307"/>
      <c r="W479" s="74"/>
      <c r="X479" s="74"/>
      <c r="Y479" s="74"/>
      <c r="Z479" s="74"/>
      <c r="AA479" s="74"/>
      <c r="AB479" s="74"/>
      <c r="AC479" s="74"/>
      <c r="AD479" s="74"/>
      <c r="AE479" s="74"/>
      <c r="AF479" s="54">
        <v>1</v>
      </c>
      <c r="AG479" s="54">
        <v>4</v>
      </c>
      <c r="AH479" s="54">
        <v>2012</v>
      </c>
      <c r="AI479" s="145">
        <v>0.75</v>
      </c>
      <c r="AJ479" s="147" t="s">
        <v>3950</v>
      </c>
      <c r="AK479" s="147" t="s">
        <v>3955</v>
      </c>
      <c r="AL479" s="143">
        <v>2012</v>
      </c>
      <c r="AM479" s="149">
        <v>0.68819444444444444</v>
      </c>
      <c r="AN479" s="54">
        <v>30</v>
      </c>
      <c r="AO479" s="54">
        <v>4</v>
      </c>
      <c r="AP479" s="59">
        <v>2012</v>
      </c>
      <c r="AQ479" s="145">
        <v>0</v>
      </c>
      <c r="AR479" s="148">
        <v>29</v>
      </c>
      <c r="AS479" s="322" t="s">
        <v>1609</v>
      </c>
      <c r="AT479" s="74">
        <v>275.11</v>
      </c>
      <c r="AU479" s="74">
        <v>276.64</v>
      </c>
      <c r="AV479" s="74">
        <v>1.36</v>
      </c>
      <c r="AW479" s="74">
        <v>103</v>
      </c>
      <c r="AX479" s="74"/>
      <c r="AY479" s="74">
        <v>144.87</v>
      </c>
      <c r="AZ479" s="74">
        <v>69.019999999999982</v>
      </c>
      <c r="BA479" s="74">
        <v>800.98</v>
      </c>
      <c r="BB479" s="74"/>
      <c r="BC479" s="74">
        <v>870</v>
      </c>
    </row>
    <row r="480" spans="1:55" s="73" customFormat="1" ht="16.5" customHeight="1">
      <c r="A480" s="63" t="s">
        <v>5729</v>
      </c>
      <c r="B480" s="65">
        <v>13</v>
      </c>
      <c r="C480" s="59" t="s">
        <v>1776</v>
      </c>
      <c r="D480" s="320" t="s">
        <v>407</v>
      </c>
      <c r="E480" s="320" t="s">
        <v>1777</v>
      </c>
      <c r="F480" s="54" t="s">
        <v>1778</v>
      </c>
      <c r="G480" s="53"/>
      <c r="H480" s="147" t="s">
        <v>3950</v>
      </c>
      <c r="I480" s="147" t="s">
        <v>3946</v>
      </c>
      <c r="J480" s="147" t="s">
        <v>4963</v>
      </c>
      <c r="K480" s="307">
        <v>40.5</v>
      </c>
      <c r="L480" s="140" t="s">
        <v>3213</v>
      </c>
      <c r="M480" s="74"/>
      <c r="N480" s="74"/>
      <c r="O480" s="74"/>
      <c r="P480" s="74"/>
      <c r="Q480" s="77">
        <v>224</v>
      </c>
      <c r="R480" s="53"/>
      <c r="S480" s="143" t="s">
        <v>69</v>
      </c>
      <c r="T480" s="143">
        <v>11030065</v>
      </c>
      <c r="U480" s="58"/>
      <c r="V480" s="158"/>
      <c r="W480" s="74"/>
      <c r="X480" s="74"/>
      <c r="Y480" s="74"/>
      <c r="Z480" s="74"/>
      <c r="AA480" s="74"/>
      <c r="AB480" s="74"/>
      <c r="AC480" s="74"/>
      <c r="AD480" s="74"/>
      <c r="AE480" s="74"/>
      <c r="AF480" s="54">
        <v>30</v>
      </c>
      <c r="AG480" s="54">
        <v>8</v>
      </c>
      <c r="AH480" s="54">
        <v>2011</v>
      </c>
      <c r="AI480" s="145">
        <v>0.79166666666666663</v>
      </c>
      <c r="AJ480" s="147"/>
      <c r="AK480" s="147"/>
      <c r="AL480" s="148"/>
      <c r="AM480" s="149"/>
      <c r="AN480" s="54">
        <v>30</v>
      </c>
      <c r="AO480" s="54">
        <v>4</v>
      </c>
      <c r="AP480" s="59">
        <v>2012</v>
      </c>
      <c r="AQ480" s="145">
        <v>0</v>
      </c>
      <c r="AR480" s="148">
        <v>30</v>
      </c>
      <c r="AS480" s="322" t="s">
        <v>1609</v>
      </c>
      <c r="AT480" s="74">
        <v>284.61</v>
      </c>
      <c r="AU480" s="74">
        <v>286.18</v>
      </c>
      <c r="AV480" s="74">
        <v>2.34</v>
      </c>
      <c r="AW480" s="74">
        <v>131</v>
      </c>
      <c r="AX480" s="74"/>
      <c r="AY480" s="74">
        <v>149.86000000000001</v>
      </c>
      <c r="AZ480" s="74">
        <v>46.009999999999991</v>
      </c>
      <c r="BA480" s="74">
        <v>853.99</v>
      </c>
      <c r="BB480" s="74"/>
      <c r="BC480" s="74">
        <v>900</v>
      </c>
    </row>
    <row r="481" spans="1:55" s="73" customFormat="1" ht="16.5" customHeight="1">
      <c r="A481" s="63" t="s">
        <v>5729</v>
      </c>
      <c r="B481" s="65">
        <v>14</v>
      </c>
      <c r="C481" s="59" t="s">
        <v>3311</v>
      </c>
      <c r="D481" s="320" t="s">
        <v>55</v>
      </c>
      <c r="E481" s="320" t="s">
        <v>1782</v>
      </c>
      <c r="F481" s="54" t="s">
        <v>1783</v>
      </c>
      <c r="G481" s="53"/>
      <c r="H481" s="147" t="s">
        <v>3952</v>
      </c>
      <c r="I481" s="147" t="s">
        <v>3947</v>
      </c>
      <c r="J481" s="147" t="s">
        <v>5280</v>
      </c>
      <c r="K481" s="307">
        <v>30.7</v>
      </c>
      <c r="L481" s="140" t="s">
        <v>3213</v>
      </c>
      <c r="M481" s="74"/>
      <c r="N481" s="74"/>
      <c r="O481" s="74"/>
      <c r="P481" s="74"/>
      <c r="Q481" s="143">
        <v>26</v>
      </c>
      <c r="R481" s="53"/>
      <c r="S481" s="143" t="s">
        <v>69</v>
      </c>
      <c r="T481" s="143">
        <v>11030065</v>
      </c>
      <c r="U481" s="58"/>
      <c r="V481" s="58"/>
      <c r="W481" s="74"/>
      <c r="X481" s="74"/>
      <c r="Y481" s="74"/>
      <c r="Z481" s="74"/>
      <c r="AA481" s="74"/>
      <c r="AB481" s="74"/>
      <c r="AC481" s="74"/>
      <c r="AD481" s="74"/>
      <c r="AE481" s="74"/>
      <c r="AF481" s="54">
        <v>7</v>
      </c>
      <c r="AG481" s="54">
        <v>2</v>
      </c>
      <c r="AH481" s="54">
        <v>2012</v>
      </c>
      <c r="AI481" s="145">
        <v>0.70833333333333337</v>
      </c>
      <c r="AJ481" s="52" t="s">
        <v>3953</v>
      </c>
      <c r="AK481" s="52" t="s">
        <v>3950</v>
      </c>
      <c r="AL481" s="54">
        <v>2012</v>
      </c>
      <c r="AM481" s="149">
        <v>0.72986111111111107</v>
      </c>
      <c r="AN481" s="138">
        <v>6</v>
      </c>
      <c r="AO481" s="138">
        <v>4</v>
      </c>
      <c r="AP481" s="148">
        <v>2012</v>
      </c>
      <c r="AQ481" s="149">
        <v>0.84027777777777779</v>
      </c>
      <c r="AR481" s="148">
        <v>6</v>
      </c>
      <c r="AS481" s="571" t="s">
        <v>1621</v>
      </c>
      <c r="AT481" s="74">
        <v>56.92</v>
      </c>
      <c r="AU481" s="74">
        <v>57.24</v>
      </c>
      <c r="AV481" s="74">
        <v>0</v>
      </c>
      <c r="AW481" s="74">
        <v>0</v>
      </c>
      <c r="AX481" s="74"/>
      <c r="AY481" s="74">
        <v>29.97</v>
      </c>
      <c r="AZ481" s="74">
        <v>35.870000000000005</v>
      </c>
      <c r="BA481" s="74">
        <v>144.13</v>
      </c>
      <c r="BB481" s="74"/>
      <c r="BC481" s="74">
        <v>180</v>
      </c>
    </row>
    <row r="482" spans="1:55" s="73" customFormat="1" ht="16.5" customHeight="1">
      <c r="A482" s="63" t="s">
        <v>5729</v>
      </c>
      <c r="B482" s="65">
        <v>15</v>
      </c>
      <c r="C482" s="59" t="s">
        <v>4846</v>
      </c>
      <c r="D482" s="320" t="s">
        <v>4847</v>
      </c>
      <c r="E482" s="320" t="s">
        <v>4848</v>
      </c>
      <c r="F482" s="54" t="s">
        <v>4849</v>
      </c>
      <c r="G482" s="53"/>
      <c r="H482" s="147" t="s">
        <v>3950</v>
      </c>
      <c r="I482" s="147" t="s">
        <v>3948</v>
      </c>
      <c r="J482" s="147" t="s">
        <v>5154</v>
      </c>
      <c r="K482" s="676">
        <v>50.1</v>
      </c>
      <c r="L482" s="140" t="s">
        <v>3213</v>
      </c>
      <c r="M482" s="74"/>
      <c r="N482" s="74"/>
      <c r="O482" s="74"/>
      <c r="P482" s="74"/>
      <c r="Q482" s="143">
        <v>49</v>
      </c>
      <c r="R482" s="53"/>
      <c r="S482" s="143" t="s">
        <v>69</v>
      </c>
      <c r="T482" s="143">
        <v>11030065</v>
      </c>
      <c r="U482" s="58"/>
      <c r="V482" s="58"/>
      <c r="W482" s="74"/>
      <c r="X482" s="74"/>
      <c r="Y482" s="74"/>
      <c r="Z482" s="74"/>
      <c r="AA482" s="74"/>
      <c r="AB482" s="74"/>
      <c r="AC482" s="74"/>
      <c r="AD482" s="74"/>
      <c r="AE482" s="74"/>
      <c r="AF482" s="54">
        <v>22</v>
      </c>
      <c r="AG482" s="54">
        <v>3</v>
      </c>
      <c r="AH482" s="54">
        <v>2012</v>
      </c>
      <c r="AI482" s="145">
        <v>0.375</v>
      </c>
      <c r="AJ482" s="147" t="s">
        <v>3458</v>
      </c>
      <c r="AK482" s="147" t="s">
        <v>3946</v>
      </c>
      <c r="AL482" s="148">
        <v>2012</v>
      </c>
      <c r="AM482" s="149">
        <v>0.4291666666666667</v>
      </c>
      <c r="AN482" s="54">
        <v>30</v>
      </c>
      <c r="AO482" s="54">
        <v>4</v>
      </c>
      <c r="AP482" s="59">
        <v>2012</v>
      </c>
      <c r="AQ482" s="145">
        <v>0</v>
      </c>
      <c r="AR482" s="148">
        <v>30</v>
      </c>
      <c r="AS482" s="322" t="s">
        <v>1609</v>
      </c>
      <c r="AT482" s="74">
        <v>284.61</v>
      </c>
      <c r="AU482" s="74">
        <v>286.18</v>
      </c>
      <c r="AV482" s="74">
        <v>28.81</v>
      </c>
      <c r="AW482" s="74">
        <v>103</v>
      </c>
      <c r="AX482" s="74"/>
      <c r="AY482" s="74">
        <v>149.86000000000001</v>
      </c>
      <c r="AZ482" s="74">
        <v>47.539999999999964</v>
      </c>
      <c r="BA482" s="74">
        <v>852.46</v>
      </c>
      <c r="BB482" s="74"/>
      <c r="BC482" s="74">
        <v>900</v>
      </c>
    </row>
    <row r="483" spans="1:55" s="73" customFormat="1" ht="16.5" customHeight="1">
      <c r="A483" s="63" t="s">
        <v>5729</v>
      </c>
      <c r="B483" s="65">
        <v>16</v>
      </c>
      <c r="C483" s="59" t="s">
        <v>5736</v>
      </c>
      <c r="D483" s="320" t="s">
        <v>78</v>
      </c>
      <c r="E483" s="320" t="s">
        <v>4848</v>
      </c>
      <c r="F483" s="54" t="s">
        <v>5737</v>
      </c>
      <c r="G483" s="53"/>
      <c r="H483" s="147" t="s">
        <v>3950</v>
      </c>
      <c r="I483" s="147" t="s">
        <v>3948</v>
      </c>
      <c r="J483" s="147" t="s">
        <v>5292</v>
      </c>
      <c r="K483" s="307">
        <v>48.11</v>
      </c>
      <c r="L483" s="140" t="s">
        <v>3213</v>
      </c>
      <c r="M483" s="74"/>
      <c r="N483" s="74"/>
      <c r="O483" s="74"/>
      <c r="P483" s="74"/>
      <c r="Q483" s="143">
        <v>81</v>
      </c>
      <c r="R483" s="53"/>
      <c r="S483" s="143" t="s">
        <v>69</v>
      </c>
      <c r="T483" s="143">
        <v>11030065</v>
      </c>
      <c r="U483" s="58"/>
      <c r="V483" s="58"/>
      <c r="W483" s="74"/>
      <c r="X483" s="74"/>
      <c r="Y483" s="74"/>
      <c r="Z483" s="74"/>
      <c r="AA483" s="74"/>
      <c r="AB483" s="74"/>
      <c r="AC483" s="74"/>
      <c r="AD483" s="74"/>
      <c r="AE483" s="74"/>
      <c r="AF483" s="54">
        <v>24</v>
      </c>
      <c r="AG483" s="54">
        <v>4</v>
      </c>
      <c r="AH483" s="54">
        <v>2012</v>
      </c>
      <c r="AI483" s="145">
        <v>0.58333333333333337</v>
      </c>
      <c r="AJ483" s="147" t="s">
        <v>2787</v>
      </c>
      <c r="AK483" s="147" t="s">
        <v>3955</v>
      </c>
      <c r="AL483" s="143">
        <v>2012</v>
      </c>
      <c r="AM483" s="149">
        <v>0.63472222222222219</v>
      </c>
      <c r="AN483" s="54">
        <v>30</v>
      </c>
      <c r="AO483" s="54">
        <v>4</v>
      </c>
      <c r="AP483" s="59">
        <v>2012</v>
      </c>
      <c r="AQ483" s="145">
        <v>0</v>
      </c>
      <c r="AR483" s="148">
        <v>6</v>
      </c>
      <c r="AS483" s="322" t="s">
        <v>1609</v>
      </c>
      <c r="AT483" s="74">
        <v>56.92</v>
      </c>
      <c r="AU483" s="74">
        <v>3.35</v>
      </c>
      <c r="AV483" s="74">
        <v>5.64</v>
      </c>
      <c r="AW483" s="74">
        <v>83</v>
      </c>
      <c r="AX483" s="74"/>
      <c r="AY483" s="74">
        <v>29.97</v>
      </c>
      <c r="AZ483" s="74">
        <v>1.1200000000000045</v>
      </c>
      <c r="BA483" s="74">
        <v>178.88</v>
      </c>
      <c r="BB483" s="74"/>
      <c r="BC483" s="74">
        <v>180</v>
      </c>
    </row>
    <row r="484" spans="1:55" s="73" customFormat="1" ht="16.5" customHeight="1">
      <c r="A484" s="63" t="s">
        <v>5729</v>
      </c>
      <c r="B484" s="65">
        <v>17</v>
      </c>
      <c r="C484" s="59" t="s">
        <v>5738</v>
      </c>
      <c r="D484" s="320" t="s">
        <v>55</v>
      </c>
      <c r="E484" s="320" t="s">
        <v>1244</v>
      </c>
      <c r="F484" s="54" t="s">
        <v>5739</v>
      </c>
      <c r="G484" s="527"/>
      <c r="H484" s="147" t="s">
        <v>3953</v>
      </c>
      <c r="I484" s="147" t="s">
        <v>3947</v>
      </c>
      <c r="J484" s="147" t="s">
        <v>4957</v>
      </c>
      <c r="K484" s="307">
        <v>32.9</v>
      </c>
      <c r="L484" s="140" t="s">
        <v>3213</v>
      </c>
      <c r="M484" s="74"/>
      <c r="N484" s="74"/>
      <c r="O484" s="74"/>
      <c r="P484" s="74"/>
      <c r="Q484" s="143">
        <v>85</v>
      </c>
      <c r="R484" s="527"/>
      <c r="S484" s="143" t="s">
        <v>69</v>
      </c>
      <c r="T484" s="143">
        <v>11030065</v>
      </c>
      <c r="U484" s="58"/>
      <c r="V484" s="58"/>
      <c r="W484" s="74"/>
      <c r="X484" s="74"/>
      <c r="Y484" s="74"/>
      <c r="Z484" s="74"/>
      <c r="AA484" s="74"/>
      <c r="AB484" s="74"/>
      <c r="AC484" s="74"/>
      <c r="AD484" s="74"/>
      <c r="AE484" s="74"/>
      <c r="AF484" s="54">
        <v>28</v>
      </c>
      <c r="AG484" s="54">
        <v>4</v>
      </c>
      <c r="AH484" s="54">
        <v>2012</v>
      </c>
      <c r="AI484" s="145">
        <v>0.54166666666666663</v>
      </c>
      <c r="AJ484" s="147" t="s">
        <v>3793</v>
      </c>
      <c r="AK484" s="147" t="s">
        <v>3955</v>
      </c>
      <c r="AL484" s="143">
        <v>2012</v>
      </c>
      <c r="AM484" s="149">
        <v>0.90277777777777779</v>
      </c>
      <c r="AN484" s="54">
        <v>30</v>
      </c>
      <c r="AO484" s="54">
        <v>4</v>
      </c>
      <c r="AP484" s="59">
        <v>2012</v>
      </c>
      <c r="AQ484" s="145">
        <v>0</v>
      </c>
      <c r="AR484" s="148">
        <v>2</v>
      </c>
      <c r="AS484" s="322" t="s">
        <v>1609</v>
      </c>
      <c r="AT484" s="74">
        <v>18.97</v>
      </c>
      <c r="AU484" s="74">
        <v>19.079999999999998</v>
      </c>
      <c r="AV484" s="74">
        <v>0</v>
      </c>
      <c r="AW484" s="74">
        <v>0</v>
      </c>
      <c r="AX484" s="74"/>
      <c r="AY484" s="74">
        <v>9.99</v>
      </c>
      <c r="AZ484" s="74">
        <v>11.96</v>
      </c>
      <c r="BA484" s="74">
        <v>48.04</v>
      </c>
      <c r="BB484" s="74"/>
      <c r="BC484" s="74">
        <v>60</v>
      </c>
    </row>
    <row r="485" spans="1:55" s="73" customFormat="1" ht="16.5" customHeight="1">
      <c r="A485" s="63" t="s">
        <v>5729</v>
      </c>
      <c r="B485" s="65">
        <v>18</v>
      </c>
      <c r="C485" s="59" t="s">
        <v>3312</v>
      </c>
      <c r="D485" s="320" t="s">
        <v>103</v>
      </c>
      <c r="E485" s="320" t="s">
        <v>1646</v>
      </c>
      <c r="F485" s="54" t="s">
        <v>3313</v>
      </c>
      <c r="G485" s="53"/>
      <c r="H485" s="147" t="s">
        <v>2781</v>
      </c>
      <c r="I485" s="147" t="s">
        <v>3954</v>
      </c>
      <c r="J485" s="147" t="s">
        <v>4959</v>
      </c>
      <c r="K485" s="307">
        <v>49.5</v>
      </c>
      <c r="L485" s="140" t="s">
        <v>3213</v>
      </c>
      <c r="M485" s="74"/>
      <c r="N485" s="74"/>
      <c r="O485" s="74"/>
      <c r="P485" s="74"/>
      <c r="Q485" s="143">
        <v>6</v>
      </c>
      <c r="R485" s="53"/>
      <c r="S485" s="143" t="s">
        <v>69</v>
      </c>
      <c r="T485" s="143">
        <v>11030065</v>
      </c>
      <c r="U485" s="58"/>
      <c r="V485" s="58"/>
      <c r="W485" s="74"/>
      <c r="X485" s="74"/>
      <c r="Y485" s="74"/>
      <c r="Z485" s="74"/>
      <c r="AA485" s="74"/>
      <c r="AB485" s="74"/>
      <c r="AC485" s="74"/>
      <c r="AD485" s="74"/>
      <c r="AE485" s="74"/>
      <c r="AF485" s="54">
        <v>5</v>
      </c>
      <c r="AG485" s="54">
        <v>1</v>
      </c>
      <c r="AH485" s="54">
        <v>2012</v>
      </c>
      <c r="AI485" s="145">
        <v>0.79166666666666663</v>
      </c>
      <c r="AJ485" s="147"/>
      <c r="AK485" s="147"/>
      <c r="AL485" s="148"/>
      <c r="AM485" s="149"/>
      <c r="AN485" s="54">
        <v>30</v>
      </c>
      <c r="AO485" s="54">
        <v>4</v>
      </c>
      <c r="AP485" s="59">
        <v>2012</v>
      </c>
      <c r="AQ485" s="145">
        <v>0</v>
      </c>
      <c r="AR485" s="148">
        <v>30</v>
      </c>
      <c r="AS485" s="322" t="s">
        <v>1609</v>
      </c>
      <c r="AT485" s="74">
        <v>284.61</v>
      </c>
      <c r="AU485" s="74">
        <v>286.18</v>
      </c>
      <c r="AV485" s="74">
        <v>2.02</v>
      </c>
      <c r="AW485" s="74">
        <v>103</v>
      </c>
      <c r="AX485" s="74"/>
      <c r="AY485" s="74">
        <v>149.86000000000001</v>
      </c>
      <c r="AZ485" s="74">
        <v>74.329999999999927</v>
      </c>
      <c r="BA485" s="74">
        <v>825.67000000000007</v>
      </c>
      <c r="BB485" s="74"/>
      <c r="BC485" s="74">
        <v>900</v>
      </c>
    </row>
    <row r="486" spans="1:55" s="73" customFormat="1" ht="16.5" customHeight="1">
      <c r="A486" s="63" t="s">
        <v>5729</v>
      </c>
      <c r="B486" s="65">
        <v>19</v>
      </c>
      <c r="C486" s="59" t="s">
        <v>1665</v>
      </c>
      <c r="D486" s="320" t="s">
        <v>1666</v>
      </c>
      <c r="E486" s="320" t="s">
        <v>1667</v>
      </c>
      <c r="F486" s="54" t="s">
        <v>1668</v>
      </c>
      <c r="G486" s="53"/>
      <c r="H486" s="147" t="s">
        <v>2797</v>
      </c>
      <c r="I486" s="147" t="s">
        <v>2021</v>
      </c>
      <c r="J486" s="147" t="s">
        <v>5238</v>
      </c>
      <c r="K486" s="307">
        <v>31.5</v>
      </c>
      <c r="L486" s="140" t="s">
        <v>3213</v>
      </c>
      <c r="M486" s="74"/>
      <c r="N486" s="74"/>
      <c r="O486" s="74"/>
      <c r="P486" s="74"/>
      <c r="Q486" s="77">
        <v>282</v>
      </c>
      <c r="R486" s="53"/>
      <c r="S486" s="143" t="s">
        <v>69</v>
      </c>
      <c r="T486" s="143">
        <v>11030065</v>
      </c>
      <c r="U486" s="58"/>
      <c r="V486" s="58"/>
      <c r="W486" s="74"/>
      <c r="X486" s="74"/>
      <c r="Y486" s="74"/>
      <c r="Z486" s="74"/>
      <c r="AA486" s="74"/>
      <c r="AB486" s="74"/>
      <c r="AC486" s="74"/>
      <c r="AD486" s="74"/>
      <c r="AE486" s="74"/>
      <c r="AF486" s="54">
        <v>28</v>
      </c>
      <c r="AG486" s="54">
        <v>3</v>
      </c>
      <c r="AH486" s="54">
        <v>2012</v>
      </c>
      <c r="AI486" s="145">
        <v>0.375</v>
      </c>
      <c r="AJ486" s="147"/>
      <c r="AK486" s="147"/>
      <c r="AL486" s="148"/>
      <c r="AM486" s="149"/>
      <c r="AN486" s="54">
        <v>30</v>
      </c>
      <c r="AO486" s="54">
        <v>4</v>
      </c>
      <c r="AP486" s="59">
        <v>2012</v>
      </c>
      <c r="AQ486" s="145">
        <v>0</v>
      </c>
      <c r="AR486" s="148">
        <v>30</v>
      </c>
      <c r="AS486" s="322" t="s">
        <v>1609</v>
      </c>
      <c r="AT486" s="74">
        <v>284.61</v>
      </c>
      <c r="AU486" s="74">
        <v>286.18</v>
      </c>
      <c r="AV486" s="74">
        <v>1.85</v>
      </c>
      <c r="AW486" s="74">
        <v>103</v>
      </c>
      <c r="AX486" s="74"/>
      <c r="AY486" s="74">
        <v>149.86000000000001</v>
      </c>
      <c r="AZ486" s="74">
        <v>74.5</v>
      </c>
      <c r="BA486" s="74">
        <v>825.5</v>
      </c>
      <c r="BB486" s="74"/>
      <c r="BC486" s="74">
        <v>900</v>
      </c>
    </row>
    <row r="487" spans="1:55" s="73" customFormat="1" ht="16.5" customHeight="1">
      <c r="A487" s="63" t="s">
        <v>5729</v>
      </c>
      <c r="B487" s="65">
        <v>20</v>
      </c>
      <c r="C487" s="59" t="s">
        <v>4883</v>
      </c>
      <c r="D487" s="320" t="s">
        <v>448</v>
      </c>
      <c r="E487" s="320" t="s">
        <v>1670</v>
      </c>
      <c r="F487" s="54" t="s">
        <v>1671</v>
      </c>
      <c r="G487" s="53"/>
      <c r="H487" s="147" t="s">
        <v>3954</v>
      </c>
      <c r="I487" s="147" t="s">
        <v>3946</v>
      </c>
      <c r="J487" s="147" t="s">
        <v>4985</v>
      </c>
      <c r="K487" s="307">
        <v>53</v>
      </c>
      <c r="L487" s="140" t="s">
        <v>3213</v>
      </c>
      <c r="M487" s="74"/>
      <c r="N487" s="74"/>
      <c r="O487" s="74"/>
      <c r="P487" s="74"/>
      <c r="Q487" s="143">
        <v>50</v>
      </c>
      <c r="R487" s="53"/>
      <c r="S487" s="143" t="s">
        <v>69</v>
      </c>
      <c r="T487" s="143">
        <v>11030065</v>
      </c>
      <c r="U487" s="58"/>
      <c r="V487" s="58"/>
      <c r="W487" s="74"/>
      <c r="X487" s="74"/>
      <c r="Y487" s="74"/>
      <c r="Z487" s="74"/>
      <c r="AA487" s="74"/>
      <c r="AB487" s="74"/>
      <c r="AC487" s="74"/>
      <c r="AD487" s="74"/>
      <c r="AE487" s="74"/>
      <c r="AF487" s="54">
        <v>14</v>
      </c>
      <c r="AG487" s="54">
        <v>3</v>
      </c>
      <c r="AH487" s="54">
        <v>2012</v>
      </c>
      <c r="AI487" s="145">
        <v>0.58333333333333337</v>
      </c>
      <c r="AJ487" s="147" t="s">
        <v>2756</v>
      </c>
      <c r="AK487" s="52" t="s">
        <v>3946</v>
      </c>
      <c r="AL487" s="54">
        <v>2012</v>
      </c>
      <c r="AM487" s="149">
        <v>0.61249999999999993</v>
      </c>
      <c r="AN487" s="54">
        <v>30</v>
      </c>
      <c r="AO487" s="54">
        <v>4</v>
      </c>
      <c r="AP487" s="59">
        <v>2012</v>
      </c>
      <c r="AQ487" s="145">
        <v>0</v>
      </c>
      <c r="AR487" s="148">
        <v>30</v>
      </c>
      <c r="AS487" s="322" t="s">
        <v>1609</v>
      </c>
      <c r="AT487" s="74">
        <v>284.61</v>
      </c>
      <c r="AU487" s="74">
        <v>286.18</v>
      </c>
      <c r="AV487" s="74">
        <v>2.0499999999999998</v>
      </c>
      <c r="AW487" s="74">
        <v>103</v>
      </c>
      <c r="AX487" s="74"/>
      <c r="AY487" s="74">
        <v>149.86000000000001</v>
      </c>
      <c r="AZ487" s="74">
        <v>74.299999999999955</v>
      </c>
      <c r="BA487" s="74">
        <v>825.7</v>
      </c>
      <c r="BB487" s="74"/>
      <c r="BC487" s="74">
        <v>900</v>
      </c>
    </row>
    <row r="488" spans="1:55" s="73" customFormat="1" ht="16.5" customHeight="1">
      <c r="A488" s="63" t="s">
        <v>5729</v>
      </c>
      <c r="B488" s="65">
        <v>21</v>
      </c>
      <c r="C488" s="59" t="s">
        <v>3315</v>
      </c>
      <c r="D488" s="320" t="s">
        <v>634</v>
      </c>
      <c r="E488" s="320" t="s">
        <v>1792</v>
      </c>
      <c r="F488" s="54" t="s">
        <v>1793</v>
      </c>
      <c r="G488" s="53"/>
      <c r="H488" s="147" t="s">
        <v>3955</v>
      </c>
      <c r="I488" s="147" t="s">
        <v>3953</v>
      </c>
      <c r="J488" s="147" t="s">
        <v>4936</v>
      </c>
      <c r="K488" s="307">
        <v>35.799999999999997</v>
      </c>
      <c r="L488" s="58" t="s">
        <v>3214</v>
      </c>
      <c r="M488" s="74"/>
      <c r="N488" s="74"/>
      <c r="O488" s="74"/>
      <c r="P488" s="74"/>
      <c r="Q488" s="143">
        <v>35</v>
      </c>
      <c r="R488" s="53"/>
      <c r="S488" s="143" t="s">
        <v>69</v>
      </c>
      <c r="T488" s="143">
        <v>11030065</v>
      </c>
      <c r="U488" s="58"/>
      <c r="V488" s="58"/>
      <c r="W488" s="74"/>
      <c r="X488" s="74"/>
      <c r="Y488" s="74"/>
      <c r="Z488" s="74"/>
      <c r="AA488" s="74"/>
      <c r="AB488" s="74"/>
      <c r="AC488" s="74"/>
      <c r="AD488" s="74"/>
      <c r="AE488" s="74"/>
      <c r="AF488" s="54">
        <v>27</v>
      </c>
      <c r="AG488" s="54">
        <v>2</v>
      </c>
      <c r="AH488" s="54">
        <v>2012</v>
      </c>
      <c r="AI488" s="145">
        <v>0.71527777777777779</v>
      </c>
      <c r="AJ488" s="52" t="s">
        <v>3799</v>
      </c>
      <c r="AK488" s="52" t="s">
        <v>3950</v>
      </c>
      <c r="AL488" s="54">
        <v>2012</v>
      </c>
      <c r="AM488" s="149">
        <v>0.93125000000000002</v>
      </c>
      <c r="AN488" s="54">
        <v>30</v>
      </c>
      <c r="AO488" s="54">
        <v>4</v>
      </c>
      <c r="AP488" s="59">
        <v>2012</v>
      </c>
      <c r="AQ488" s="145">
        <v>0</v>
      </c>
      <c r="AR488" s="148">
        <v>30</v>
      </c>
      <c r="AS488" s="322" t="s">
        <v>1609</v>
      </c>
      <c r="AT488" s="74">
        <v>284.61</v>
      </c>
      <c r="AU488" s="74">
        <v>286.18</v>
      </c>
      <c r="AV488" s="74">
        <v>3.51</v>
      </c>
      <c r="AW488" s="74">
        <v>0</v>
      </c>
      <c r="AX488" s="74"/>
      <c r="AY488" s="74">
        <v>149.86000000000001</v>
      </c>
      <c r="AZ488" s="74">
        <v>175.83999999999992</v>
      </c>
      <c r="BA488" s="74">
        <v>724.16000000000008</v>
      </c>
      <c r="BB488" s="74"/>
      <c r="BC488" s="74">
        <v>900</v>
      </c>
    </row>
    <row r="489" spans="1:55" s="73" customFormat="1" ht="16.5" customHeight="1">
      <c r="A489" s="63" t="s">
        <v>5729</v>
      </c>
      <c r="B489" s="65">
        <v>22</v>
      </c>
      <c r="C489" s="59" t="s">
        <v>4850</v>
      </c>
      <c r="D489" s="320" t="s">
        <v>789</v>
      </c>
      <c r="E489" s="320" t="s">
        <v>4662</v>
      </c>
      <c r="F489" s="54" t="s">
        <v>4851</v>
      </c>
      <c r="G489" s="53"/>
      <c r="H489" s="147" t="s">
        <v>2761</v>
      </c>
      <c r="I489" s="147" t="s">
        <v>3950</v>
      </c>
      <c r="J489" s="147" t="s">
        <v>5265</v>
      </c>
      <c r="K489" s="307">
        <v>47.1</v>
      </c>
      <c r="L489" s="140" t="s">
        <v>3213</v>
      </c>
      <c r="M489" s="74"/>
      <c r="N489" s="74"/>
      <c r="O489" s="74"/>
      <c r="P489" s="74"/>
      <c r="Q489" s="143">
        <v>41</v>
      </c>
      <c r="R489" s="53"/>
      <c r="S489" s="143" t="s">
        <v>69</v>
      </c>
      <c r="T489" s="143">
        <v>11030065</v>
      </c>
      <c r="U489" s="58"/>
      <c r="V489" s="58"/>
      <c r="W489" s="74"/>
      <c r="X489" s="74"/>
      <c r="Y489" s="74"/>
      <c r="Z489" s="74"/>
      <c r="AA489" s="74"/>
      <c r="AB489" s="74"/>
      <c r="AC489" s="74"/>
      <c r="AD489" s="74"/>
      <c r="AE489" s="74"/>
      <c r="AF489" s="138">
        <v>7</v>
      </c>
      <c r="AG489" s="138">
        <v>3</v>
      </c>
      <c r="AH489" s="148">
        <v>2012</v>
      </c>
      <c r="AI489" s="149">
        <v>0.375</v>
      </c>
      <c r="AJ489" s="147" t="s">
        <v>3953</v>
      </c>
      <c r="AK489" s="147" t="s">
        <v>3946</v>
      </c>
      <c r="AL489" s="148">
        <v>2012</v>
      </c>
      <c r="AM489" s="149">
        <v>0.4861111111111111</v>
      </c>
      <c r="AN489" s="54">
        <v>30</v>
      </c>
      <c r="AO489" s="54">
        <v>4</v>
      </c>
      <c r="AP489" s="59">
        <v>2012</v>
      </c>
      <c r="AQ489" s="145">
        <v>0</v>
      </c>
      <c r="AR489" s="148">
        <v>30</v>
      </c>
      <c r="AS489" s="322" t="s">
        <v>1609</v>
      </c>
      <c r="AT489" s="74">
        <v>284.61</v>
      </c>
      <c r="AU489" s="74">
        <v>286.18</v>
      </c>
      <c r="AV489" s="74">
        <v>18.89</v>
      </c>
      <c r="AW489" s="74">
        <v>103</v>
      </c>
      <c r="AX489" s="74"/>
      <c r="AY489" s="74">
        <v>149.86000000000001</v>
      </c>
      <c r="AZ489" s="74">
        <v>57.459999999999923</v>
      </c>
      <c r="BA489" s="74">
        <v>842.54000000000008</v>
      </c>
      <c r="BB489" s="74"/>
      <c r="BC489" s="74">
        <v>900</v>
      </c>
    </row>
    <row r="490" spans="1:55" s="73" customFormat="1" ht="16.5" customHeight="1">
      <c r="A490" s="63" t="s">
        <v>5729</v>
      </c>
      <c r="B490" s="65">
        <v>23</v>
      </c>
      <c r="C490" s="148"/>
      <c r="D490" s="141" t="s">
        <v>1586</v>
      </c>
      <c r="E490" s="141" t="s">
        <v>1068</v>
      </c>
      <c r="F490" s="52" t="s">
        <v>1794</v>
      </c>
      <c r="G490" s="53"/>
      <c r="H490" s="52" t="s">
        <v>2021</v>
      </c>
      <c r="I490" s="52" t="s">
        <v>3946</v>
      </c>
      <c r="J490" s="52" t="s">
        <v>4941</v>
      </c>
      <c r="K490" s="307">
        <v>37.4</v>
      </c>
      <c r="L490" s="140" t="s">
        <v>3213</v>
      </c>
      <c r="M490" s="74"/>
      <c r="N490" s="74"/>
      <c r="O490" s="74"/>
      <c r="P490" s="74"/>
      <c r="Q490" s="77">
        <v>228</v>
      </c>
      <c r="R490" s="53"/>
      <c r="S490" s="143" t="s">
        <v>69</v>
      </c>
      <c r="T490" s="143">
        <v>11030065</v>
      </c>
      <c r="U490" s="58"/>
      <c r="V490" s="58" t="s">
        <v>493</v>
      </c>
      <c r="W490" s="74"/>
      <c r="X490" s="74"/>
      <c r="Y490" s="74"/>
      <c r="Z490" s="74"/>
      <c r="AA490" s="74"/>
      <c r="AB490" s="74"/>
      <c r="AC490" s="74"/>
      <c r="AD490" s="74"/>
      <c r="AE490" s="74"/>
      <c r="AF490" s="54">
        <v>2</v>
      </c>
      <c r="AG490" s="54">
        <v>7</v>
      </c>
      <c r="AH490" s="54">
        <v>2009</v>
      </c>
      <c r="AI490" s="145">
        <v>0.66666666666666663</v>
      </c>
      <c r="AJ490" s="147"/>
      <c r="AK490" s="147"/>
      <c r="AL490" s="148"/>
      <c r="AM490" s="149"/>
      <c r="AN490" s="54">
        <v>30</v>
      </c>
      <c r="AO490" s="54">
        <v>4</v>
      </c>
      <c r="AP490" s="59">
        <v>2012</v>
      </c>
      <c r="AQ490" s="145">
        <v>0</v>
      </c>
      <c r="AR490" s="148">
        <v>30</v>
      </c>
      <c r="AS490" s="322" t="s">
        <v>1609</v>
      </c>
      <c r="AT490" s="74">
        <v>284.61</v>
      </c>
      <c r="AU490" s="74">
        <v>286.18</v>
      </c>
      <c r="AV490" s="74">
        <v>4.1900000000000004</v>
      </c>
      <c r="AW490" s="74">
        <v>0</v>
      </c>
      <c r="AX490" s="74"/>
      <c r="AY490" s="74">
        <v>149.86000000000001</v>
      </c>
      <c r="AZ490" s="74">
        <v>175.15999999999997</v>
      </c>
      <c r="BA490" s="74">
        <v>724.84</v>
      </c>
      <c r="BB490" s="74"/>
      <c r="BC490" s="74">
        <v>900</v>
      </c>
    </row>
    <row r="491" spans="1:55" s="73" customFormat="1" ht="16.5" customHeight="1">
      <c r="A491" s="63" t="s">
        <v>5729</v>
      </c>
      <c r="B491" s="65">
        <v>24</v>
      </c>
      <c r="C491" s="59" t="s">
        <v>1802</v>
      </c>
      <c r="D491" s="320" t="s">
        <v>1803</v>
      </c>
      <c r="E491" s="320" t="s">
        <v>1804</v>
      </c>
      <c r="F491" s="54" t="s">
        <v>1805</v>
      </c>
      <c r="G491" s="53"/>
      <c r="H491" s="147" t="s">
        <v>2767</v>
      </c>
      <c r="I491" s="147" t="s">
        <v>3949</v>
      </c>
      <c r="J491" s="147" t="s">
        <v>4963</v>
      </c>
      <c r="K491" s="307">
        <v>40.11</v>
      </c>
      <c r="L491" s="140" t="s">
        <v>3213</v>
      </c>
      <c r="M491" s="74"/>
      <c r="N491" s="74"/>
      <c r="O491" s="74"/>
      <c r="P491" s="74"/>
      <c r="Q491" s="143">
        <v>313</v>
      </c>
      <c r="R491" s="53"/>
      <c r="S491" s="143" t="s">
        <v>69</v>
      </c>
      <c r="T491" s="143">
        <v>11030065</v>
      </c>
      <c r="U491" s="58" t="s">
        <v>1629</v>
      </c>
      <c r="V491" s="58"/>
      <c r="W491" s="74"/>
      <c r="X491" s="74"/>
      <c r="Y491" s="74"/>
      <c r="Z491" s="74"/>
      <c r="AA491" s="74"/>
      <c r="AB491" s="74"/>
      <c r="AC491" s="74"/>
      <c r="AD491" s="74"/>
      <c r="AE491" s="74"/>
      <c r="AF491" s="54">
        <v>26</v>
      </c>
      <c r="AG491" s="54">
        <v>12</v>
      </c>
      <c r="AH491" s="54">
        <v>2011</v>
      </c>
      <c r="AI491" s="145">
        <v>0.54166666666666663</v>
      </c>
      <c r="AJ491" s="147"/>
      <c r="AK491" s="147"/>
      <c r="AL491" s="148"/>
      <c r="AM491" s="149"/>
      <c r="AN491" s="54">
        <v>30</v>
      </c>
      <c r="AO491" s="54">
        <v>4</v>
      </c>
      <c r="AP491" s="59">
        <v>2012</v>
      </c>
      <c r="AQ491" s="145">
        <v>0</v>
      </c>
      <c r="AR491" s="148">
        <v>30</v>
      </c>
      <c r="AS491" s="322" t="s">
        <v>1609</v>
      </c>
      <c r="AT491" s="74">
        <v>284.61</v>
      </c>
      <c r="AU491" s="74">
        <v>286.18</v>
      </c>
      <c r="AV491" s="74">
        <v>1.85</v>
      </c>
      <c r="AW491" s="74">
        <v>123</v>
      </c>
      <c r="AX491" s="74"/>
      <c r="AY491" s="74">
        <v>149.86000000000001</v>
      </c>
      <c r="AZ491" s="74">
        <v>54.499999999999886</v>
      </c>
      <c r="BA491" s="74">
        <v>845.50000000000011</v>
      </c>
      <c r="BB491" s="74"/>
      <c r="BC491" s="74">
        <v>900</v>
      </c>
    </row>
    <row r="492" spans="1:55" s="73" customFormat="1" ht="16.5" customHeight="1">
      <c r="A492" s="63" t="s">
        <v>5729</v>
      </c>
      <c r="B492" s="65">
        <v>25</v>
      </c>
      <c r="C492" s="59" t="s">
        <v>3319</v>
      </c>
      <c r="D492" s="320" t="s">
        <v>1322</v>
      </c>
      <c r="E492" s="320" t="s">
        <v>3317</v>
      </c>
      <c r="F492" s="54" t="s">
        <v>3318</v>
      </c>
      <c r="G492" s="53"/>
      <c r="H492" s="147" t="s">
        <v>2803</v>
      </c>
      <c r="I492" s="147" t="s">
        <v>3951</v>
      </c>
      <c r="J492" s="147" t="s">
        <v>4942</v>
      </c>
      <c r="K492" s="307">
        <v>26.4</v>
      </c>
      <c r="L492" s="58" t="s">
        <v>3214</v>
      </c>
      <c r="M492" s="74"/>
      <c r="N492" s="74"/>
      <c r="O492" s="74"/>
      <c r="P492" s="74"/>
      <c r="Q492" s="143">
        <v>34</v>
      </c>
      <c r="R492" s="53"/>
      <c r="S492" s="143" t="s">
        <v>69</v>
      </c>
      <c r="T492" s="143">
        <v>11030065</v>
      </c>
      <c r="U492" s="58" t="s">
        <v>1629</v>
      </c>
      <c r="V492" s="58"/>
      <c r="W492" s="74"/>
      <c r="X492" s="74"/>
      <c r="Y492" s="74"/>
      <c r="Z492" s="74"/>
      <c r="AA492" s="74"/>
      <c r="AB492" s="74"/>
      <c r="AC492" s="74"/>
      <c r="AD492" s="74"/>
      <c r="AE492" s="74"/>
      <c r="AF492" s="54">
        <v>27</v>
      </c>
      <c r="AG492" s="54">
        <v>2</v>
      </c>
      <c r="AH492" s="54">
        <v>2012</v>
      </c>
      <c r="AI492" s="145">
        <v>0.58333333333333337</v>
      </c>
      <c r="AJ492" s="147" t="s">
        <v>3793</v>
      </c>
      <c r="AK492" s="147" t="s">
        <v>3950</v>
      </c>
      <c r="AL492" s="148">
        <v>2012</v>
      </c>
      <c r="AM492" s="149">
        <v>0.92847222222222225</v>
      </c>
      <c r="AN492" s="54">
        <v>30</v>
      </c>
      <c r="AO492" s="54">
        <v>4</v>
      </c>
      <c r="AP492" s="59">
        <v>2012</v>
      </c>
      <c r="AQ492" s="145">
        <v>0</v>
      </c>
      <c r="AR492" s="148">
        <v>30</v>
      </c>
      <c r="AS492" s="322" t="s">
        <v>1609</v>
      </c>
      <c r="AT492" s="74">
        <v>284.61</v>
      </c>
      <c r="AU492" s="74">
        <v>286.18</v>
      </c>
      <c r="AV492" s="74">
        <v>3.33</v>
      </c>
      <c r="AW492" s="74">
        <v>123</v>
      </c>
      <c r="AX492" s="74"/>
      <c r="AY492" s="74">
        <v>149.86000000000001</v>
      </c>
      <c r="AZ492" s="74">
        <v>53.019999999999982</v>
      </c>
      <c r="BA492" s="74">
        <v>846.98</v>
      </c>
      <c r="BB492" s="74"/>
      <c r="BC492" s="74">
        <v>900</v>
      </c>
    </row>
    <row r="493" spans="1:55" s="73" customFormat="1" ht="16.5" customHeight="1">
      <c r="A493" s="63" t="s">
        <v>5729</v>
      </c>
      <c r="B493" s="65">
        <v>26</v>
      </c>
      <c r="C493" s="59" t="s">
        <v>3320</v>
      </c>
      <c r="D493" s="320" t="s">
        <v>3321</v>
      </c>
      <c r="E493" s="320" t="s">
        <v>3322</v>
      </c>
      <c r="F493" s="54" t="s">
        <v>3323</v>
      </c>
      <c r="G493" s="53"/>
      <c r="H493" s="147" t="s">
        <v>3953</v>
      </c>
      <c r="I493" s="147" t="s">
        <v>3948</v>
      </c>
      <c r="J493" s="147" t="s">
        <v>5238</v>
      </c>
      <c r="K493" s="307">
        <v>31.8</v>
      </c>
      <c r="L493" s="140" t="s">
        <v>3213</v>
      </c>
      <c r="M493" s="74"/>
      <c r="N493" s="74"/>
      <c r="O493" s="74"/>
      <c r="P493" s="74"/>
      <c r="Q493" s="143">
        <v>7</v>
      </c>
      <c r="R493" s="53"/>
      <c r="S493" s="143" t="s">
        <v>69</v>
      </c>
      <c r="T493" s="143">
        <v>11030065</v>
      </c>
      <c r="U493" s="58"/>
      <c r="V493" s="158" t="s">
        <v>346</v>
      </c>
      <c r="W493" s="74"/>
      <c r="X493" s="74"/>
      <c r="Y493" s="74"/>
      <c r="Z493" s="74"/>
      <c r="AA493" s="74"/>
      <c r="AB493" s="74"/>
      <c r="AC493" s="74"/>
      <c r="AD493" s="74"/>
      <c r="AE493" s="74"/>
      <c r="AF493" s="54">
        <v>17</v>
      </c>
      <c r="AG493" s="54">
        <v>1</v>
      </c>
      <c r="AH493" s="54">
        <v>2012</v>
      </c>
      <c r="AI493" s="145">
        <v>0.375</v>
      </c>
      <c r="AJ493" s="147"/>
      <c r="AK493" s="147"/>
      <c r="AL493" s="148"/>
      <c r="AM493" s="149"/>
      <c r="AN493" s="54">
        <v>30</v>
      </c>
      <c r="AO493" s="54">
        <v>4</v>
      </c>
      <c r="AP493" s="59">
        <v>2012</v>
      </c>
      <c r="AQ493" s="145">
        <v>0</v>
      </c>
      <c r="AR493" s="148">
        <v>30</v>
      </c>
      <c r="AS493" s="322" t="s">
        <v>1609</v>
      </c>
      <c r="AT493" s="74">
        <v>284.61</v>
      </c>
      <c r="AU493" s="74">
        <v>286.18</v>
      </c>
      <c r="AV493" s="74">
        <v>9.4499999999999993</v>
      </c>
      <c r="AW493" s="74">
        <v>25</v>
      </c>
      <c r="AX493" s="74"/>
      <c r="AY493" s="74">
        <v>149.86000000000001</v>
      </c>
      <c r="AZ493" s="74">
        <v>144.89999999999998</v>
      </c>
      <c r="BA493" s="74">
        <v>755.1</v>
      </c>
      <c r="BB493" s="74"/>
      <c r="BC493" s="74">
        <v>900</v>
      </c>
    </row>
    <row r="494" spans="1:55" s="73" customFormat="1" ht="16.5" customHeight="1">
      <c r="A494" s="63" t="s">
        <v>5729</v>
      </c>
      <c r="B494" s="65">
        <v>27</v>
      </c>
      <c r="C494" s="59" t="s">
        <v>4884</v>
      </c>
      <c r="D494" s="320" t="s">
        <v>1151</v>
      </c>
      <c r="E494" s="320" t="s">
        <v>4885</v>
      </c>
      <c r="F494" s="54" t="s">
        <v>4886</v>
      </c>
      <c r="G494" s="53"/>
      <c r="H494" s="147" t="s">
        <v>2756</v>
      </c>
      <c r="I494" s="147" t="s">
        <v>3946</v>
      </c>
      <c r="J494" s="147" t="s">
        <v>4947</v>
      </c>
      <c r="K494" s="307">
        <v>48</v>
      </c>
      <c r="L494" s="140" t="s">
        <v>3213</v>
      </c>
      <c r="M494" s="74"/>
      <c r="N494" s="74"/>
      <c r="O494" s="74"/>
      <c r="P494" s="74"/>
      <c r="Q494" s="143">
        <v>59</v>
      </c>
      <c r="R494" s="53"/>
      <c r="S494" s="143" t="s">
        <v>69</v>
      </c>
      <c r="T494" s="143">
        <v>11030065</v>
      </c>
      <c r="U494" s="58" t="s">
        <v>1824</v>
      </c>
      <c r="V494" s="58"/>
      <c r="W494" s="74"/>
      <c r="X494" s="74"/>
      <c r="Y494" s="74"/>
      <c r="Z494" s="74"/>
      <c r="AA494" s="74"/>
      <c r="AB494" s="74"/>
      <c r="AC494" s="74"/>
      <c r="AD494" s="74"/>
      <c r="AE494" s="74"/>
      <c r="AF494" s="54">
        <v>27</v>
      </c>
      <c r="AG494" s="54">
        <v>3</v>
      </c>
      <c r="AH494" s="54">
        <v>2012</v>
      </c>
      <c r="AI494" s="145">
        <v>0.60416666666666663</v>
      </c>
      <c r="AJ494" s="147" t="s">
        <v>3799</v>
      </c>
      <c r="AK494" s="52" t="s">
        <v>3946</v>
      </c>
      <c r="AL494" s="54">
        <v>2012</v>
      </c>
      <c r="AM494" s="149">
        <v>0.61041666666666672</v>
      </c>
      <c r="AN494" s="54">
        <v>30</v>
      </c>
      <c r="AO494" s="54">
        <v>4</v>
      </c>
      <c r="AP494" s="59">
        <v>2012</v>
      </c>
      <c r="AQ494" s="145">
        <v>0</v>
      </c>
      <c r="AR494" s="148">
        <v>30</v>
      </c>
      <c r="AS494" s="322" t="s">
        <v>1609</v>
      </c>
      <c r="AT494" s="74">
        <v>284.61</v>
      </c>
      <c r="AU494" s="74">
        <v>286.18</v>
      </c>
      <c r="AV494" s="74">
        <v>41.85</v>
      </c>
      <c r="AW494" s="74">
        <v>99</v>
      </c>
      <c r="AX494" s="74"/>
      <c r="AY494" s="74">
        <v>149.86000000000001</v>
      </c>
      <c r="AZ494" s="74">
        <v>38.499999999999886</v>
      </c>
      <c r="BA494" s="74">
        <v>861.50000000000011</v>
      </c>
      <c r="BB494" s="74"/>
      <c r="BC494" s="74">
        <v>900</v>
      </c>
    </row>
    <row r="495" spans="1:55" s="73" customFormat="1" ht="16.5" customHeight="1">
      <c r="A495" s="63" t="s">
        <v>5729</v>
      </c>
      <c r="B495" s="65">
        <v>28</v>
      </c>
      <c r="C495" s="59" t="s">
        <v>4887</v>
      </c>
      <c r="D495" s="320" t="s">
        <v>119</v>
      </c>
      <c r="E495" s="320" t="s">
        <v>4888</v>
      </c>
      <c r="F495" s="54" t="s">
        <v>4889</v>
      </c>
      <c r="G495" s="53"/>
      <c r="H495" s="147" t="s">
        <v>2787</v>
      </c>
      <c r="I495" s="147" t="s">
        <v>2021</v>
      </c>
      <c r="J495" s="147" t="s">
        <v>5280</v>
      </c>
      <c r="K495" s="307">
        <v>30</v>
      </c>
      <c r="L495" s="58" t="s">
        <v>3214</v>
      </c>
      <c r="M495" s="74"/>
      <c r="N495" s="74"/>
      <c r="O495" s="74"/>
      <c r="P495" s="74"/>
      <c r="Q495" s="143">
        <v>55</v>
      </c>
      <c r="R495" s="53"/>
      <c r="S495" s="143" t="s">
        <v>69</v>
      </c>
      <c r="T495" s="143">
        <v>11030065</v>
      </c>
      <c r="U495" s="58"/>
      <c r="V495" s="58"/>
      <c r="W495" s="74"/>
      <c r="X495" s="74"/>
      <c r="Y495" s="74"/>
      <c r="Z495" s="74"/>
      <c r="AA495" s="74"/>
      <c r="AB495" s="74"/>
      <c r="AC495" s="74"/>
      <c r="AD495" s="74"/>
      <c r="AE495" s="74"/>
      <c r="AF495" s="54">
        <v>25</v>
      </c>
      <c r="AG495" s="54">
        <v>3</v>
      </c>
      <c r="AH495" s="54">
        <v>2012</v>
      </c>
      <c r="AI495" s="145">
        <v>0.60416666666666663</v>
      </c>
      <c r="AJ495" s="147" t="s">
        <v>2792</v>
      </c>
      <c r="AK495" s="52" t="s">
        <v>3946</v>
      </c>
      <c r="AL495" s="54">
        <v>2012</v>
      </c>
      <c r="AM495" s="149">
        <v>0.41180555555555554</v>
      </c>
      <c r="AN495" s="54">
        <v>30</v>
      </c>
      <c r="AO495" s="54">
        <v>4</v>
      </c>
      <c r="AP495" s="59">
        <v>2012</v>
      </c>
      <c r="AQ495" s="145">
        <v>0</v>
      </c>
      <c r="AR495" s="148">
        <v>30</v>
      </c>
      <c r="AS495" s="322" t="s">
        <v>1609</v>
      </c>
      <c r="AT495" s="74">
        <v>284.61</v>
      </c>
      <c r="AU495" s="74">
        <v>271.8</v>
      </c>
      <c r="AV495" s="74">
        <v>16.05</v>
      </c>
      <c r="AW495" s="74">
        <v>173</v>
      </c>
      <c r="AX495" s="74"/>
      <c r="AY495" s="74">
        <v>149.86000000000001</v>
      </c>
      <c r="AZ495" s="74">
        <v>4.67999999999995</v>
      </c>
      <c r="BA495" s="74">
        <v>895.32</v>
      </c>
      <c r="BB495" s="74"/>
      <c r="BC495" s="74">
        <v>900</v>
      </c>
    </row>
    <row r="496" spans="1:55" s="73" customFormat="1" ht="16.5" customHeight="1">
      <c r="A496" s="63" t="s">
        <v>5729</v>
      </c>
      <c r="B496" s="65">
        <v>29</v>
      </c>
      <c r="C496" s="59" t="s">
        <v>3324</v>
      </c>
      <c r="D496" s="320" t="s">
        <v>142</v>
      </c>
      <c r="E496" s="320" t="s">
        <v>228</v>
      </c>
      <c r="F496" s="54" t="s">
        <v>3325</v>
      </c>
      <c r="G496" s="53"/>
      <c r="H496" s="147" t="s">
        <v>3804</v>
      </c>
      <c r="I496" s="147" t="s">
        <v>3947</v>
      </c>
      <c r="J496" s="147" t="s">
        <v>4982</v>
      </c>
      <c r="K496" s="307">
        <v>20.5</v>
      </c>
      <c r="L496" s="58" t="s">
        <v>3214</v>
      </c>
      <c r="M496" s="74"/>
      <c r="N496" s="74"/>
      <c r="O496" s="74"/>
      <c r="P496" s="74"/>
      <c r="Q496" s="143">
        <v>17</v>
      </c>
      <c r="R496" s="53"/>
      <c r="S496" s="143" t="s">
        <v>69</v>
      </c>
      <c r="T496" s="143">
        <v>11030065</v>
      </c>
      <c r="U496" s="58" t="s">
        <v>1629</v>
      </c>
      <c r="V496" s="58"/>
      <c r="W496" s="74"/>
      <c r="X496" s="74"/>
      <c r="Y496" s="74"/>
      <c r="Z496" s="74"/>
      <c r="AA496" s="74"/>
      <c r="AB496" s="74"/>
      <c r="AC496" s="74"/>
      <c r="AD496" s="74"/>
      <c r="AE496" s="74"/>
      <c r="AF496" s="54">
        <v>26</v>
      </c>
      <c r="AG496" s="54">
        <v>1</v>
      </c>
      <c r="AH496" s="54">
        <v>2012</v>
      </c>
      <c r="AI496" s="145">
        <v>0.58333333333333337</v>
      </c>
      <c r="AJ496" s="147"/>
      <c r="AK496" s="147"/>
      <c r="AL496" s="148"/>
      <c r="AM496" s="149"/>
      <c r="AN496" s="54">
        <v>30</v>
      </c>
      <c r="AO496" s="54">
        <v>4</v>
      </c>
      <c r="AP496" s="59">
        <v>2012</v>
      </c>
      <c r="AQ496" s="145">
        <v>0</v>
      </c>
      <c r="AR496" s="148">
        <v>30</v>
      </c>
      <c r="AS496" s="322" t="s">
        <v>1609</v>
      </c>
      <c r="AT496" s="74">
        <v>284.61</v>
      </c>
      <c r="AU496" s="74">
        <v>286.18</v>
      </c>
      <c r="AV496" s="74">
        <v>3.33</v>
      </c>
      <c r="AW496" s="74">
        <v>123</v>
      </c>
      <c r="AX496" s="74"/>
      <c r="AY496" s="74">
        <v>149.86000000000001</v>
      </c>
      <c r="AZ496" s="74">
        <v>53.019999999999982</v>
      </c>
      <c r="BA496" s="74">
        <v>846.98</v>
      </c>
      <c r="BB496" s="74"/>
      <c r="BC496" s="74">
        <v>900</v>
      </c>
    </row>
    <row r="497" spans="1:55" s="73" customFormat="1" ht="16.5" customHeight="1">
      <c r="A497" s="63" t="s">
        <v>5729</v>
      </c>
      <c r="B497" s="65">
        <v>30</v>
      </c>
      <c r="C497" s="59"/>
      <c r="D497" s="141" t="s">
        <v>716</v>
      </c>
      <c r="E497" s="141" t="s">
        <v>1819</v>
      </c>
      <c r="F497" s="52" t="s">
        <v>1820</v>
      </c>
      <c r="G497" s="53"/>
      <c r="H497" s="52" t="s">
        <v>3799</v>
      </c>
      <c r="I497" s="52" t="s">
        <v>3954</v>
      </c>
      <c r="J497" s="52" t="s">
        <v>5292</v>
      </c>
      <c r="K497" s="307">
        <v>47.6</v>
      </c>
      <c r="L497" s="140" t="s">
        <v>3214</v>
      </c>
      <c r="M497" s="74"/>
      <c r="N497" s="74"/>
      <c r="O497" s="74"/>
      <c r="P497" s="74"/>
      <c r="Q497" s="77">
        <v>57</v>
      </c>
      <c r="R497" s="53"/>
      <c r="S497" s="143" t="s">
        <v>69</v>
      </c>
      <c r="T497" s="143">
        <v>11030065</v>
      </c>
      <c r="U497" s="58"/>
      <c r="V497" s="58"/>
      <c r="W497" s="74"/>
      <c r="X497" s="74"/>
      <c r="Y497" s="74"/>
      <c r="Z497" s="74"/>
      <c r="AA497" s="74"/>
      <c r="AB497" s="74"/>
      <c r="AC497" s="74"/>
      <c r="AD497" s="74"/>
      <c r="AE497" s="74"/>
      <c r="AF497" s="54">
        <v>26</v>
      </c>
      <c r="AG497" s="54">
        <v>3</v>
      </c>
      <c r="AH497" s="54">
        <v>2011</v>
      </c>
      <c r="AI497" s="145">
        <v>0.55555555555555558</v>
      </c>
      <c r="AJ497" s="147"/>
      <c r="AK497" s="147"/>
      <c r="AL497" s="148"/>
      <c r="AM497" s="149"/>
      <c r="AN497" s="54">
        <v>30</v>
      </c>
      <c r="AO497" s="54">
        <v>4</v>
      </c>
      <c r="AP497" s="59">
        <v>2012</v>
      </c>
      <c r="AQ497" s="145">
        <v>0</v>
      </c>
      <c r="AR497" s="148">
        <v>30</v>
      </c>
      <c r="AS497" s="322" t="s">
        <v>1609</v>
      </c>
      <c r="AT497" s="74">
        <v>284.61</v>
      </c>
      <c r="AU497" s="74">
        <v>286.18</v>
      </c>
      <c r="AV497" s="74">
        <v>0.87</v>
      </c>
      <c r="AW497" s="74">
        <v>0</v>
      </c>
      <c r="AX497" s="74"/>
      <c r="AY497" s="74">
        <v>149.86000000000001</v>
      </c>
      <c r="AZ497" s="74">
        <v>178.48000000000002</v>
      </c>
      <c r="BA497" s="74">
        <v>721.52</v>
      </c>
      <c r="BB497" s="74"/>
      <c r="BC497" s="74">
        <v>900</v>
      </c>
    </row>
    <row r="498" spans="1:55" s="73" customFormat="1" ht="16.5" customHeight="1">
      <c r="A498" s="63" t="s">
        <v>5729</v>
      </c>
      <c r="B498" s="65">
        <v>31</v>
      </c>
      <c r="C498" s="59" t="s">
        <v>4890</v>
      </c>
      <c r="D498" s="320" t="s">
        <v>4649</v>
      </c>
      <c r="E498" s="320" t="s">
        <v>4650</v>
      </c>
      <c r="F498" s="54" t="s">
        <v>4651</v>
      </c>
      <c r="G498" s="53"/>
      <c r="H498" s="147" t="s">
        <v>3955</v>
      </c>
      <c r="I498" s="147" t="s">
        <v>3950</v>
      </c>
      <c r="J498" s="147" t="s">
        <v>4959</v>
      </c>
      <c r="K498" s="307">
        <v>48.1</v>
      </c>
      <c r="L498" s="58" t="s">
        <v>3214</v>
      </c>
      <c r="M498" s="74"/>
      <c r="N498" s="74"/>
      <c r="O498" s="74"/>
      <c r="P498" s="74"/>
      <c r="Q498" s="143">
        <v>51</v>
      </c>
      <c r="R498" s="53"/>
      <c r="S498" s="143" t="s">
        <v>69</v>
      </c>
      <c r="T498" s="143">
        <v>11030065</v>
      </c>
      <c r="U498" s="58"/>
      <c r="V498" s="58"/>
      <c r="W498" s="74"/>
      <c r="X498" s="74"/>
      <c r="Y498" s="74"/>
      <c r="Z498" s="74"/>
      <c r="AA498" s="74"/>
      <c r="AB498" s="74"/>
      <c r="AC498" s="74"/>
      <c r="AD498" s="74"/>
      <c r="AE498" s="74"/>
      <c r="AF498" s="54">
        <v>19</v>
      </c>
      <c r="AG498" s="54">
        <v>3</v>
      </c>
      <c r="AH498" s="54">
        <v>2012</v>
      </c>
      <c r="AI498" s="145">
        <v>0.41666666666666669</v>
      </c>
      <c r="AJ498" s="147" t="s">
        <v>2777</v>
      </c>
      <c r="AK498" s="52" t="s">
        <v>3946</v>
      </c>
      <c r="AL498" s="54">
        <v>2012</v>
      </c>
      <c r="AM498" s="149">
        <v>0.47986111111111113</v>
      </c>
      <c r="AN498" s="54">
        <v>30</v>
      </c>
      <c r="AO498" s="54">
        <v>4</v>
      </c>
      <c r="AP498" s="59">
        <v>2012</v>
      </c>
      <c r="AQ498" s="145">
        <v>0</v>
      </c>
      <c r="AR498" s="148">
        <v>30</v>
      </c>
      <c r="AS498" s="322" t="s">
        <v>1609</v>
      </c>
      <c r="AT498" s="74">
        <v>284.61</v>
      </c>
      <c r="AU498" s="74">
        <v>256.74</v>
      </c>
      <c r="AV498" s="74">
        <v>114.34</v>
      </c>
      <c r="AW498" s="74">
        <v>87</v>
      </c>
      <c r="AX498" s="74"/>
      <c r="AY498" s="74">
        <v>149.86000000000001</v>
      </c>
      <c r="AZ498" s="74">
        <v>7.4499999999999318</v>
      </c>
      <c r="BA498" s="74">
        <v>892.55000000000007</v>
      </c>
      <c r="BB498" s="74"/>
      <c r="BC498" s="74">
        <v>900</v>
      </c>
    </row>
    <row r="499" spans="1:55" s="73" customFormat="1" ht="16.5" customHeight="1">
      <c r="A499" s="63" t="s">
        <v>5729</v>
      </c>
      <c r="B499" s="65">
        <v>32</v>
      </c>
      <c r="C499" s="59" t="s">
        <v>5740</v>
      </c>
      <c r="D499" s="320" t="s">
        <v>4189</v>
      </c>
      <c r="E499" s="320" t="s">
        <v>490</v>
      </c>
      <c r="F499" s="54" t="s">
        <v>5741</v>
      </c>
      <c r="G499" s="53"/>
      <c r="H499" s="147" t="s">
        <v>3949</v>
      </c>
      <c r="I499" s="147" t="s">
        <v>3946</v>
      </c>
      <c r="J499" s="147" t="s">
        <v>5154</v>
      </c>
      <c r="K499" s="307">
        <v>51.1</v>
      </c>
      <c r="L499" s="140" t="s">
        <v>3213</v>
      </c>
      <c r="M499" s="74"/>
      <c r="N499" s="74"/>
      <c r="O499" s="74"/>
      <c r="P499" s="74"/>
      <c r="Q499" s="143">
        <v>74</v>
      </c>
      <c r="R499" s="53"/>
      <c r="S499" s="143" t="s">
        <v>69</v>
      </c>
      <c r="T499" s="143">
        <v>11030065</v>
      </c>
      <c r="U499" s="158" t="s">
        <v>5742</v>
      </c>
      <c r="V499" s="58"/>
      <c r="W499" s="74"/>
      <c r="X499" s="74"/>
      <c r="Y499" s="74"/>
      <c r="Z499" s="74"/>
      <c r="AA499" s="74"/>
      <c r="AB499" s="74"/>
      <c r="AC499" s="74"/>
      <c r="AD499" s="74"/>
      <c r="AE499" s="74"/>
      <c r="AF499" s="54">
        <v>17</v>
      </c>
      <c r="AG499" s="54">
        <v>4</v>
      </c>
      <c r="AH499" s="54">
        <v>2012</v>
      </c>
      <c r="AI499" s="145">
        <v>0.75</v>
      </c>
      <c r="AJ499" s="147" t="s">
        <v>3808</v>
      </c>
      <c r="AK499" s="147" t="s">
        <v>3955</v>
      </c>
      <c r="AL499" s="143">
        <v>2012</v>
      </c>
      <c r="AM499" s="149">
        <v>0.4604166666666667</v>
      </c>
      <c r="AN499" s="54">
        <v>30</v>
      </c>
      <c r="AO499" s="54">
        <v>4</v>
      </c>
      <c r="AP499" s="59">
        <v>2012</v>
      </c>
      <c r="AQ499" s="145">
        <v>0</v>
      </c>
      <c r="AR499" s="148">
        <v>13</v>
      </c>
      <c r="AS499" s="322" t="s">
        <v>1609</v>
      </c>
      <c r="AT499" s="74">
        <v>123.33</v>
      </c>
      <c r="AU499" s="74">
        <v>48.73</v>
      </c>
      <c r="AV499" s="74">
        <v>4.17</v>
      </c>
      <c r="AW499" s="74">
        <v>145</v>
      </c>
      <c r="AX499" s="74"/>
      <c r="AY499" s="74">
        <v>64.94</v>
      </c>
      <c r="AZ499" s="74">
        <v>3.8300000000000409</v>
      </c>
      <c r="BA499" s="74">
        <v>386.16999999999996</v>
      </c>
      <c r="BB499" s="74"/>
      <c r="BC499" s="74">
        <v>390</v>
      </c>
    </row>
    <row r="500" spans="1:55" s="73" customFormat="1" ht="16.5" customHeight="1">
      <c r="A500" s="63" t="s">
        <v>5729</v>
      </c>
      <c r="B500" s="65">
        <v>33</v>
      </c>
      <c r="C500" s="59" t="s">
        <v>3326</v>
      </c>
      <c r="D500" s="320" t="s">
        <v>588</v>
      </c>
      <c r="E500" s="320" t="s">
        <v>3327</v>
      </c>
      <c r="F500" s="54" t="s">
        <v>3328</v>
      </c>
      <c r="G500" s="53"/>
      <c r="H500" s="147" t="s">
        <v>2021</v>
      </c>
      <c r="I500" s="147" t="s">
        <v>3954</v>
      </c>
      <c r="J500" s="147" t="s">
        <v>5265</v>
      </c>
      <c r="K500" s="307">
        <v>66.599999999999994</v>
      </c>
      <c r="L500" s="140" t="s">
        <v>3213</v>
      </c>
      <c r="M500" s="74"/>
      <c r="N500" s="74"/>
      <c r="O500" s="74"/>
      <c r="P500" s="74"/>
      <c r="Q500" s="143">
        <v>32</v>
      </c>
      <c r="R500" s="53"/>
      <c r="S500" s="143" t="s">
        <v>69</v>
      </c>
      <c r="T500" s="143">
        <v>11030065</v>
      </c>
      <c r="U500" s="58"/>
      <c r="V500" s="58"/>
      <c r="W500" s="74"/>
      <c r="X500" s="74"/>
      <c r="Y500" s="74"/>
      <c r="Z500" s="74"/>
      <c r="AA500" s="74"/>
      <c r="AB500" s="74"/>
      <c r="AC500" s="74"/>
      <c r="AD500" s="74"/>
      <c r="AE500" s="74"/>
      <c r="AF500" s="54">
        <v>20</v>
      </c>
      <c r="AG500" s="54">
        <v>2</v>
      </c>
      <c r="AH500" s="54">
        <v>2012</v>
      </c>
      <c r="AI500" s="145">
        <v>0.70833333333333337</v>
      </c>
      <c r="AJ500" s="147" t="s">
        <v>2781</v>
      </c>
      <c r="AK500" s="147" t="s">
        <v>3950</v>
      </c>
      <c r="AL500" s="148">
        <v>2012</v>
      </c>
      <c r="AM500" s="149">
        <v>0.4465277777777778</v>
      </c>
      <c r="AN500" s="54">
        <v>30</v>
      </c>
      <c r="AO500" s="54">
        <v>4</v>
      </c>
      <c r="AP500" s="59">
        <v>2012</v>
      </c>
      <c r="AQ500" s="145">
        <v>0</v>
      </c>
      <c r="AR500" s="148">
        <v>30</v>
      </c>
      <c r="AS500" s="322" t="s">
        <v>1609</v>
      </c>
      <c r="AT500" s="74">
        <v>284.61</v>
      </c>
      <c r="AU500" s="74">
        <v>286.18</v>
      </c>
      <c r="AV500" s="74">
        <v>8.3699999999999992</v>
      </c>
      <c r="AW500" s="74">
        <v>0</v>
      </c>
      <c r="AX500" s="74"/>
      <c r="AY500" s="74">
        <v>149.86000000000001</v>
      </c>
      <c r="AZ500" s="74">
        <v>170.98000000000002</v>
      </c>
      <c r="BA500" s="74">
        <v>729.02</v>
      </c>
      <c r="BB500" s="74"/>
      <c r="BC500" s="74">
        <v>900</v>
      </c>
    </row>
    <row r="501" spans="1:55" s="73" customFormat="1" ht="16.5" customHeight="1">
      <c r="A501" s="63" t="s">
        <v>5729</v>
      </c>
      <c r="B501" s="65">
        <v>34</v>
      </c>
      <c r="C501" s="59" t="s">
        <v>4891</v>
      </c>
      <c r="D501" s="320" t="s">
        <v>412</v>
      </c>
      <c r="E501" s="320" t="s">
        <v>4892</v>
      </c>
      <c r="F501" s="54" t="s">
        <v>4893</v>
      </c>
      <c r="G501" s="53"/>
      <c r="H501" s="147" t="s">
        <v>2025</v>
      </c>
      <c r="I501" s="147" t="s">
        <v>3949</v>
      </c>
      <c r="J501" s="147" t="s">
        <v>4955</v>
      </c>
      <c r="K501" s="307">
        <v>25.2</v>
      </c>
      <c r="L501" s="140" t="s">
        <v>3213</v>
      </c>
      <c r="M501" s="74"/>
      <c r="N501" s="74"/>
      <c r="O501" s="74"/>
      <c r="P501" s="74"/>
      <c r="Q501" s="143">
        <v>54</v>
      </c>
      <c r="R501" s="53"/>
      <c r="S501" s="143" t="s">
        <v>69</v>
      </c>
      <c r="T501" s="143">
        <v>11030065</v>
      </c>
      <c r="U501" s="58" t="s">
        <v>1824</v>
      </c>
      <c r="V501" s="58"/>
      <c r="W501" s="74"/>
      <c r="X501" s="74"/>
      <c r="Y501" s="74"/>
      <c r="Z501" s="74"/>
      <c r="AA501" s="74"/>
      <c r="AB501" s="74"/>
      <c r="AC501" s="74"/>
      <c r="AD501" s="74"/>
      <c r="AE501" s="74"/>
      <c r="AF501" s="54">
        <v>25</v>
      </c>
      <c r="AG501" s="54">
        <v>3</v>
      </c>
      <c r="AH501" s="54">
        <v>2012</v>
      </c>
      <c r="AI501" s="145">
        <v>0.58333333333333337</v>
      </c>
      <c r="AJ501" s="147" t="s">
        <v>2792</v>
      </c>
      <c r="AK501" s="52" t="s">
        <v>3946</v>
      </c>
      <c r="AL501" s="54">
        <v>2012</v>
      </c>
      <c r="AM501" s="149">
        <v>0.41388888888888892</v>
      </c>
      <c r="AN501" s="54">
        <v>30</v>
      </c>
      <c r="AO501" s="54">
        <v>4</v>
      </c>
      <c r="AP501" s="59">
        <v>2012</v>
      </c>
      <c r="AQ501" s="145">
        <v>0</v>
      </c>
      <c r="AR501" s="148">
        <v>30</v>
      </c>
      <c r="AS501" s="322" t="s">
        <v>1609</v>
      </c>
      <c r="AT501" s="74">
        <v>284.61</v>
      </c>
      <c r="AU501" s="74">
        <v>286.18</v>
      </c>
      <c r="AV501" s="74">
        <v>29.56</v>
      </c>
      <c r="AW501" s="74">
        <v>106</v>
      </c>
      <c r="AX501" s="74"/>
      <c r="AY501" s="74">
        <v>149.86000000000001</v>
      </c>
      <c r="AZ501" s="74">
        <v>43.789999999999964</v>
      </c>
      <c r="BA501" s="74">
        <v>856.21</v>
      </c>
      <c r="BB501" s="74"/>
      <c r="BC501" s="74">
        <v>900</v>
      </c>
    </row>
    <row r="502" spans="1:55" s="73" customFormat="1" ht="16.5" customHeight="1">
      <c r="A502" s="63" t="s">
        <v>5729</v>
      </c>
      <c r="B502" s="65">
        <v>35</v>
      </c>
      <c r="C502" s="148"/>
      <c r="D502" s="141" t="s">
        <v>307</v>
      </c>
      <c r="E502" s="141" t="s">
        <v>1831</v>
      </c>
      <c r="F502" s="52" t="s">
        <v>1832</v>
      </c>
      <c r="G502" s="53"/>
      <c r="H502" s="52" t="s">
        <v>2772</v>
      </c>
      <c r="I502" s="52" t="s">
        <v>2752</v>
      </c>
      <c r="J502" s="52" t="s">
        <v>5292</v>
      </c>
      <c r="K502" s="307">
        <v>46.7</v>
      </c>
      <c r="L502" s="140" t="s">
        <v>3213</v>
      </c>
      <c r="M502" s="74"/>
      <c r="N502" s="74"/>
      <c r="O502" s="74"/>
      <c r="P502" s="74"/>
      <c r="Q502" s="77">
        <v>233</v>
      </c>
      <c r="R502" s="53"/>
      <c r="S502" s="143" t="s">
        <v>69</v>
      </c>
      <c r="T502" s="143">
        <v>11030065</v>
      </c>
      <c r="U502" s="58"/>
      <c r="V502" s="307"/>
      <c r="W502" s="74"/>
      <c r="X502" s="74"/>
      <c r="Y502" s="74"/>
      <c r="Z502" s="74"/>
      <c r="AA502" s="74"/>
      <c r="AB502" s="74"/>
      <c r="AC502" s="74"/>
      <c r="AD502" s="74"/>
      <c r="AE502" s="74"/>
      <c r="AF502" s="52">
        <v>27</v>
      </c>
      <c r="AG502" s="54">
        <v>7</v>
      </c>
      <c r="AH502" s="54">
        <v>2010</v>
      </c>
      <c r="AI502" s="145">
        <v>0.61458333333333337</v>
      </c>
      <c r="AJ502" s="147"/>
      <c r="AK502" s="147"/>
      <c r="AL502" s="148"/>
      <c r="AM502" s="149"/>
      <c r="AN502" s="54">
        <v>30</v>
      </c>
      <c r="AO502" s="54">
        <v>4</v>
      </c>
      <c r="AP502" s="59">
        <v>2012</v>
      </c>
      <c r="AQ502" s="145">
        <v>0</v>
      </c>
      <c r="AR502" s="148">
        <v>30</v>
      </c>
      <c r="AS502" s="322" t="s">
        <v>1609</v>
      </c>
      <c r="AT502" s="74">
        <v>284.61</v>
      </c>
      <c r="AU502" s="74">
        <v>286.18</v>
      </c>
      <c r="AV502" s="74">
        <v>1.85</v>
      </c>
      <c r="AW502" s="74">
        <v>103</v>
      </c>
      <c r="AX502" s="74"/>
      <c r="AY502" s="74">
        <v>149.86000000000001</v>
      </c>
      <c r="AZ502" s="74">
        <v>74.5</v>
      </c>
      <c r="BA502" s="74">
        <v>825.5</v>
      </c>
      <c r="BB502" s="74"/>
      <c r="BC502" s="74">
        <v>900</v>
      </c>
    </row>
    <row r="503" spans="1:55" s="73" customFormat="1" ht="16.5" customHeight="1">
      <c r="A503" s="63" t="s">
        <v>5729</v>
      </c>
      <c r="B503" s="65">
        <v>36</v>
      </c>
      <c r="C503" s="59" t="s">
        <v>1833</v>
      </c>
      <c r="D503" s="320" t="s">
        <v>1036</v>
      </c>
      <c r="E503" s="320" t="s">
        <v>1037</v>
      </c>
      <c r="F503" s="54" t="s">
        <v>1038</v>
      </c>
      <c r="G503" s="53"/>
      <c r="H503" s="147" t="s">
        <v>3812</v>
      </c>
      <c r="I503" s="147" t="s">
        <v>3954</v>
      </c>
      <c r="J503" s="147" t="s">
        <v>4951</v>
      </c>
      <c r="K503" s="307">
        <v>62.4</v>
      </c>
      <c r="L503" s="58" t="s">
        <v>3214</v>
      </c>
      <c r="M503" s="74"/>
      <c r="N503" s="74"/>
      <c r="O503" s="74"/>
      <c r="P503" s="74"/>
      <c r="Q503" s="143">
        <v>311</v>
      </c>
      <c r="R503" s="53"/>
      <c r="S503" s="143" t="s">
        <v>69</v>
      </c>
      <c r="T503" s="143">
        <v>11030065</v>
      </c>
      <c r="U503" s="58" t="s">
        <v>1824</v>
      </c>
      <c r="V503" s="58"/>
      <c r="W503" s="74"/>
      <c r="X503" s="74"/>
      <c r="Y503" s="74"/>
      <c r="Z503" s="74"/>
      <c r="AA503" s="74"/>
      <c r="AB503" s="74"/>
      <c r="AC503" s="74"/>
      <c r="AD503" s="74"/>
      <c r="AE503" s="74"/>
      <c r="AF503" s="54">
        <v>25</v>
      </c>
      <c r="AG503" s="54">
        <v>12</v>
      </c>
      <c r="AH503" s="54">
        <v>2011</v>
      </c>
      <c r="AI503" s="145">
        <v>0.5</v>
      </c>
      <c r="AJ503" s="147"/>
      <c r="AK503" s="147"/>
      <c r="AL503" s="148"/>
      <c r="AM503" s="149"/>
      <c r="AN503" s="54">
        <v>30</v>
      </c>
      <c r="AO503" s="54">
        <v>4</v>
      </c>
      <c r="AP503" s="59">
        <v>2012</v>
      </c>
      <c r="AQ503" s="145">
        <v>0</v>
      </c>
      <c r="AR503" s="148">
        <v>30</v>
      </c>
      <c r="AS503" s="322" t="s">
        <v>1609</v>
      </c>
      <c r="AT503" s="74">
        <v>284.61</v>
      </c>
      <c r="AU503" s="74">
        <v>286.18</v>
      </c>
      <c r="AV503" s="74">
        <v>11.01</v>
      </c>
      <c r="AW503" s="74">
        <v>115</v>
      </c>
      <c r="AX503" s="74"/>
      <c r="AY503" s="74">
        <v>149.86000000000001</v>
      </c>
      <c r="AZ503" s="74">
        <v>53.340000000000032</v>
      </c>
      <c r="BA503" s="74">
        <v>846.66</v>
      </c>
      <c r="BB503" s="74"/>
      <c r="BC503" s="74">
        <v>900</v>
      </c>
    </row>
    <row r="504" spans="1:55" s="73" customFormat="1" ht="16.5" customHeight="1">
      <c r="A504" s="63" t="s">
        <v>5729</v>
      </c>
      <c r="B504" s="65">
        <v>37</v>
      </c>
      <c r="C504" s="59" t="s">
        <v>3331</v>
      </c>
      <c r="D504" s="320" t="s">
        <v>1881</v>
      </c>
      <c r="E504" s="320" t="s">
        <v>3332</v>
      </c>
      <c r="F504" s="54" t="s">
        <v>3333</v>
      </c>
      <c r="G504" s="53"/>
      <c r="H504" s="147" t="s">
        <v>3947</v>
      </c>
      <c r="I504" s="147" t="s">
        <v>3950</v>
      </c>
      <c r="J504" s="147" t="s">
        <v>5732</v>
      </c>
      <c r="K504" s="307">
        <v>45.11</v>
      </c>
      <c r="L504" s="140" t="s">
        <v>3213</v>
      </c>
      <c r="M504" s="74"/>
      <c r="N504" s="74"/>
      <c r="O504" s="74"/>
      <c r="P504" s="74"/>
      <c r="Q504" s="143">
        <v>14</v>
      </c>
      <c r="R504" s="53"/>
      <c r="S504" s="143" t="s">
        <v>69</v>
      </c>
      <c r="T504" s="143">
        <v>11030065</v>
      </c>
      <c r="U504" s="58"/>
      <c r="V504" s="58"/>
      <c r="W504" s="74"/>
      <c r="X504" s="74"/>
      <c r="Y504" s="74"/>
      <c r="Z504" s="74"/>
      <c r="AA504" s="74"/>
      <c r="AB504" s="74"/>
      <c r="AC504" s="74"/>
      <c r="AD504" s="74"/>
      <c r="AE504" s="74"/>
      <c r="AF504" s="54">
        <v>23</v>
      </c>
      <c r="AG504" s="54">
        <v>1</v>
      </c>
      <c r="AH504" s="54">
        <v>2012</v>
      </c>
      <c r="AI504" s="145">
        <v>0.79166666666666663</v>
      </c>
      <c r="AJ504" s="147"/>
      <c r="AK504" s="147"/>
      <c r="AL504" s="148"/>
      <c r="AM504" s="149"/>
      <c r="AN504" s="54">
        <v>30</v>
      </c>
      <c r="AO504" s="54">
        <v>4</v>
      </c>
      <c r="AP504" s="59">
        <v>2012</v>
      </c>
      <c r="AQ504" s="145">
        <v>0</v>
      </c>
      <c r="AR504" s="148">
        <v>30</v>
      </c>
      <c r="AS504" s="322" t="s">
        <v>1609</v>
      </c>
      <c r="AT504" s="74">
        <v>284.61</v>
      </c>
      <c r="AU504" s="74">
        <v>286.18</v>
      </c>
      <c r="AV504" s="74">
        <v>1.85</v>
      </c>
      <c r="AW504" s="74">
        <v>103</v>
      </c>
      <c r="AX504" s="74"/>
      <c r="AY504" s="74">
        <v>149.86000000000001</v>
      </c>
      <c r="AZ504" s="74">
        <v>74.5</v>
      </c>
      <c r="BA504" s="74">
        <v>825.5</v>
      </c>
      <c r="BB504" s="74"/>
      <c r="BC504" s="74">
        <v>900</v>
      </c>
    </row>
    <row r="505" spans="1:55" s="73" customFormat="1" ht="16.5" customHeight="1">
      <c r="A505" s="63" t="s">
        <v>5729</v>
      </c>
      <c r="B505" s="65">
        <v>38</v>
      </c>
      <c r="C505" s="59" t="s">
        <v>3334</v>
      </c>
      <c r="D505" s="320" t="s">
        <v>407</v>
      </c>
      <c r="E505" s="320" t="s">
        <v>1002</v>
      </c>
      <c r="F505" s="54" t="s">
        <v>1003</v>
      </c>
      <c r="G505" s="53"/>
      <c r="H505" s="147" t="s">
        <v>3454</v>
      </c>
      <c r="I505" s="147" t="s">
        <v>3951</v>
      </c>
      <c r="J505" s="147" t="s">
        <v>5009</v>
      </c>
      <c r="K505" s="307">
        <v>28.4</v>
      </c>
      <c r="L505" s="140" t="s">
        <v>3213</v>
      </c>
      <c r="M505" s="74"/>
      <c r="N505" s="74"/>
      <c r="O505" s="74"/>
      <c r="P505" s="74"/>
      <c r="Q505" s="143">
        <v>22</v>
      </c>
      <c r="R505" s="53"/>
      <c r="S505" s="143" t="s">
        <v>69</v>
      </c>
      <c r="T505" s="143">
        <v>11030065</v>
      </c>
      <c r="U505" s="58" t="s">
        <v>1824</v>
      </c>
      <c r="V505" s="58"/>
      <c r="W505" s="74"/>
      <c r="X505" s="74"/>
      <c r="Y505" s="74"/>
      <c r="Z505" s="74"/>
      <c r="AA505" s="74"/>
      <c r="AB505" s="74"/>
      <c r="AC505" s="74"/>
      <c r="AD505" s="74"/>
      <c r="AE505" s="74"/>
      <c r="AF505" s="54">
        <v>30</v>
      </c>
      <c r="AG505" s="54">
        <v>1</v>
      </c>
      <c r="AH505" s="54">
        <v>2012</v>
      </c>
      <c r="AI505" s="145">
        <v>0.83333333333333337</v>
      </c>
      <c r="AJ505" s="147"/>
      <c r="AK505" s="147"/>
      <c r="AL505" s="148"/>
      <c r="AM505" s="149"/>
      <c r="AN505" s="54">
        <v>30</v>
      </c>
      <c r="AO505" s="54">
        <v>4</v>
      </c>
      <c r="AP505" s="59">
        <v>2012</v>
      </c>
      <c r="AQ505" s="145">
        <v>0</v>
      </c>
      <c r="AR505" s="148">
        <v>30</v>
      </c>
      <c r="AS505" s="322" t="s">
        <v>1609</v>
      </c>
      <c r="AT505" s="74">
        <v>284.61</v>
      </c>
      <c r="AU505" s="74">
        <v>286.18</v>
      </c>
      <c r="AV505" s="74">
        <v>21.21</v>
      </c>
      <c r="AW505" s="74">
        <v>19</v>
      </c>
      <c r="AX505" s="74"/>
      <c r="AY505" s="74">
        <v>149.86000000000001</v>
      </c>
      <c r="AZ505" s="74">
        <v>139.13999999999999</v>
      </c>
      <c r="BA505" s="74">
        <v>760.86</v>
      </c>
      <c r="BB505" s="74"/>
      <c r="BC505" s="74">
        <v>900</v>
      </c>
    </row>
    <row r="506" spans="1:55" s="73" customFormat="1" ht="16.5" customHeight="1">
      <c r="A506" s="63" t="s">
        <v>5729</v>
      </c>
      <c r="B506" s="65">
        <v>39</v>
      </c>
      <c r="C506" s="59" t="s">
        <v>4894</v>
      </c>
      <c r="D506" s="320" t="s">
        <v>55</v>
      </c>
      <c r="E506" s="320" t="s">
        <v>2775</v>
      </c>
      <c r="F506" s="54" t="s">
        <v>2776</v>
      </c>
      <c r="G506" s="53"/>
      <c r="H506" s="147" t="s">
        <v>3793</v>
      </c>
      <c r="I506" s="147" t="s">
        <v>3953</v>
      </c>
      <c r="J506" s="147" t="s">
        <v>5033</v>
      </c>
      <c r="K506" s="307">
        <v>53.8</v>
      </c>
      <c r="L506" s="140" t="s">
        <v>3213</v>
      </c>
      <c r="M506" s="74"/>
      <c r="N506" s="74"/>
      <c r="O506" s="74"/>
      <c r="P506" s="74"/>
      <c r="Q506" s="143">
        <v>66</v>
      </c>
      <c r="R506" s="53"/>
      <c r="S506" s="143" t="s">
        <v>69</v>
      </c>
      <c r="T506" s="143">
        <v>11030065</v>
      </c>
      <c r="U506" s="58"/>
      <c r="V506" s="58"/>
      <c r="W506" s="74"/>
      <c r="X506" s="74"/>
      <c r="Y506" s="74"/>
      <c r="Z506" s="74"/>
      <c r="AA506" s="74"/>
      <c r="AB506" s="74"/>
      <c r="AC506" s="74"/>
      <c r="AD506" s="74"/>
      <c r="AE506" s="74"/>
      <c r="AF506" s="54">
        <v>31</v>
      </c>
      <c r="AG506" s="54">
        <v>3</v>
      </c>
      <c r="AH506" s="54">
        <v>2012</v>
      </c>
      <c r="AI506" s="145" t="s">
        <v>4895</v>
      </c>
      <c r="AJ506" s="147" t="s">
        <v>2803</v>
      </c>
      <c r="AK506" s="52" t="s">
        <v>3946</v>
      </c>
      <c r="AL506" s="54">
        <v>2012</v>
      </c>
      <c r="AM506" s="149">
        <v>0.75416666666666676</v>
      </c>
      <c r="AN506" s="54">
        <v>30</v>
      </c>
      <c r="AO506" s="54">
        <v>4</v>
      </c>
      <c r="AP506" s="59">
        <v>2012</v>
      </c>
      <c r="AQ506" s="145">
        <v>0</v>
      </c>
      <c r="AR506" s="148">
        <v>30</v>
      </c>
      <c r="AS506" s="322" t="s">
        <v>1609</v>
      </c>
      <c r="AT506" s="74">
        <v>284.61</v>
      </c>
      <c r="AU506" s="74">
        <v>286.18</v>
      </c>
      <c r="AV506" s="74">
        <v>1.36</v>
      </c>
      <c r="AW506" s="74">
        <v>103</v>
      </c>
      <c r="AX506" s="74"/>
      <c r="AY506" s="74">
        <v>149.86000000000001</v>
      </c>
      <c r="AZ506" s="74">
        <v>74.989999999999895</v>
      </c>
      <c r="BA506" s="74">
        <v>825.0100000000001</v>
      </c>
      <c r="BB506" s="74"/>
      <c r="BC506" s="74">
        <v>900</v>
      </c>
    </row>
    <row r="507" spans="1:55" s="73" customFormat="1" ht="16.5" customHeight="1">
      <c r="A507" s="63" t="s">
        <v>5729</v>
      </c>
      <c r="B507" s="65">
        <v>40</v>
      </c>
      <c r="C507" s="59" t="s">
        <v>3335</v>
      </c>
      <c r="D507" s="320" t="s">
        <v>1311</v>
      </c>
      <c r="E507" s="320" t="s">
        <v>966</v>
      </c>
      <c r="F507" s="54" t="s">
        <v>1312</v>
      </c>
      <c r="G507" s="53"/>
      <c r="H507" s="147" t="s">
        <v>3793</v>
      </c>
      <c r="I507" s="147" t="s">
        <v>3950</v>
      </c>
      <c r="J507" s="147" t="s">
        <v>4947</v>
      </c>
      <c r="K507" s="307">
        <v>47.11</v>
      </c>
      <c r="L507" s="140" t="s">
        <v>3213</v>
      </c>
      <c r="M507" s="74"/>
      <c r="N507" s="74"/>
      <c r="O507" s="74"/>
      <c r="P507" s="74"/>
      <c r="Q507" s="143">
        <v>3</v>
      </c>
      <c r="R507" s="53"/>
      <c r="S507" s="143" t="s">
        <v>69</v>
      </c>
      <c r="T507" s="143">
        <v>11030065</v>
      </c>
      <c r="U507" s="58"/>
      <c r="V507" s="58"/>
      <c r="W507" s="74"/>
      <c r="X507" s="74"/>
      <c r="Y507" s="74"/>
      <c r="Z507" s="74"/>
      <c r="AA507" s="74"/>
      <c r="AB507" s="74"/>
      <c r="AC507" s="74"/>
      <c r="AD507" s="74"/>
      <c r="AE507" s="74"/>
      <c r="AF507" s="54">
        <v>4</v>
      </c>
      <c r="AG507" s="54">
        <v>1</v>
      </c>
      <c r="AH507" s="54">
        <v>2012</v>
      </c>
      <c r="AI507" s="145">
        <v>0.76041666666666663</v>
      </c>
      <c r="AJ507" s="147"/>
      <c r="AK507" s="147"/>
      <c r="AL507" s="148"/>
      <c r="AM507" s="149"/>
      <c r="AN507" s="54">
        <v>30</v>
      </c>
      <c r="AO507" s="54">
        <v>4</v>
      </c>
      <c r="AP507" s="59">
        <v>2012</v>
      </c>
      <c r="AQ507" s="145">
        <v>0</v>
      </c>
      <c r="AR507" s="148">
        <v>30</v>
      </c>
      <c r="AS507" s="322" t="s">
        <v>1609</v>
      </c>
      <c r="AT507" s="74">
        <v>284.61</v>
      </c>
      <c r="AU507" s="74">
        <v>286.18</v>
      </c>
      <c r="AV507" s="74">
        <v>1.36</v>
      </c>
      <c r="AW507" s="74">
        <v>103</v>
      </c>
      <c r="AX507" s="74"/>
      <c r="AY507" s="74">
        <v>149.86000000000001</v>
      </c>
      <c r="AZ507" s="74">
        <v>74.989999999999895</v>
      </c>
      <c r="BA507" s="74">
        <v>825.0100000000001</v>
      </c>
      <c r="BB507" s="74"/>
      <c r="BC507" s="74">
        <v>900</v>
      </c>
    </row>
    <row r="508" spans="1:55" s="73" customFormat="1" ht="16.5" customHeight="1">
      <c r="A508" s="63" t="s">
        <v>5729</v>
      </c>
      <c r="B508" s="65">
        <v>41</v>
      </c>
      <c r="C508" s="59" t="s">
        <v>5743</v>
      </c>
      <c r="D508" s="320" t="s">
        <v>3679</v>
      </c>
      <c r="E508" s="320" t="s">
        <v>1397</v>
      </c>
      <c r="F508" s="54" t="s">
        <v>5744</v>
      </c>
      <c r="G508" s="53"/>
      <c r="H508" s="147" t="s">
        <v>3505</v>
      </c>
      <c r="I508" s="147" t="s">
        <v>3951</v>
      </c>
      <c r="J508" s="147" t="s">
        <v>4950</v>
      </c>
      <c r="K508" s="307">
        <v>22.6</v>
      </c>
      <c r="L508" s="140" t="s">
        <v>3213</v>
      </c>
      <c r="M508" s="74"/>
      <c r="N508" s="74"/>
      <c r="O508" s="74"/>
      <c r="P508" s="74"/>
      <c r="Q508" s="143">
        <v>68</v>
      </c>
      <c r="R508" s="53"/>
      <c r="S508" s="143" t="s">
        <v>69</v>
      </c>
      <c r="T508" s="143">
        <v>11030065</v>
      </c>
      <c r="U508" s="58" t="s">
        <v>1629</v>
      </c>
      <c r="V508" s="158"/>
      <c r="W508" s="74"/>
      <c r="X508" s="74"/>
      <c r="Y508" s="74"/>
      <c r="Z508" s="74"/>
      <c r="AA508" s="74"/>
      <c r="AB508" s="74"/>
      <c r="AC508" s="74"/>
      <c r="AD508" s="74"/>
      <c r="AE508" s="74"/>
      <c r="AF508" s="54">
        <v>2</v>
      </c>
      <c r="AG508" s="54">
        <v>4</v>
      </c>
      <c r="AH508" s="54">
        <v>2012</v>
      </c>
      <c r="AI508" s="145">
        <v>0.75</v>
      </c>
      <c r="AJ508" s="147" t="s">
        <v>3946</v>
      </c>
      <c r="AK508" s="147" t="s">
        <v>3955</v>
      </c>
      <c r="AL508" s="143">
        <v>2012</v>
      </c>
      <c r="AM508" s="149">
        <v>0.44861111111111113</v>
      </c>
      <c r="AN508" s="54">
        <v>30</v>
      </c>
      <c r="AO508" s="54">
        <v>4</v>
      </c>
      <c r="AP508" s="59">
        <v>2012</v>
      </c>
      <c r="AQ508" s="145">
        <v>0</v>
      </c>
      <c r="AR508" s="148">
        <v>28</v>
      </c>
      <c r="AS508" s="322" t="s">
        <v>1609</v>
      </c>
      <c r="AT508" s="74">
        <v>265.64</v>
      </c>
      <c r="AU508" s="74">
        <v>267.10000000000002</v>
      </c>
      <c r="AV508" s="74">
        <v>1.85</v>
      </c>
      <c r="AW508" s="74">
        <v>123</v>
      </c>
      <c r="AX508" s="74"/>
      <c r="AY508" s="74">
        <v>139.87</v>
      </c>
      <c r="AZ508" s="74">
        <v>42.539999999999964</v>
      </c>
      <c r="BA508" s="74">
        <v>797.46</v>
      </c>
      <c r="BB508" s="74"/>
      <c r="BC508" s="74">
        <v>840</v>
      </c>
    </row>
    <row r="509" spans="1:55" s="73" customFormat="1" ht="16.5" customHeight="1">
      <c r="A509" s="63" t="s">
        <v>5729</v>
      </c>
      <c r="B509" s="65">
        <v>42</v>
      </c>
      <c r="C509" s="59" t="s">
        <v>3336</v>
      </c>
      <c r="D509" s="320" t="s">
        <v>588</v>
      </c>
      <c r="E509" s="320" t="s">
        <v>2316</v>
      </c>
      <c r="F509" s="54" t="s">
        <v>3337</v>
      </c>
      <c r="G509" s="53"/>
      <c r="H509" s="147" t="s">
        <v>2781</v>
      </c>
      <c r="I509" s="147" t="s">
        <v>3948</v>
      </c>
      <c r="J509" s="147" t="s">
        <v>5154</v>
      </c>
      <c r="K509" s="307">
        <v>50.7</v>
      </c>
      <c r="L509" s="140" t="s">
        <v>3213</v>
      </c>
      <c r="M509" s="74"/>
      <c r="N509" s="74"/>
      <c r="O509" s="74"/>
      <c r="P509" s="74"/>
      <c r="Q509" s="143">
        <v>1</v>
      </c>
      <c r="R509" s="53"/>
      <c r="S509" s="143" t="s">
        <v>69</v>
      </c>
      <c r="T509" s="143">
        <v>11030065</v>
      </c>
      <c r="U509" s="58"/>
      <c r="V509" s="58"/>
      <c r="W509" s="74"/>
      <c r="X509" s="74"/>
      <c r="Y509" s="74"/>
      <c r="Z509" s="74"/>
      <c r="AA509" s="74"/>
      <c r="AB509" s="74"/>
      <c r="AC509" s="74"/>
      <c r="AD509" s="74"/>
      <c r="AE509" s="74"/>
      <c r="AF509" s="54">
        <v>4</v>
      </c>
      <c r="AG509" s="54">
        <v>1</v>
      </c>
      <c r="AH509" s="54">
        <v>2012</v>
      </c>
      <c r="AI509" s="145">
        <v>0.58333333333333337</v>
      </c>
      <c r="AJ509" s="147"/>
      <c r="AK509" s="147"/>
      <c r="AL509" s="148"/>
      <c r="AM509" s="149"/>
      <c r="AN509" s="54">
        <v>30</v>
      </c>
      <c r="AO509" s="54">
        <v>4</v>
      </c>
      <c r="AP509" s="59">
        <v>2012</v>
      </c>
      <c r="AQ509" s="145">
        <v>0</v>
      </c>
      <c r="AR509" s="148">
        <v>30</v>
      </c>
      <c r="AS509" s="322" t="s">
        <v>1609</v>
      </c>
      <c r="AT509" s="74">
        <v>284.61</v>
      </c>
      <c r="AU509" s="74">
        <v>286.18</v>
      </c>
      <c r="AV509" s="74">
        <v>3.7</v>
      </c>
      <c r="AW509" s="74">
        <v>0</v>
      </c>
      <c r="AX509" s="74"/>
      <c r="AY509" s="74">
        <v>149.86000000000001</v>
      </c>
      <c r="AZ509" s="74">
        <v>175.64999999999998</v>
      </c>
      <c r="BA509" s="74">
        <v>724.35</v>
      </c>
      <c r="BB509" s="74"/>
      <c r="BC509" s="74">
        <v>900</v>
      </c>
    </row>
    <row r="510" spans="1:55" s="73" customFormat="1" ht="16.5" customHeight="1">
      <c r="A510" s="63" t="s">
        <v>5729</v>
      </c>
      <c r="B510" s="65">
        <v>43</v>
      </c>
      <c r="C510" s="59" t="s">
        <v>3338</v>
      </c>
      <c r="D510" s="320" t="s">
        <v>1885</v>
      </c>
      <c r="E510" s="320" t="s">
        <v>3339</v>
      </c>
      <c r="F510" s="54" t="s">
        <v>3340</v>
      </c>
      <c r="G510" s="53"/>
      <c r="H510" s="147" t="s">
        <v>3951</v>
      </c>
      <c r="I510" s="147" t="s">
        <v>3955</v>
      </c>
      <c r="J510" s="147" t="s">
        <v>5230</v>
      </c>
      <c r="K510" s="307">
        <v>68.11</v>
      </c>
      <c r="L510" s="140" t="s">
        <v>3213</v>
      </c>
      <c r="M510" s="74"/>
      <c r="N510" s="74"/>
      <c r="O510" s="74"/>
      <c r="P510" s="74"/>
      <c r="Q510" s="143">
        <v>30</v>
      </c>
      <c r="R510" s="53"/>
      <c r="S510" s="143" t="s">
        <v>69</v>
      </c>
      <c r="T510" s="143">
        <v>11030065</v>
      </c>
      <c r="U510" s="58"/>
      <c r="V510" s="158"/>
      <c r="W510" s="74"/>
      <c r="X510" s="74"/>
      <c r="Y510" s="74"/>
      <c r="Z510" s="74"/>
      <c r="AA510" s="74"/>
      <c r="AB510" s="74"/>
      <c r="AC510" s="74"/>
      <c r="AD510" s="74"/>
      <c r="AE510" s="74"/>
      <c r="AF510" s="54">
        <v>15</v>
      </c>
      <c r="AG510" s="54">
        <v>2</v>
      </c>
      <c r="AH510" s="54">
        <v>2012</v>
      </c>
      <c r="AI510" s="145">
        <v>0.79166666666666663</v>
      </c>
      <c r="AJ510" s="147" t="s">
        <v>2767</v>
      </c>
      <c r="AK510" s="147" t="s">
        <v>3950</v>
      </c>
      <c r="AL510" s="148">
        <v>2012</v>
      </c>
      <c r="AM510" s="149">
        <v>0.4381944444444445</v>
      </c>
      <c r="AN510" s="54">
        <v>30</v>
      </c>
      <c r="AO510" s="54">
        <v>4</v>
      </c>
      <c r="AP510" s="59">
        <v>2012</v>
      </c>
      <c r="AQ510" s="145">
        <v>0</v>
      </c>
      <c r="AR510" s="148">
        <v>30</v>
      </c>
      <c r="AS510" s="322" t="s">
        <v>1609</v>
      </c>
      <c r="AT510" s="74">
        <v>284.61</v>
      </c>
      <c r="AU510" s="74">
        <v>286.18</v>
      </c>
      <c r="AV510" s="74">
        <v>1.85</v>
      </c>
      <c r="AW510" s="74">
        <v>103</v>
      </c>
      <c r="AX510" s="74"/>
      <c r="AY510" s="74">
        <v>149.86000000000001</v>
      </c>
      <c r="AZ510" s="74">
        <v>74.5</v>
      </c>
      <c r="BA510" s="74">
        <v>825.5</v>
      </c>
      <c r="BB510" s="74"/>
      <c r="BC510" s="74">
        <v>900</v>
      </c>
    </row>
    <row r="511" spans="1:55" s="73" customFormat="1" ht="16.5" customHeight="1">
      <c r="A511" s="63" t="s">
        <v>5729</v>
      </c>
      <c r="B511" s="65">
        <v>44</v>
      </c>
      <c r="C511" s="59" t="s">
        <v>3341</v>
      </c>
      <c r="D511" s="320" t="s">
        <v>392</v>
      </c>
      <c r="E511" s="320" t="s">
        <v>3342</v>
      </c>
      <c r="F511" s="54" t="s">
        <v>3343</v>
      </c>
      <c r="G511" s="53"/>
      <c r="H511" s="147" t="s">
        <v>3952</v>
      </c>
      <c r="I511" s="147" t="s">
        <v>2021</v>
      </c>
      <c r="J511" s="147" t="s">
        <v>5238</v>
      </c>
      <c r="K511" s="676">
        <v>31.1</v>
      </c>
      <c r="L511" s="140" t="s">
        <v>3213</v>
      </c>
      <c r="M511" s="74"/>
      <c r="N511" s="74"/>
      <c r="O511" s="74"/>
      <c r="P511" s="74"/>
      <c r="Q511" s="143">
        <v>27</v>
      </c>
      <c r="R511" s="53"/>
      <c r="S511" s="143" t="s">
        <v>69</v>
      </c>
      <c r="T511" s="143">
        <v>11030065</v>
      </c>
      <c r="U511" s="58"/>
      <c r="V511" s="158"/>
      <c r="W511" s="74"/>
      <c r="X511" s="74"/>
      <c r="Y511" s="74"/>
      <c r="Z511" s="74"/>
      <c r="AA511" s="74"/>
      <c r="AB511" s="74"/>
      <c r="AC511" s="74"/>
      <c r="AD511" s="74"/>
      <c r="AE511" s="74"/>
      <c r="AF511" s="54">
        <v>9</v>
      </c>
      <c r="AG511" s="54">
        <v>2</v>
      </c>
      <c r="AH511" s="54">
        <v>2012</v>
      </c>
      <c r="AI511" s="145">
        <v>0.5</v>
      </c>
      <c r="AJ511" s="147" t="s">
        <v>3954</v>
      </c>
      <c r="AK511" s="147" t="s">
        <v>3950</v>
      </c>
      <c r="AL511" s="148">
        <v>2012</v>
      </c>
      <c r="AM511" s="149">
        <v>0.53888888888888886</v>
      </c>
      <c r="AN511" s="138">
        <v>30</v>
      </c>
      <c r="AO511" s="138">
        <v>4</v>
      </c>
      <c r="AP511" s="148">
        <v>2012</v>
      </c>
      <c r="AQ511" s="149">
        <v>0.66666666666666663</v>
      </c>
      <c r="AR511" s="148">
        <v>30</v>
      </c>
      <c r="AS511" s="571" t="s">
        <v>1621</v>
      </c>
      <c r="AT511" s="74">
        <v>284.61</v>
      </c>
      <c r="AU511" s="74">
        <v>286.18</v>
      </c>
      <c r="AV511" s="74">
        <v>18.14</v>
      </c>
      <c r="AW511" s="74">
        <v>85</v>
      </c>
      <c r="AX511" s="74"/>
      <c r="AY511" s="74">
        <v>149.86000000000001</v>
      </c>
      <c r="AZ511" s="74">
        <v>76.209999999999923</v>
      </c>
      <c r="BA511" s="74">
        <v>823.79000000000008</v>
      </c>
      <c r="BB511" s="74"/>
      <c r="BC511" s="74">
        <v>900</v>
      </c>
    </row>
    <row r="512" spans="1:55" s="73" customFormat="1" ht="16.5" customHeight="1">
      <c r="A512" s="63" t="s">
        <v>5729</v>
      </c>
      <c r="B512" s="65">
        <v>45</v>
      </c>
      <c r="C512" s="59" t="s">
        <v>3344</v>
      </c>
      <c r="D512" s="320" t="s">
        <v>1959</v>
      </c>
      <c r="E512" s="320" t="s">
        <v>3345</v>
      </c>
      <c r="F512" s="54" t="s">
        <v>3346</v>
      </c>
      <c r="G512" s="53"/>
      <c r="H512" s="147" t="s">
        <v>2021</v>
      </c>
      <c r="I512" s="147" t="s">
        <v>3955</v>
      </c>
      <c r="J512" s="147" t="s">
        <v>4936</v>
      </c>
      <c r="K512" s="307">
        <v>35.11</v>
      </c>
      <c r="L512" s="140" t="s">
        <v>3213</v>
      </c>
      <c r="M512" s="74"/>
      <c r="N512" s="74"/>
      <c r="O512" s="74"/>
      <c r="P512" s="74"/>
      <c r="Q512" s="143">
        <v>33</v>
      </c>
      <c r="R512" s="53"/>
      <c r="S512" s="143" t="s">
        <v>69</v>
      </c>
      <c r="T512" s="143">
        <v>11030065</v>
      </c>
      <c r="U512" s="58"/>
      <c r="V512" s="158"/>
      <c r="W512" s="74"/>
      <c r="X512" s="74"/>
      <c r="Y512" s="74"/>
      <c r="Z512" s="74"/>
      <c r="AA512" s="74"/>
      <c r="AB512" s="74"/>
      <c r="AC512" s="74"/>
      <c r="AD512" s="74"/>
      <c r="AE512" s="74"/>
      <c r="AF512" s="54">
        <v>21</v>
      </c>
      <c r="AG512" s="54">
        <v>2</v>
      </c>
      <c r="AH512" s="54">
        <v>2012</v>
      </c>
      <c r="AI512" s="145">
        <v>0.78472222222222221</v>
      </c>
      <c r="AJ512" s="147" t="s">
        <v>3458</v>
      </c>
      <c r="AK512" s="147" t="s">
        <v>3950</v>
      </c>
      <c r="AL512" s="148">
        <v>2012</v>
      </c>
      <c r="AM512" s="149">
        <v>0.43333333333333335</v>
      </c>
      <c r="AN512" s="54">
        <v>30</v>
      </c>
      <c r="AO512" s="54">
        <v>4</v>
      </c>
      <c r="AP512" s="59">
        <v>2012</v>
      </c>
      <c r="AQ512" s="145">
        <v>0</v>
      </c>
      <c r="AR512" s="148">
        <v>30</v>
      </c>
      <c r="AS512" s="322" t="s">
        <v>1609</v>
      </c>
      <c r="AT512" s="74">
        <v>284.61</v>
      </c>
      <c r="AU512" s="74">
        <v>286.18</v>
      </c>
      <c r="AV512" s="74">
        <v>4.6500000000000004</v>
      </c>
      <c r="AW512" s="74">
        <v>103</v>
      </c>
      <c r="AX512" s="74"/>
      <c r="AY512" s="74">
        <v>149.86000000000001</v>
      </c>
      <c r="AZ512" s="74">
        <v>71.699999999999932</v>
      </c>
      <c r="BA512" s="74">
        <v>828.30000000000007</v>
      </c>
      <c r="BB512" s="74"/>
      <c r="BC512" s="74">
        <v>900</v>
      </c>
    </row>
    <row r="513" spans="1:55" s="73" customFormat="1" ht="16.5" customHeight="1">
      <c r="A513" s="63" t="s">
        <v>5729</v>
      </c>
      <c r="B513" s="65">
        <v>46</v>
      </c>
      <c r="C513" s="59" t="s">
        <v>3347</v>
      </c>
      <c r="D513" s="320" t="s">
        <v>1375</v>
      </c>
      <c r="E513" s="320" t="s">
        <v>1424</v>
      </c>
      <c r="F513" s="54" t="s">
        <v>3348</v>
      </c>
      <c r="G513" s="53"/>
      <c r="H513" s="147" t="s">
        <v>2777</v>
      </c>
      <c r="I513" s="147" t="s">
        <v>3951</v>
      </c>
      <c r="J513" s="147" t="s">
        <v>4946</v>
      </c>
      <c r="K513" s="307">
        <v>21.8</v>
      </c>
      <c r="L513" s="140" t="s">
        <v>3213</v>
      </c>
      <c r="M513" s="74"/>
      <c r="N513" s="74"/>
      <c r="O513" s="74"/>
      <c r="P513" s="74"/>
      <c r="Q513" s="143">
        <v>36</v>
      </c>
      <c r="R513" s="53"/>
      <c r="S513" s="143" t="s">
        <v>69</v>
      </c>
      <c r="T513" s="143">
        <v>11030065</v>
      </c>
      <c r="U513" s="58"/>
      <c r="V513" s="158"/>
      <c r="W513" s="74"/>
      <c r="X513" s="74"/>
      <c r="Y513" s="74"/>
      <c r="Z513" s="74"/>
      <c r="AA513" s="74"/>
      <c r="AB513" s="74"/>
      <c r="AC513" s="74"/>
      <c r="AD513" s="74"/>
      <c r="AE513" s="74"/>
      <c r="AF513" s="54">
        <v>27</v>
      </c>
      <c r="AG513" s="54">
        <v>2</v>
      </c>
      <c r="AH513" s="54">
        <v>2012</v>
      </c>
      <c r="AI513" s="145">
        <v>0.66666666666666663</v>
      </c>
      <c r="AJ513" s="143">
        <v>27</v>
      </c>
      <c r="AK513" s="143">
        <v>2</v>
      </c>
      <c r="AL513" s="143">
        <v>2012</v>
      </c>
      <c r="AM513" s="149">
        <v>0.92986111111111114</v>
      </c>
      <c r="AN513" s="54">
        <v>30</v>
      </c>
      <c r="AO513" s="54">
        <v>4</v>
      </c>
      <c r="AP513" s="59">
        <v>2012</v>
      </c>
      <c r="AQ513" s="145">
        <v>0</v>
      </c>
      <c r="AR513" s="148">
        <v>30</v>
      </c>
      <c r="AS513" s="322" t="s">
        <v>1609</v>
      </c>
      <c r="AT513" s="74">
        <v>284.61</v>
      </c>
      <c r="AU513" s="74">
        <v>286.18</v>
      </c>
      <c r="AV513" s="74">
        <v>5.29</v>
      </c>
      <c r="AW513" s="74">
        <v>103</v>
      </c>
      <c r="AX513" s="74"/>
      <c r="AY513" s="74">
        <v>149.86000000000001</v>
      </c>
      <c r="AZ513" s="74">
        <v>71.059999999999945</v>
      </c>
      <c r="BA513" s="74">
        <v>828.94</v>
      </c>
      <c r="BB513" s="74"/>
      <c r="BC513" s="74">
        <v>900</v>
      </c>
    </row>
    <row r="514" spans="1:55" s="73" customFormat="1" ht="16.5" customHeight="1">
      <c r="A514" s="63" t="s">
        <v>5729</v>
      </c>
      <c r="B514" s="65">
        <v>47</v>
      </c>
      <c r="C514" s="59" t="s">
        <v>1850</v>
      </c>
      <c r="D514" s="320" t="s">
        <v>1851</v>
      </c>
      <c r="E514" s="320" t="s">
        <v>1852</v>
      </c>
      <c r="F514" s="54" t="s">
        <v>1853</v>
      </c>
      <c r="G514" s="53"/>
      <c r="H514" s="147" t="s">
        <v>3793</v>
      </c>
      <c r="I514" s="147" t="s">
        <v>3955</v>
      </c>
      <c r="J514" s="147" t="s">
        <v>5271</v>
      </c>
      <c r="K514" s="307">
        <v>72.900000000000006</v>
      </c>
      <c r="L514" s="140" t="s">
        <v>3213</v>
      </c>
      <c r="M514" s="74"/>
      <c r="N514" s="74"/>
      <c r="O514" s="74"/>
      <c r="P514" s="74"/>
      <c r="Q514" s="143">
        <v>316</v>
      </c>
      <c r="R514" s="53"/>
      <c r="S514" s="143" t="s">
        <v>69</v>
      </c>
      <c r="T514" s="143">
        <v>11030065</v>
      </c>
      <c r="U514" s="58"/>
      <c r="V514" s="158"/>
      <c r="W514" s="74"/>
      <c r="X514" s="74"/>
      <c r="Y514" s="74"/>
      <c r="Z514" s="74"/>
      <c r="AA514" s="74"/>
      <c r="AB514" s="74"/>
      <c r="AC514" s="74"/>
      <c r="AD514" s="74"/>
      <c r="AE514" s="74"/>
      <c r="AF514" s="54">
        <v>27</v>
      </c>
      <c r="AG514" s="54">
        <v>12</v>
      </c>
      <c r="AH514" s="54">
        <v>2011</v>
      </c>
      <c r="AI514" s="145">
        <v>0.625</v>
      </c>
      <c r="AJ514" s="147"/>
      <c r="AK514" s="147"/>
      <c r="AL514" s="148"/>
      <c r="AM514" s="149"/>
      <c r="AN514" s="54">
        <v>30</v>
      </c>
      <c r="AO514" s="54">
        <v>4</v>
      </c>
      <c r="AP514" s="59">
        <v>2012</v>
      </c>
      <c r="AQ514" s="145">
        <v>0</v>
      </c>
      <c r="AR514" s="148">
        <v>30</v>
      </c>
      <c r="AS514" s="322" t="s">
        <v>1609</v>
      </c>
      <c r="AT514" s="74">
        <v>284.61</v>
      </c>
      <c r="AU514" s="74">
        <v>286.18</v>
      </c>
      <c r="AV514" s="74">
        <v>3.7</v>
      </c>
      <c r="AW514" s="74">
        <v>103</v>
      </c>
      <c r="AX514" s="74"/>
      <c r="AY514" s="74">
        <v>149.86000000000001</v>
      </c>
      <c r="AZ514" s="74">
        <v>72.649999999999977</v>
      </c>
      <c r="BA514" s="74">
        <v>827.35</v>
      </c>
      <c r="BB514" s="74"/>
      <c r="BC514" s="74">
        <v>900</v>
      </c>
    </row>
    <row r="515" spans="1:55" s="73" customFormat="1" ht="16.5" customHeight="1">
      <c r="A515" s="63" t="s">
        <v>5729</v>
      </c>
      <c r="B515" s="65">
        <v>48</v>
      </c>
      <c r="C515" s="59" t="s">
        <v>1854</v>
      </c>
      <c r="D515" s="320" t="s">
        <v>1855</v>
      </c>
      <c r="E515" s="320" t="s">
        <v>1856</v>
      </c>
      <c r="F515" s="54" t="s">
        <v>1857</v>
      </c>
      <c r="G515" s="53"/>
      <c r="H515" s="147" t="s">
        <v>3458</v>
      </c>
      <c r="I515" s="147" t="s">
        <v>2021</v>
      </c>
      <c r="J515" s="147" t="s">
        <v>4936</v>
      </c>
      <c r="K515" s="307">
        <v>34.11</v>
      </c>
      <c r="L515" s="140" t="s">
        <v>3213</v>
      </c>
      <c r="M515" s="74"/>
      <c r="N515" s="74"/>
      <c r="O515" s="74"/>
      <c r="P515" s="74"/>
      <c r="Q515" s="77">
        <v>264</v>
      </c>
      <c r="R515" s="53"/>
      <c r="S515" s="143" t="s">
        <v>69</v>
      </c>
      <c r="T515" s="143">
        <v>11030065</v>
      </c>
      <c r="U515" s="58"/>
      <c r="V515" s="58"/>
      <c r="W515" s="74"/>
      <c r="X515" s="74"/>
      <c r="Y515" s="74"/>
      <c r="Z515" s="74"/>
      <c r="AA515" s="74"/>
      <c r="AB515" s="74"/>
      <c r="AC515" s="74"/>
      <c r="AD515" s="74"/>
      <c r="AE515" s="74"/>
      <c r="AF515" s="54">
        <v>23</v>
      </c>
      <c r="AG515" s="54">
        <v>10</v>
      </c>
      <c r="AH515" s="54">
        <v>2011</v>
      </c>
      <c r="AI515" s="145">
        <v>0.76041666666666663</v>
      </c>
      <c r="AJ515" s="147"/>
      <c r="AK515" s="147"/>
      <c r="AL515" s="148"/>
      <c r="AM515" s="149"/>
      <c r="AN515" s="54">
        <v>30</v>
      </c>
      <c r="AO515" s="54">
        <v>4</v>
      </c>
      <c r="AP515" s="59">
        <v>2012</v>
      </c>
      <c r="AQ515" s="145">
        <v>0</v>
      </c>
      <c r="AR515" s="148">
        <v>30</v>
      </c>
      <c r="AS515" s="322" t="s">
        <v>1609</v>
      </c>
      <c r="AT515" s="74">
        <v>284.61</v>
      </c>
      <c r="AU515" s="74">
        <v>286.18</v>
      </c>
      <c r="AV515" s="74">
        <v>0.87</v>
      </c>
      <c r="AW515" s="74">
        <v>0</v>
      </c>
      <c r="AX515" s="74"/>
      <c r="AY515" s="74">
        <v>149.86000000000001</v>
      </c>
      <c r="AZ515" s="74">
        <v>178.48000000000002</v>
      </c>
      <c r="BA515" s="74">
        <v>721.52</v>
      </c>
      <c r="BB515" s="74"/>
      <c r="BC515" s="74">
        <v>900</v>
      </c>
    </row>
    <row r="516" spans="1:55" s="73" customFormat="1" ht="16.5" customHeight="1">
      <c r="A516" s="63" t="s">
        <v>5729</v>
      </c>
      <c r="B516" s="65">
        <v>49</v>
      </c>
      <c r="C516" s="59" t="s">
        <v>1858</v>
      </c>
      <c r="D516" s="320" t="s">
        <v>55</v>
      </c>
      <c r="E516" s="320" t="s">
        <v>1859</v>
      </c>
      <c r="F516" s="54" t="s">
        <v>1860</v>
      </c>
      <c r="G516" s="53"/>
      <c r="H516" s="147" t="s">
        <v>3812</v>
      </c>
      <c r="I516" s="147" t="s">
        <v>3953</v>
      </c>
      <c r="J516" s="147" t="s">
        <v>4943</v>
      </c>
      <c r="K516" s="307">
        <v>27.6</v>
      </c>
      <c r="L516" s="140" t="s">
        <v>3213</v>
      </c>
      <c r="M516" s="74"/>
      <c r="N516" s="74"/>
      <c r="O516" s="74"/>
      <c r="P516" s="74"/>
      <c r="Q516" s="143">
        <v>314</v>
      </c>
      <c r="R516" s="53"/>
      <c r="S516" s="143" t="s">
        <v>69</v>
      </c>
      <c r="T516" s="143">
        <v>11030065</v>
      </c>
      <c r="U516" s="58"/>
      <c r="V516" s="158"/>
      <c r="W516" s="74"/>
      <c r="X516" s="74"/>
      <c r="Y516" s="74"/>
      <c r="Z516" s="74"/>
      <c r="AA516" s="74"/>
      <c r="AB516" s="74"/>
      <c r="AC516" s="74"/>
      <c r="AD516" s="74"/>
      <c r="AE516" s="74"/>
      <c r="AF516" s="54">
        <v>26</v>
      </c>
      <c r="AG516" s="54">
        <v>12</v>
      </c>
      <c r="AH516" s="54">
        <v>2011</v>
      </c>
      <c r="AI516" s="145">
        <v>0.58333333333333337</v>
      </c>
      <c r="AJ516" s="52"/>
      <c r="AK516" s="52"/>
      <c r="AL516" s="54"/>
      <c r="AM516" s="149"/>
      <c r="AN516" s="54">
        <v>30</v>
      </c>
      <c r="AO516" s="54">
        <v>4</v>
      </c>
      <c r="AP516" s="59">
        <v>2012</v>
      </c>
      <c r="AQ516" s="145">
        <v>0</v>
      </c>
      <c r="AR516" s="148">
        <v>30</v>
      </c>
      <c r="AS516" s="322" t="s">
        <v>1609</v>
      </c>
      <c r="AT516" s="74">
        <v>284.61</v>
      </c>
      <c r="AU516" s="74">
        <v>286.18</v>
      </c>
      <c r="AV516" s="74">
        <v>1.35</v>
      </c>
      <c r="AW516" s="74">
        <v>103</v>
      </c>
      <c r="AX516" s="74"/>
      <c r="AY516" s="74">
        <v>149.86000000000001</v>
      </c>
      <c r="AZ516" s="74">
        <v>75</v>
      </c>
      <c r="BA516" s="74">
        <v>825</v>
      </c>
      <c r="BB516" s="74"/>
      <c r="BC516" s="74">
        <v>900</v>
      </c>
    </row>
    <row r="517" spans="1:55" s="73" customFormat="1" ht="16.5" customHeight="1">
      <c r="A517" s="63" t="s">
        <v>5729</v>
      </c>
      <c r="B517" s="65">
        <v>50</v>
      </c>
      <c r="C517" s="59" t="s">
        <v>1861</v>
      </c>
      <c r="D517" s="320" t="s">
        <v>485</v>
      </c>
      <c r="E517" s="320" t="s">
        <v>1209</v>
      </c>
      <c r="F517" s="54" t="s">
        <v>1862</v>
      </c>
      <c r="G517" s="53"/>
      <c r="H517" s="147" t="s">
        <v>2787</v>
      </c>
      <c r="I517" s="147" t="s">
        <v>3950</v>
      </c>
      <c r="J517" s="147" t="s">
        <v>5060</v>
      </c>
      <c r="K517" s="676">
        <v>42.1</v>
      </c>
      <c r="L517" s="140" t="s">
        <v>3213</v>
      </c>
      <c r="M517" s="74"/>
      <c r="N517" s="74"/>
      <c r="O517" s="74"/>
      <c r="P517" s="74"/>
      <c r="Q517" s="143">
        <v>305</v>
      </c>
      <c r="R517" s="53"/>
      <c r="S517" s="143" t="s">
        <v>69</v>
      </c>
      <c r="T517" s="143">
        <v>11030065</v>
      </c>
      <c r="U517" s="58"/>
      <c r="V517" s="158"/>
      <c r="W517" s="74"/>
      <c r="X517" s="74"/>
      <c r="Y517" s="74"/>
      <c r="Z517" s="74"/>
      <c r="AA517" s="74"/>
      <c r="AB517" s="74"/>
      <c r="AC517" s="74"/>
      <c r="AD517" s="74"/>
      <c r="AE517" s="74"/>
      <c r="AF517" s="54">
        <v>19</v>
      </c>
      <c r="AG517" s="54">
        <v>12</v>
      </c>
      <c r="AH517" s="54">
        <v>2011</v>
      </c>
      <c r="AI517" s="145">
        <v>0.625</v>
      </c>
      <c r="AJ517" s="52"/>
      <c r="AK517" s="52"/>
      <c r="AL517" s="52"/>
      <c r="AM517" s="145"/>
      <c r="AN517" s="54">
        <v>30</v>
      </c>
      <c r="AO517" s="54">
        <v>4</v>
      </c>
      <c r="AP517" s="59">
        <v>2012</v>
      </c>
      <c r="AQ517" s="145">
        <v>0</v>
      </c>
      <c r="AR517" s="148">
        <v>30</v>
      </c>
      <c r="AS517" s="322" t="s">
        <v>1609</v>
      </c>
      <c r="AT517" s="74">
        <v>284.61</v>
      </c>
      <c r="AU517" s="74">
        <v>286.18</v>
      </c>
      <c r="AV517" s="74">
        <v>1.85</v>
      </c>
      <c r="AW517" s="74">
        <v>103</v>
      </c>
      <c r="AX517" s="74"/>
      <c r="AY517" s="74">
        <v>149.86000000000001</v>
      </c>
      <c r="AZ517" s="74">
        <v>74.5</v>
      </c>
      <c r="BA517" s="74">
        <v>825.5</v>
      </c>
      <c r="BB517" s="74"/>
      <c r="BC517" s="74">
        <v>900</v>
      </c>
    </row>
    <row r="518" spans="1:55" s="73" customFormat="1" ht="16.5" customHeight="1">
      <c r="A518" s="63" t="s">
        <v>5729</v>
      </c>
      <c r="B518" s="65">
        <v>51</v>
      </c>
      <c r="C518" s="59" t="s">
        <v>3302</v>
      </c>
      <c r="D518" s="320" t="s">
        <v>1803</v>
      </c>
      <c r="E518" s="320" t="s">
        <v>3303</v>
      </c>
      <c r="F518" s="54" t="s">
        <v>3304</v>
      </c>
      <c r="G518" s="53"/>
      <c r="H518" s="147" t="s">
        <v>3955</v>
      </c>
      <c r="I518" s="147" t="s">
        <v>3955</v>
      </c>
      <c r="J518" s="147" t="s">
        <v>5210</v>
      </c>
      <c r="K518" s="307">
        <v>37.11</v>
      </c>
      <c r="L518" s="140" t="s">
        <v>3213</v>
      </c>
      <c r="M518" s="74"/>
      <c r="N518" s="74"/>
      <c r="O518" s="74"/>
      <c r="P518" s="74"/>
      <c r="Q518" s="143">
        <v>2</v>
      </c>
      <c r="R518" s="53"/>
      <c r="S518" s="143" t="s">
        <v>69</v>
      </c>
      <c r="T518" s="143">
        <v>11030065</v>
      </c>
      <c r="U518" s="58"/>
      <c r="V518" s="158"/>
      <c r="W518" s="74"/>
      <c r="X518" s="74"/>
      <c r="Y518" s="74"/>
      <c r="Z518" s="74"/>
      <c r="AA518" s="74"/>
      <c r="AB518" s="74"/>
      <c r="AC518" s="74"/>
      <c r="AD518" s="74"/>
      <c r="AE518" s="74"/>
      <c r="AF518" s="54">
        <v>6</v>
      </c>
      <c r="AG518" s="54">
        <v>4</v>
      </c>
      <c r="AH518" s="54">
        <v>2012</v>
      </c>
      <c r="AI518" s="145">
        <v>0.375</v>
      </c>
      <c r="AJ518" s="147" t="s">
        <v>3948</v>
      </c>
      <c r="AK518" s="147" t="s">
        <v>3955</v>
      </c>
      <c r="AL518" s="148">
        <v>2012</v>
      </c>
      <c r="AM518" s="149">
        <v>0.48055555555555557</v>
      </c>
      <c r="AN518" s="54">
        <v>30</v>
      </c>
      <c r="AO518" s="54">
        <v>4</v>
      </c>
      <c r="AP518" s="59">
        <v>2012</v>
      </c>
      <c r="AQ518" s="145">
        <v>0</v>
      </c>
      <c r="AR518" s="148">
        <v>24</v>
      </c>
      <c r="AS518" s="322" t="s">
        <v>1609</v>
      </c>
      <c r="AT518" s="74">
        <v>227.69</v>
      </c>
      <c r="AU518" s="74">
        <v>228.94</v>
      </c>
      <c r="AV518" s="74">
        <v>1.25</v>
      </c>
      <c r="AW518" s="74">
        <v>113</v>
      </c>
      <c r="AX518" s="74"/>
      <c r="AY518" s="74">
        <v>119.89</v>
      </c>
      <c r="AZ518" s="74">
        <v>29.230000000000018</v>
      </c>
      <c r="BA518" s="74">
        <v>690.77</v>
      </c>
      <c r="BB518" s="74"/>
      <c r="BC518" s="74">
        <v>720</v>
      </c>
    </row>
    <row r="519" spans="1:55" s="73" customFormat="1" ht="16.5" customHeight="1">
      <c r="A519" s="63" t="s">
        <v>5729</v>
      </c>
      <c r="B519" s="65">
        <v>52</v>
      </c>
      <c r="C519" s="59" t="s">
        <v>1872</v>
      </c>
      <c r="D519" s="320" t="s">
        <v>960</v>
      </c>
      <c r="E519" s="320" t="s">
        <v>1873</v>
      </c>
      <c r="F519" s="54" t="s">
        <v>1874</v>
      </c>
      <c r="G519" s="53"/>
      <c r="H519" s="147" t="s">
        <v>3949</v>
      </c>
      <c r="I519" s="147" t="s">
        <v>2021</v>
      </c>
      <c r="J519" s="147" t="s">
        <v>5039</v>
      </c>
      <c r="K519" s="307">
        <v>55.11</v>
      </c>
      <c r="L519" s="140" t="s">
        <v>3213</v>
      </c>
      <c r="M519" s="74"/>
      <c r="N519" s="74"/>
      <c r="O519" s="74"/>
      <c r="P519" s="74"/>
      <c r="Q519" s="77">
        <v>248</v>
      </c>
      <c r="R519" s="53"/>
      <c r="S519" s="143" t="s">
        <v>69</v>
      </c>
      <c r="T519" s="143">
        <v>11030065</v>
      </c>
      <c r="U519" s="58"/>
      <c r="V519" s="158"/>
      <c r="W519" s="74"/>
      <c r="X519" s="74"/>
      <c r="Y519" s="74"/>
      <c r="Z519" s="74"/>
      <c r="AA519" s="74"/>
      <c r="AB519" s="74"/>
      <c r="AC519" s="74"/>
      <c r="AD519" s="74"/>
      <c r="AE519" s="74"/>
      <c r="AF519" s="54">
        <v>2</v>
      </c>
      <c r="AG519" s="54">
        <v>10</v>
      </c>
      <c r="AH519" s="54">
        <v>2011</v>
      </c>
      <c r="AI519" s="145">
        <v>0.79166666666666663</v>
      </c>
      <c r="AJ519" s="147"/>
      <c r="AK519" s="147"/>
      <c r="AL519" s="148"/>
      <c r="AM519" s="149"/>
      <c r="AN519" s="54">
        <v>30</v>
      </c>
      <c r="AO519" s="54">
        <v>4</v>
      </c>
      <c r="AP519" s="59">
        <v>2012</v>
      </c>
      <c r="AQ519" s="145">
        <v>0</v>
      </c>
      <c r="AR519" s="148">
        <v>30</v>
      </c>
      <c r="AS519" s="322" t="s">
        <v>1609</v>
      </c>
      <c r="AT519" s="74">
        <v>284.61</v>
      </c>
      <c r="AU519" s="74">
        <v>286.18</v>
      </c>
      <c r="AV519" s="74">
        <v>3.45</v>
      </c>
      <c r="AW519" s="74">
        <v>103</v>
      </c>
      <c r="AX519" s="74"/>
      <c r="AY519" s="74">
        <v>149.86000000000001</v>
      </c>
      <c r="AZ519" s="74">
        <v>72.899999999999977</v>
      </c>
      <c r="BA519" s="74">
        <v>827.1</v>
      </c>
      <c r="BB519" s="74"/>
      <c r="BC519" s="74">
        <v>900</v>
      </c>
    </row>
    <row r="520" spans="1:55" s="73" customFormat="1" ht="16.5" customHeight="1">
      <c r="A520" s="63" t="s">
        <v>5729</v>
      </c>
      <c r="B520" s="65">
        <v>53</v>
      </c>
      <c r="C520" s="59" t="s">
        <v>1875</v>
      </c>
      <c r="D520" s="320" t="s">
        <v>1876</v>
      </c>
      <c r="E520" s="320" t="s">
        <v>1877</v>
      </c>
      <c r="F520" s="54" t="s">
        <v>1878</v>
      </c>
      <c r="G520" s="53"/>
      <c r="H520" s="147" t="s">
        <v>3458</v>
      </c>
      <c r="I520" s="147" t="s">
        <v>3948</v>
      </c>
      <c r="J520" s="147" t="s">
        <v>5274</v>
      </c>
      <c r="K520" s="307">
        <v>45.6</v>
      </c>
      <c r="L520" s="140" t="s">
        <v>3213</v>
      </c>
      <c r="M520" s="74"/>
      <c r="N520" s="74"/>
      <c r="O520" s="74"/>
      <c r="P520" s="74"/>
      <c r="Q520" s="143">
        <v>292</v>
      </c>
      <c r="R520" s="53"/>
      <c r="S520" s="143" t="s">
        <v>69</v>
      </c>
      <c r="T520" s="143">
        <v>11030065</v>
      </c>
      <c r="U520" s="58"/>
      <c r="V520" s="158"/>
      <c r="W520" s="74"/>
      <c r="X520" s="74"/>
      <c r="Y520" s="74"/>
      <c r="Z520" s="74"/>
      <c r="AA520" s="74"/>
      <c r="AB520" s="74"/>
      <c r="AC520" s="74"/>
      <c r="AD520" s="74"/>
      <c r="AE520" s="74"/>
      <c r="AF520" s="54">
        <v>4</v>
      </c>
      <c r="AG520" s="54">
        <v>12</v>
      </c>
      <c r="AH520" s="54">
        <v>2011</v>
      </c>
      <c r="AI520" s="145">
        <v>0.58333333333333337</v>
      </c>
      <c r="AJ520" s="52"/>
      <c r="AK520" s="52"/>
      <c r="AL520" s="54"/>
      <c r="AM520" s="149"/>
      <c r="AN520" s="54">
        <v>30</v>
      </c>
      <c r="AO520" s="54">
        <v>4</v>
      </c>
      <c r="AP520" s="59">
        <v>2012</v>
      </c>
      <c r="AQ520" s="145">
        <v>0</v>
      </c>
      <c r="AR520" s="148">
        <v>30</v>
      </c>
      <c r="AS520" s="322" t="s">
        <v>1609</v>
      </c>
      <c r="AT520" s="74">
        <v>284.61</v>
      </c>
      <c r="AU520" s="74">
        <v>286.18</v>
      </c>
      <c r="AV520" s="74">
        <v>1.85</v>
      </c>
      <c r="AW520" s="74">
        <v>94</v>
      </c>
      <c r="AX520" s="74"/>
      <c r="AY520" s="74">
        <v>149.86000000000001</v>
      </c>
      <c r="AZ520" s="74">
        <v>83.5</v>
      </c>
      <c r="BA520" s="74">
        <v>816.5</v>
      </c>
      <c r="BB520" s="74"/>
      <c r="BC520" s="74">
        <v>900</v>
      </c>
    </row>
    <row r="521" spans="1:55" s="73" customFormat="1" ht="16.5" customHeight="1">
      <c r="A521" s="63" t="s">
        <v>5729</v>
      </c>
      <c r="B521" s="65">
        <v>54</v>
      </c>
      <c r="C521" s="148"/>
      <c r="D521" s="141" t="s">
        <v>1828</v>
      </c>
      <c r="E521" s="141" t="s">
        <v>1879</v>
      </c>
      <c r="F521" s="52" t="s">
        <v>1880</v>
      </c>
      <c r="G521" s="53"/>
      <c r="H521" s="52" t="s">
        <v>3952</v>
      </c>
      <c r="I521" s="52" t="s">
        <v>3954</v>
      </c>
      <c r="J521" s="52" t="s">
        <v>5230</v>
      </c>
      <c r="K521" s="307">
        <v>67.099999999999994</v>
      </c>
      <c r="L521" s="140" t="s">
        <v>3213</v>
      </c>
      <c r="M521" s="74"/>
      <c r="N521" s="74"/>
      <c r="O521" s="74"/>
      <c r="P521" s="74"/>
      <c r="Q521" s="77">
        <v>319</v>
      </c>
      <c r="R521" s="53"/>
      <c r="S521" s="143" t="s">
        <v>69</v>
      </c>
      <c r="T521" s="143">
        <v>11030065</v>
      </c>
      <c r="U521" s="58"/>
      <c r="V521" s="158"/>
      <c r="W521" s="74"/>
      <c r="X521" s="74"/>
      <c r="Y521" s="74"/>
      <c r="Z521" s="74"/>
      <c r="AA521" s="74"/>
      <c r="AB521" s="74"/>
      <c r="AC521" s="74"/>
      <c r="AD521" s="74"/>
      <c r="AE521" s="74"/>
      <c r="AF521" s="54">
        <v>15</v>
      </c>
      <c r="AG521" s="54">
        <v>10</v>
      </c>
      <c r="AH521" s="54">
        <v>2010</v>
      </c>
      <c r="AI521" s="145">
        <v>0.69097222222222221</v>
      </c>
      <c r="AJ521" s="52"/>
      <c r="AK521" s="52"/>
      <c r="AL521" s="54"/>
      <c r="AM521" s="149"/>
      <c r="AN521" s="54">
        <v>30</v>
      </c>
      <c r="AO521" s="54">
        <v>4</v>
      </c>
      <c r="AP521" s="59">
        <v>2012</v>
      </c>
      <c r="AQ521" s="145">
        <v>0</v>
      </c>
      <c r="AR521" s="148">
        <v>30</v>
      </c>
      <c r="AS521" s="322" t="s">
        <v>1609</v>
      </c>
      <c r="AT521" s="74">
        <v>284.61</v>
      </c>
      <c r="AU521" s="74">
        <v>286.18</v>
      </c>
      <c r="AV521" s="74">
        <v>1.98</v>
      </c>
      <c r="AW521" s="74">
        <v>0</v>
      </c>
      <c r="AX521" s="74"/>
      <c r="AY521" s="74">
        <v>149.86000000000001</v>
      </c>
      <c r="AZ521" s="74">
        <v>177.37</v>
      </c>
      <c r="BA521" s="74">
        <v>722.63</v>
      </c>
      <c r="BB521" s="74"/>
      <c r="BC521" s="74">
        <v>900</v>
      </c>
    </row>
    <row r="522" spans="1:55" s="73" customFormat="1" ht="16.5" customHeight="1">
      <c r="A522" s="63" t="s">
        <v>5729</v>
      </c>
      <c r="B522" s="65">
        <v>55</v>
      </c>
      <c r="C522" s="148">
        <v>1969282973</v>
      </c>
      <c r="D522" s="141" t="s">
        <v>1881</v>
      </c>
      <c r="E522" s="141" t="s">
        <v>1882</v>
      </c>
      <c r="F522" s="52" t="s">
        <v>1883</v>
      </c>
      <c r="G522" s="53"/>
      <c r="H522" s="52" t="s">
        <v>2756</v>
      </c>
      <c r="I522" s="52" t="s">
        <v>2752</v>
      </c>
      <c r="J522" s="52" t="s">
        <v>5238</v>
      </c>
      <c r="K522" s="307">
        <v>30.8</v>
      </c>
      <c r="L522" s="140" t="s">
        <v>3213</v>
      </c>
      <c r="M522" s="74"/>
      <c r="N522" s="74"/>
      <c r="O522" s="74"/>
      <c r="P522" s="74"/>
      <c r="Q522" s="77">
        <v>92</v>
      </c>
      <c r="R522" s="53"/>
      <c r="S522" s="143" t="s">
        <v>69</v>
      </c>
      <c r="T522" s="143">
        <v>11030065</v>
      </c>
      <c r="U522" s="58"/>
      <c r="V522" s="158"/>
      <c r="W522" s="74"/>
      <c r="X522" s="74"/>
      <c r="Y522" s="74"/>
      <c r="Z522" s="74"/>
      <c r="AA522" s="74"/>
      <c r="AB522" s="74"/>
      <c r="AC522" s="74"/>
      <c r="AD522" s="74"/>
      <c r="AE522" s="74"/>
      <c r="AF522" s="54">
        <v>21</v>
      </c>
      <c r="AG522" s="54">
        <v>4</v>
      </c>
      <c r="AH522" s="54">
        <v>2011</v>
      </c>
      <c r="AI522" s="145">
        <v>0.91666666666666663</v>
      </c>
      <c r="AJ522" s="147"/>
      <c r="AK522" s="147"/>
      <c r="AL522" s="148"/>
      <c r="AM522" s="149"/>
      <c r="AN522" s="54">
        <v>30</v>
      </c>
      <c r="AO522" s="54">
        <v>4</v>
      </c>
      <c r="AP522" s="59">
        <v>2012</v>
      </c>
      <c r="AQ522" s="145">
        <v>0</v>
      </c>
      <c r="AR522" s="148">
        <v>30</v>
      </c>
      <c r="AS522" s="322" t="s">
        <v>1609</v>
      </c>
      <c r="AT522" s="74">
        <v>284.61</v>
      </c>
      <c r="AU522" s="74">
        <v>286.18</v>
      </c>
      <c r="AV522" s="74">
        <v>0.87</v>
      </c>
      <c r="AW522" s="74">
        <v>103</v>
      </c>
      <c r="AX522" s="74"/>
      <c r="AY522" s="74">
        <v>149.86000000000001</v>
      </c>
      <c r="AZ522" s="74">
        <v>75.479999999999905</v>
      </c>
      <c r="BA522" s="74">
        <v>824.5200000000001</v>
      </c>
      <c r="BB522" s="74"/>
      <c r="BC522" s="74">
        <v>900</v>
      </c>
    </row>
    <row r="523" spans="1:55" s="73" customFormat="1" ht="16.5" customHeight="1">
      <c r="A523" s="63" t="s">
        <v>5729</v>
      </c>
      <c r="B523" s="65">
        <v>56</v>
      </c>
      <c r="C523" s="59" t="s">
        <v>3351</v>
      </c>
      <c r="D523" s="320" t="s">
        <v>1248</v>
      </c>
      <c r="E523" s="320" t="s">
        <v>1923</v>
      </c>
      <c r="F523" s="54" t="s">
        <v>3352</v>
      </c>
      <c r="G523" s="74"/>
      <c r="H523" s="147" t="s">
        <v>2781</v>
      </c>
      <c r="I523" s="147" t="s">
        <v>3953</v>
      </c>
      <c r="J523" s="147" t="s">
        <v>4965</v>
      </c>
      <c r="K523" s="307">
        <v>38.6</v>
      </c>
      <c r="L523" s="140" t="s">
        <v>3213</v>
      </c>
      <c r="M523" s="74"/>
      <c r="N523" s="74"/>
      <c r="O523" s="74"/>
      <c r="P523" s="74"/>
      <c r="Q523" s="143">
        <v>25</v>
      </c>
      <c r="R523" s="74"/>
      <c r="S523" s="143" t="s">
        <v>69</v>
      </c>
      <c r="T523" s="143">
        <v>11030065</v>
      </c>
      <c r="U523" s="58"/>
      <c r="V523" s="158"/>
      <c r="W523" s="74"/>
      <c r="X523" s="74"/>
      <c r="Y523" s="74"/>
      <c r="Z523" s="74"/>
      <c r="AA523" s="74"/>
      <c r="AB523" s="74"/>
      <c r="AC523" s="74"/>
      <c r="AD523" s="74"/>
      <c r="AE523" s="74"/>
      <c r="AF523" s="54">
        <v>7</v>
      </c>
      <c r="AG523" s="54">
        <v>2</v>
      </c>
      <c r="AH523" s="54">
        <v>2012</v>
      </c>
      <c r="AI523" s="145">
        <v>0.70833333333333337</v>
      </c>
      <c r="AJ523" s="147" t="s">
        <v>3953</v>
      </c>
      <c r="AK523" s="147" t="s">
        <v>3950</v>
      </c>
      <c r="AL523" s="148">
        <v>2012</v>
      </c>
      <c r="AM523" s="149">
        <v>0.7270833333333333</v>
      </c>
      <c r="AN523" s="138">
        <v>24</v>
      </c>
      <c r="AO523" s="138">
        <v>4</v>
      </c>
      <c r="AP523" s="148">
        <v>2012</v>
      </c>
      <c r="AQ523" s="149">
        <v>0.8125</v>
      </c>
      <c r="AR523" s="148">
        <v>24</v>
      </c>
      <c r="AS523" s="322" t="s">
        <v>5201</v>
      </c>
      <c r="AT523" s="74">
        <v>227.69</v>
      </c>
      <c r="AU523" s="74">
        <v>228.94</v>
      </c>
      <c r="AV523" s="74">
        <v>84.59</v>
      </c>
      <c r="AW523" s="74">
        <v>0</v>
      </c>
      <c r="AX523" s="74"/>
      <c r="AY523" s="74">
        <v>119.89</v>
      </c>
      <c r="AZ523" s="74">
        <v>58.889999999999986</v>
      </c>
      <c r="BA523" s="74">
        <v>661.11</v>
      </c>
      <c r="BB523" s="74"/>
      <c r="BC523" s="74">
        <v>720</v>
      </c>
    </row>
    <row r="524" spans="1:55" s="73" customFormat="1" ht="16.5" customHeight="1">
      <c r="A524" s="63" t="s">
        <v>5729</v>
      </c>
      <c r="B524" s="65">
        <v>57</v>
      </c>
      <c r="C524" s="59" t="s">
        <v>4897</v>
      </c>
      <c r="D524" s="320" t="s">
        <v>132</v>
      </c>
      <c r="E524" s="320" t="s">
        <v>1886</v>
      </c>
      <c r="F524" s="54" t="s">
        <v>4898</v>
      </c>
      <c r="G524" s="74"/>
      <c r="H524" s="147" t="s">
        <v>3948</v>
      </c>
      <c r="I524" s="147" t="s">
        <v>3952</v>
      </c>
      <c r="J524" s="147" t="s">
        <v>4954</v>
      </c>
      <c r="K524" s="307">
        <v>54.11</v>
      </c>
      <c r="L524" s="140" t="s">
        <v>3213</v>
      </c>
      <c r="M524" s="74"/>
      <c r="N524" s="74"/>
      <c r="O524" s="74"/>
      <c r="P524" s="74"/>
      <c r="Q524" s="143">
        <v>56</v>
      </c>
      <c r="R524" s="74"/>
      <c r="S524" s="143" t="s">
        <v>69</v>
      </c>
      <c r="T524" s="143">
        <v>11030065</v>
      </c>
      <c r="U524" s="58"/>
      <c r="V524" s="158"/>
      <c r="W524" s="74"/>
      <c r="X524" s="74"/>
      <c r="Y524" s="74"/>
      <c r="Z524" s="74"/>
      <c r="AA524" s="74"/>
      <c r="AB524" s="74"/>
      <c r="AC524" s="74"/>
      <c r="AD524" s="74"/>
      <c r="AE524" s="74"/>
      <c r="AF524" s="54">
        <v>25</v>
      </c>
      <c r="AG524" s="54">
        <v>3</v>
      </c>
      <c r="AH524" s="54">
        <v>2012</v>
      </c>
      <c r="AI524" s="145">
        <v>0.58333333333333337</v>
      </c>
      <c r="AJ524" s="147" t="s">
        <v>2792</v>
      </c>
      <c r="AK524" s="52" t="s">
        <v>3946</v>
      </c>
      <c r="AL524" s="54">
        <v>2012</v>
      </c>
      <c r="AM524" s="149">
        <v>0.40833333333333338</v>
      </c>
      <c r="AN524" s="54">
        <v>30</v>
      </c>
      <c r="AO524" s="54">
        <v>4</v>
      </c>
      <c r="AP524" s="59">
        <v>2012</v>
      </c>
      <c r="AQ524" s="145">
        <v>0</v>
      </c>
      <c r="AR524" s="148">
        <v>30</v>
      </c>
      <c r="AS524" s="322" t="s">
        <v>1609</v>
      </c>
      <c r="AT524" s="74">
        <v>284.61</v>
      </c>
      <c r="AU524" s="74">
        <v>286.18</v>
      </c>
      <c r="AV524" s="74">
        <v>1.85</v>
      </c>
      <c r="AW524" s="74">
        <v>103</v>
      </c>
      <c r="AX524" s="74"/>
      <c r="AY524" s="74">
        <v>149.86000000000001</v>
      </c>
      <c r="AZ524" s="74">
        <v>74.5</v>
      </c>
      <c r="BA524" s="74">
        <v>825.5</v>
      </c>
      <c r="BB524" s="74"/>
      <c r="BC524" s="74">
        <v>900</v>
      </c>
    </row>
    <row r="525" spans="1:55" s="73" customFormat="1" ht="16.5" customHeight="1">
      <c r="A525" s="63" t="s">
        <v>5729</v>
      </c>
      <c r="B525" s="65">
        <v>58</v>
      </c>
      <c r="C525" s="59" t="s">
        <v>4899</v>
      </c>
      <c r="D525" s="320" t="s">
        <v>1885</v>
      </c>
      <c r="E525" s="320" t="s">
        <v>1886</v>
      </c>
      <c r="F525" s="54" t="s">
        <v>1887</v>
      </c>
      <c r="G525" s="74"/>
      <c r="H525" s="147" t="s">
        <v>3454</v>
      </c>
      <c r="I525" s="147" t="s">
        <v>3950</v>
      </c>
      <c r="J525" s="147" t="s">
        <v>4977</v>
      </c>
      <c r="K525" s="307">
        <v>26.1</v>
      </c>
      <c r="L525" s="140" t="s">
        <v>3213</v>
      </c>
      <c r="M525" s="74"/>
      <c r="N525" s="74"/>
      <c r="O525" s="74"/>
      <c r="P525" s="74"/>
      <c r="Q525" s="143">
        <v>57</v>
      </c>
      <c r="R525" s="74"/>
      <c r="S525" s="143" t="s">
        <v>69</v>
      </c>
      <c r="T525" s="143">
        <v>11030065</v>
      </c>
      <c r="U525" s="58"/>
      <c r="V525" s="58"/>
      <c r="W525" s="74"/>
      <c r="X525" s="74"/>
      <c r="Y525" s="74"/>
      <c r="Z525" s="74"/>
      <c r="AA525" s="74"/>
      <c r="AB525" s="74"/>
      <c r="AC525" s="74"/>
      <c r="AD525" s="74"/>
      <c r="AE525" s="74"/>
      <c r="AF525" s="54">
        <v>25</v>
      </c>
      <c r="AG525" s="54">
        <v>3</v>
      </c>
      <c r="AH525" s="54">
        <v>2012</v>
      </c>
      <c r="AI525" s="145">
        <v>0.58333333333333337</v>
      </c>
      <c r="AJ525" s="147" t="s">
        <v>2792</v>
      </c>
      <c r="AK525" s="52" t="s">
        <v>3946</v>
      </c>
      <c r="AL525" s="54">
        <v>2012</v>
      </c>
      <c r="AM525" s="149">
        <v>0.40972222222222227</v>
      </c>
      <c r="AN525" s="54">
        <v>30</v>
      </c>
      <c r="AO525" s="54">
        <v>4</v>
      </c>
      <c r="AP525" s="59">
        <v>2012</v>
      </c>
      <c r="AQ525" s="145">
        <v>0</v>
      </c>
      <c r="AR525" s="148">
        <v>30</v>
      </c>
      <c r="AS525" s="322" t="s">
        <v>1609</v>
      </c>
      <c r="AT525" s="74">
        <v>284.61</v>
      </c>
      <c r="AU525" s="74">
        <v>286.18</v>
      </c>
      <c r="AV525" s="74">
        <v>40.229999999999997</v>
      </c>
      <c r="AW525" s="74">
        <v>103</v>
      </c>
      <c r="AX525" s="74"/>
      <c r="AY525" s="74">
        <v>149.86000000000001</v>
      </c>
      <c r="AZ525" s="74">
        <v>36.120000000000005</v>
      </c>
      <c r="BA525" s="74">
        <v>863.88</v>
      </c>
      <c r="BB525" s="74"/>
      <c r="BC525" s="74">
        <v>900</v>
      </c>
    </row>
    <row r="526" spans="1:55" s="73" customFormat="1" ht="16.5" customHeight="1">
      <c r="A526" s="63" t="s">
        <v>5729</v>
      </c>
      <c r="B526" s="65">
        <v>59</v>
      </c>
      <c r="C526" s="59" t="s">
        <v>3353</v>
      </c>
      <c r="D526" s="320" t="s">
        <v>1948</v>
      </c>
      <c r="E526" s="320" t="s">
        <v>3354</v>
      </c>
      <c r="F526" s="54" t="s">
        <v>3355</v>
      </c>
      <c r="G526" s="74"/>
      <c r="H526" s="147" t="s">
        <v>3955</v>
      </c>
      <c r="I526" s="147" t="s">
        <v>3951</v>
      </c>
      <c r="J526" s="147" t="s">
        <v>4938</v>
      </c>
      <c r="K526" s="307">
        <v>36.799999999999997</v>
      </c>
      <c r="L526" s="140" t="s">
        <v>3213</v>
      </c>
      <c r="M526" s="74"/>
      <c r="N526" s="74"/>
      <c r="O526" s="74"/>
      <c r="P526" s="74"/>
      <c r="Q526" s="143">
        <v>38</v>
      </c>
      <c r="R526" s="74"/>
      <c r="S526" s="143" t="s">
        <v>69</v>
      </c>
      <c r="T526" s="143">
        <v>11030065</v>
      </c>
      <c r="U526" s="58" t="s">
        <v>1629</v>
      </c>
      <c r="V526" s="58"/>
      <c r="W526" s="74"/>
      <c r="X526" s="74"/>
      <c r="Y526" s="74"/>
      <c r="Z526" s="74"/>
      <c r="AA526" s="74"/>
      <c r="AB526" s="74"/>
      <c r="AC526" s="74"/>
      <c r="AD526" s="74"/>
      <c r="AE526" s="74"/>
      <c r="AF526" s="54">
        <v>28</v>
      </c>
      <c r="AG526" s="54">
        <v>2</v>
      </c>
      <c r="AH526" s="54">
        <v>2012</v>
      </c>
      <c r="AI526" s="145">
        <v>0.75</v>
      </c>
      <c r="AJ526" s="147" t="s">
        <v>3793</v>
      </c>
      <c r="AK526" s="147" t="s">
        <v>3950</v>
      </c>
      <c r="AL526" s="148">
        <v>2012</v>
      </c>
      <c r="AM526" s="149">
        <v>0.77916666666666667</v>
      </c>
      <c r="AN526" s="54">
        <v>30</v>
      </c>
      <c r="AO526" s="54">
        <v>4</v>
      </c>
      <c r="AP526" s="59">
        <v>2012</v>
      </c>
      <c r="AQ526" s="145">
        <v>0</v>
      </c>
      <c r="AR526" s="148">
        <v>30</v>
      </c>
      <c r="AS526" s="322" t="s">
        <v>1609</v>
      </c>
      <c r="AT526" s="74">
        <v>284.61</v>
      </c>
      <c r="AU526" s="74">
        <v>286.18</v>
      </c>
      <c r="AV526" s="74">
        <v>6.73</v>
      </c>
      <c r="AW526" s="74">
        <v>123</v>
      </c>
      <c r="AX526" s="74"/>
      <c r="AY526" s="74">
        <v>149.86000000000001</v>
      </c>
      <c r="AZ526" s="74">
        <v>49.620000000000005</v>
      </c>
      <c r="BA526" s="74">
        <v>850.38</v>
      </c>
      <c r="BB526" s="74"/>
      <c r="BC526" s="74">
        <v>900</v>
      </c>
    </row>
    <row r="527" spans="1:55" s="73" customFormat="1" ht="16.5" customHeight="1">
      <c r="A527" s="63" t="s">
        <v>5729</v>
      </c>
      <c r="B527" s="65">
        <v>60</v>
      </c>
      <c r="C527" s="59" t="s">
        <v>1888</v>
      </c>
      <c r="D527" s="320" t="s">
        <v>204</v>
      </c>
      <c r="E527" s="320" t="s">
        <v>1889</v>
      </c>
      <c r="F527" s="54" t="s">
        <v>1890</v>
      </c>
      <c r="G527" s="74"/>
      <c r="H527" s="147" t="s">
        <v>3953</v>
      </c>
      <c r="I527" s="147" t="s">
        <v>3951</v>
      </c>
      <c r="J527" s="147" t="s">
        <v>5274</v>
      </c>
      <c r="K527" s="307">
        <v>44</v>
      </c>
      <c r="L527" s="140" t="s">
        <v>3213</v>
      </c>
      <c r="M527" s="74"/>
      <c r="N527" s="74"/>
      <c r="O527" s="74"/>
      <c r="P527" s="74"/>
      <c r="Q527" s="77">
        <v>262</v>
      </c>
      <c r="R527" s="74"/>
      <c r="S527" s="143" t="s">
        <v>69</v>
      </c>
      <c r="T527" s="143">
        <v>11030065</v>
      </c>
      <c r="U527" s="58" t="s">
        <v>1629</v>
      </c>
      <c r="V527" s="58"/>
      <c r="W527" s="74"/>
      <c r="X527" s="74"/>
      <c r="Y527" s="74"/>
      <c r="Z527" s="74"/>
      <c r="AA527" s="74"/>
      <c r="AB527" s="74"/>
      <c r="AC527" s="74"/>
      <c r="AD527" s="74"/>
      <c r="AE527" s="74"/>
      <c r="AF527" s="54">
        <v>18</v>
      </c>
      <c r="AG527" s="54">
        <v>10</v>
      </c>
      <c r="AH527" s="54">
        <v>2011</v>
      </c>
      <c r="AI527" s="145">
        <v>0.77083333333333337</v>
      </c>
      <c r="AJ527" s="147"/>
      <c r="AK527" s="147"/>
      <c r="AL527" s="148"/>
      <c r="AM527" s="149"/>
      <c r="AN527" s="54">
        <v>30</v>
      </c>
      <c r="AO527" s="54">
        <v>4</v>
      </c>
      <c r="AP527" s="59">
        <v>2012</v>
      </c>
      <c r="AQ527" s="145">
        <v>0</v>
      </c>
      <c r="AR527" s="148">
        <v>30</v>
      </c>
      <c r="AS527" s="322" t="s">
        <v>1609</v>
      </c>
      <c r="AT527" s="74">
        <v>284.61</v>
      </c>
      <c r="AU527" s="74">
        <v>286.18</v>
      </c>
      <c r="AV527" s="74">
        <v>10.18</v>
      </c>
      <c r="AW527" s="74">
        <v>123</v>
      </c>
      <c r="AX527" s="74"/>
      <c r="AY527" s="74">
        <v>149.86000000000001</v>
      </c>
      <c r="AZ527" s="74">
        <v>46.169999999999959</v>
      </c>
      <c r="BA527" s="74">
        <v>853.83</v>
      </c>
      <c r="BB527" s="74"/>
      <c r="BC527" s="74">
        <v>900</v>
      </c>
    </row>
    <row r="528" spans="1:55" s="73" customFormat="1" ht="16.5" customHeight="1">
      <c r="A528" s="63" t="s">
        <v>5729</v>
      </c>
      <c r="B528" s="65">
        <v>61</v>
      </c>
      <c r="C528" s="59" t="s">
        <v>5745</v>
      </c>
      <c r="D528" s="320" t="s">
        <v>521</v>
      </c>
      <c r="E528" s="320" t="s">
        <v>522</v>
      </c>
      <c r="F528" s="54" t="s">
        <v>523</v>
      </c>
      <c r="G528" s="74"/>
      <c r="H528" s="148">
        <v>24</v>
      </c>
      <c r="I528" s="147" t="s">
        <v>3953</v>
      </c>
      <c r="J528" s="147" t="s">
        <v>4934</v>
      </c>
      <c r="K528" s="307">
        <v>33.4</v>
      </c>
      <c r="L528" s="58" t="s">
        <v>3214</v>
      </c>
      <c r="M528" s="74"/>
      <c r="N528" s="74"/>
      <c r="O528" s="74"/>
      <c r="P528" s="74"/>
      <c r="Q528" s="143">
        <v>67</v>
      </c>
      <c r="R528" s="74"/>
      <c r="S528" s="143" t="s">
        <v>69</v>
      </c>
      <c r="T528" s="143">
        <v>11030065</v>
      </c>
      <c r="U528" s="58" t="s">
        <v>1824</v>
      </c>
      <c r="V528" s="58"/>
      <c r="W528" s="74"/>
      <c r="X528" s="74"/>
      <c r="Y528" s="74"/>
      <c r="Z528" s="74"/>
      <c r="AA528" s="74"/>
      <c r="AB528" s="74"/>
      <c r="AC528" s="74"/>
      <c r="AD528" s="74"/>
      <c r="AE528" s="74"/>
      <c r="AF528" s="54">
        <v>1</v>
      </c>
      <c r="AG528" s="54">
        <v>4</v>
      </c>
      <c r="AH528" s="54">
        <v>2012</v>
      </c>
      <c r="AI528" s="145">
        <v>0.66666666666666663</v>
      </c>
      <c r="AJ528" s="147" t="s">
        <v>3950</v>
      </c>
      <c r="AK528" s="147" t="s">
        <v>3955</v>
      </c>
      <c r="AL528" s="143">
        <v>2012</v>
      </c>
      <c r="AM528" s="149">
        <v>0.50694444444444442</v>
      </c>
      <c r="AN528" s="138">
        <v>10</v>
      </c>
      <c r="AO528" s="138">
        <v>4</v>
      </c>
      <c r="AP528" s="148">
        <v>2012</v>
      </c>
      <c r="AQ528" s="149">
        <v>0.80555555555555547</v>
      </c>
      <c r="AR528" s="148">
        <v>9</v>
      </c>
      <c r="AS528" s="677"/>
      <c r="AT528" s="74">
        <v>85.38</v>
      </c>
      <c r="AU528" s="74">
        <v>85.85</v>
      </c>
      <c r="AV528" s="74">
        <v>4.7300000000000004</v>
      </c>
      <c r="AW528" s="74">
        <v>12</v>
      </c>
      <c r="AX528" s="74"/>
      <c r="AY528" s="74">
        <v>44.96</v>
      </c>
      <c r="AZ528" s="74">
        <v>37.080000000000013</v>
      </c>
      <c r="BA528" s="74">
        <v>232.92</v>
      </c>
      <c r="BB528" s="74"/>
      <c r="BC528" s="74">
        <v>270</v>
      </c>
    </row>
    <row r="529" spans="1:55" s="73" customFormat="1" ht="16.5" customHeight="1">
      <c r="A529" s="63" t="s">
        <v>5729</v>
      </c>
      <c r="B529" s="65">
        <v>62</v>
      </c>
      <c r="C529" s="59" t="s">
        <v>5746</v>
      </c>
      <c r="D529" s="320" t="s">
        <v>733</v>
      </c>
      <c r="E529" s="320" t="s">
        <v>5747</v>
      </c>
      <c r="F529" s="54" t="s">
        <v>5748</v>
      </c>
      <c r="G529" s="74"/>
      <c r="H529" s="147" t="s">
        <v>3948</v>
      </c>
      <c r="I529" s="147" t="s">
        <v>3948</v>
      </c>
      <c r="J529" s="147" t="s">
        <v>5033</v>
      </c>
      <c r="K529" s="307">
        <v>53.11</v>
      </c>
      <c r="L529" s="140" t="s">
        <v>3213</v>
      </c>
      <c r="M529" s="74"/>
      <c r="N529" s="74"/>
      <c r="O529" s="74"/>
      <c r="P529" s="74"/>
      <c r="Q529" s="143">
        <v>79</v>
      </c>
      <c r="R529" s="74"/>
      <c r="S529" s="143" t="s">
        <v>69</v>
      </c>
      <c r="T529" s="143">
        <v>11030065</v>
      </c>
      <c r="U529" s="58"/>
      <c r="V529" s="58"/>
      <c r="W529" s="74"/>
      <c r="X529" s="74"/>
      <c r="Y529" s="74"/>
      <c r="Z529" s="74"/>
      <c r="AA529" s="74"/>
      <c r="AB529" s="74"/>
      <c r="AC529" s="74"/>
      <c r="AD529" s="74"/>
      <c r="AE529" s="74"/>
      <c r="AF529" s="54">
        <v>23</v>
      </c>
      <c r="AG529" s="54">
        <v>4</v>
      </c>
      <c r="AH529" s="54">
        <v>2012</v>
      </c>
      <c r="AI529" s="145">
        <v>0.47916666666666669</v>
      </c>
      <c r="AJ529" s="147" t="s">
        <v>3454</v>
      </c>
      <c r="AK529" s="147" t="s">
        <v>3955</v>
      </c>
      <c r="AL529" s="143">
        <v>2012</v>
      </c>
      <c r="AM529" s="149">
        <v>0.50694444444444442</v>
      </c>
      <c r="AN529" s="54">
        <v>30</v>
      </c>
      <c r="AO529" s="54">
        <v>4</v>
      </c>
      <c r="AP529" s="59">
        <v>2012</v>
      </c>
      <c r="AQ529" s="145">
        <v>0</v>
      </c>
      <c r="AR529" s="148">
        <v>7</v>
      </c>
      <c r="AS529" s="677" t="s">
        <v>1609</v>
      </c>
      <c r="AT529" s="74">
        <v>66.41</v>
      </c>
      <c r="AU529" s="74">
        <v>66.77</v>
      </c>
      <c r="AV529" s="74">
        <v>3.38</v>
      </c>
      <c r="AW529" s="74">
        <v>30</v>
      </c>
      <c r="AX529" s="74"/>
      <c r="AY529" s="74">
        <v>34.97</v>
      </c>
      <c r="AZ529" s="74">
        <v>8.4699999999999989</v>
      </c>
      <c r="BA529" s="74">
        <v>201.53</v>
      </c>
      <c r="BB529" s="74"/>
      <c r="BC529" s="74">
        <v>210</v>
      </c>
    </row>
    <row r="530" spans="1:55" s="73" customFormat="1" ht="16.5" customHeight="1">
      <c r="A530" s="63" t="s">
        <v>5729</v>
      </c>
      <c r="B530" s="65">
        <v>63</v>
      </c>
      <c r="C530" s="59" t="s">
        <v>1616</v>
      </c>
      <c r="D530" s="320" t="s">
        <v>132</v>
      </c>
      <c r="E530" s="320" t="s">
        <v>1617</v>
      </c>
      <c r="F530" s="54" t="s">
        <v>1618</v>
      </c>
      <c r="G530" s="74"/>
      <c r="H530" s="147" t="s">
        <v>3949</v>
      </c>
      <c r="I530" s="147" t="s">
        <v>3950</v>
      </c>
      <c r="J530" s="147" t="s">
        <v>5033</v>
      </c>
      <c r="K530" s="307">
        <v>53.8</v>
      </c>
      <c r="L530" s="140" t="s">
        <v>3213</v>
      </c>
      <c r="M530" s="74"/>
      <c r="N530" s="74"/>
      <c r="O530" s="74"/>
      <c r="P530" s="74"/>
      <c r="Q530" s="77">
        <v>259</v>
      </c>
      <c r="R530" s="74"/>
      <c r="S530" s="143" t="s">
        <v>69</v>
      </c>
      <c r="T530" s="143">
        <v>11030065</v>
      </c>
      <c r="U530" s="58"/>
      <c r="V530" s="58"/>
      <c r="W530" s="74"/>
      <c r="X530" s="74"/>
      <c r="Y530" s="74"/>
      <c r="Z530" s="74"/>
      <c r="AA530" s="74"/>
      <c r="AB530" s="74"/>
      <c r="AC530" s="74"/>
      <c r="AD530" s="74"/>
      <c r="AE530" s="74"/>
      <c r="AF530" s="54">
        <v>14</v>
      </c>
      <c r="AG530" s="54">
        <v>10</v>
      </c>
      <c r="AH530" s="54">
        <v>2011</v>
      </c>
      <c r="AI530" s="145">
        <v>0.5625</v>
      </c>
      <c r="AJ530" s="147"/>
      <c r="AK530" s="147"/>
      <c r="AL530" s="148"/>
      <c r="AM530" s="149"/>
      <c r="AN530" s="54">
        <v>30</v>
      </c>
      <c r="AO530" s="54">
        <v>4</v>
      </c>
      <c r="AP530" s="59">
        <v>2012</v>
      </c>
      <c r="AQ530" s="145">
        <v>0</v>
      </c>
      <c r="AR530" s="148">
        <v>30</v>
      </c>
      <c r="AS530" s="677" t="s">
        <v>1609</v>
      </c>
      <c r="AT530" s="74">
        <v>284.61</v>
      </c>
      <c r="AU530" s="74">
        <v>286.18</v>
      </c>
      <c r="AV530" s="74">
        <v>1.62</v>
      </c>
      <c r="AW530" s="74">
        <v>0</v>
      </c>
      <c r="AX530" s="74"/>
      <c r="AY530" s="74">
        <v>149.86000000000001</v>
      </c>
      <c r="AZ530" s="74">
        <v>177.73000000000002</v>
      </c>
      <c r="BA530" s="74">
        <v>722.27</v>
      </c>
      <c r="BB530" s="74"/>
      <c r="BC530" s="74">
        <v>900</v>
      </c>
    </row>
    <row r="531" spans="1:55" s="73" customFormat="1" ht="16.5" customHeight="1">
      <c r="A531" s="63" t="s">
        <v>5729</v>
      </c>
      <c r="B531" s="65">
        <v>64</v>
      </c>
      <c r="C531" s="59" t="s">
        <v>4833</v>
      </c>
      <c r="D531" s="320" t="s">
        <v>4834</v>
      </c>
      <c r="E531" s="320" t="s">
        <v>4835</v>
      </c>
      <c r="F531" s="54" t="s">
        <v>4836</v>
      </c>
      <c r="G531" s="74"/>
      <c r="H531" s="147" t="s">
        <v>2787</v>
      </c>
      <c r="I531" s="147" t="s">
        <v>3952</v>
      </c>
      <c r="J531" s="147" t="s">
        <v>4951</v>
      </c>
      <c r="K531" s="676">
        <v>62.1</v>
      </c>
      <c r="L531" s="140" t="s">
        <v>3213</v>
      </c>
      <c r="M531" s="74"/>
      <c r="N531" s="74"/>
      <c r="O531" s="74"/>
      <c r="P531" s="74"/>
      <c r="Q531" s="143">
        <v>45</v>
      </c>
      <c r="R531" s="74"/>
      <c r="S531" s="143" t="s">
        <v>69</v>
      </c>
      <c r="T531" s="143">
        <v>11030065</v>
      </c>
      <c r="U531" s="58"/>
      <c r="V531" s="58"/>
      <c r="W531" s="74"/>
      <c r="X531" s="74"/>
      <c r="Y531" s="74"/>
      <c r="Z531" s="74"/>
      <c r="AA531" s="74"/>
      <c r="AB531" s="74"/>
      <c r="AC531" s="74"/>
      <c r="AD531" s="74"/>
      <c r="AE531" s="74"/>
      <c r="AF531" s="54">
        <v>7</v>
      </c>
      <c r="AG531" s="54">
        <v>3</v>
      </c>
      <c r="AH531" s="54">
        <v>2012</v>
      </c>
      <c r="AI531" s="145">
        <v>0.4375</v>
      </c>
      <c r="AJ531" s="147" t="s">
        <v>3953</v>
      </c>
      <c r="AK531" s="52" t="s">
        <v>3946</v>
      </c>
      <c r="AL531" s="54">
        <v>2012</v>
      </c>
      <c r="AM531" s="149">
        <v>0.46666666666666662</v>
      </c>
      <c r="AN531" s="138">
        <v>22</v>
      </c>
      <c r="AO531" s="138">
        <v>4</v>
      </c>
      <c r="AP531" s="148">
        <v>2012</v>
      </c>
      <c r="AQ531" s="149">
        <v>0.63541666666666663</v>
      </c>
      <c r="AR531" s="148">
        <v>22</v>
      </c>
      <c r="AS531" s="151" t="s">
        <v>1621</v>
      </c>
      <c r="AT531" s="74">
        <v>208.71</v>
      </c>
      <c r="AU531" s="74">
        <v>209.86</v>
      </c>
      <c r="AV531" s="74">
        <v>2.11</v>
      </c>
      <c r="AW531" s="74">
        <v>0</v>
      </c>
      <c r="AX531" s="74"/>
      <c r="AY531" s="74">
        <v>109.9</v>
      </c>
      <c r="AZ531" s="74">
        <v>129.41999999999996</v>
      </c>
      <c r="BA531" s="74">
        <v>530.58000000000004</v>
      </c>
      <c r="BB531" s="74"/>
      <c r="BC531" s="74">
        <v>660</v>
      </c>
    </row>
    <row r="532" spans="1:55" s="73" customFormat="1" ht="16.5" customHeight="1">
      <c r="A532" s="63" t="s">
        <v>5729</v>
      </c>
      <c r="B532" s="65">
        <v>65</v>
      </c>
      <c r="C532" s="59" t="s">
        <v>5749</v>
      </c>
      <c r="D532" s="320" t="s">
        <v>5750</v>
      </c>
      <c r="E532" s="320" t="s">
        <v>5379</v>
      </c>
      <c r="F532" s="54" t="s">
        <v>5751</v>
      </c>
      <c r="G532" s="74"/>
      <c r="H532" s="147" t="s">
        <v>2803</v>
      </c>
      <c r="I532" s="147" t="s">
        <v>3947</v>
      </c>
      <c r="J532" s="147" t="s">
        <v>4930</v>
      </c>
      <c r="K532" s="307">
        <v>65.2</v>
      </c>
      <c r="L532" s="140" t="s">
        <v>3213</v>
      </c>
      <c r="M532" s="74"/>
      <c r="N532" s="74"/>
      <c r="O532" s="74"/>
      <c r="P532" s="74"/>
      <c r="Q532" s="143">
        <v>78</v>
      </c>
      <c r="R532" s="74"/>
      <c r="S532" s="143" t="s">
        <v>69</v>
      </c>
      <c r="T532" s="143">
        <v>11030065</v>
      </c>
      <c r="U532" s="58"/>
      <c r="V532" s="58" t="s">
        <v>5752</v>
      </c>
      <c r="W532" s="74"/>
      <c r="X532" s="74"/>
      <c r="Y532" s="74"/>
      <c r="Z532" s="74"/>
      <c r="AA532" s="74"/>
      <c r="AB532" s="74"/>
      <c r="AC532" s="74"/>
      <c r="AD532" s="74"/>
      <c r="AE532" s="74"/>
      <c r="AF532" s="54">
        <v>20</v>
      </c>
      <c r="AG532" s="54">
        <v>4</v>
      </c>
      <c r="AH532" s="54">
        <v>2012</v>
      </c>
      <c r="AI532" s="145">
        <v>0.58333333333333337</v>
      </c>
      <c r="AJ532" s="147" t="s">
        <v>3804</v>
      </c>
      <c r="AK532" s="147" t="s">
        <v>3955</v>
      </c>
      <c r="AL532" s="143">
        <v>2012</v>
      </c>
      <c r="AM532" s="149">
        <v>0.59861111111111109</v>
      </c>
      <c r="AN532" s="54">
        <v>30</v>
      </c>
      <c r="AO532" s="54">
        <v>4</v>
      </c>
      <c r="AP532" s="59">
        <v>2012</v>
      </c>
      <c r="AQ532" s="145">
        <v>0</v>
      </c>
      <c r="AR532" s="148">
        <v>10</v>
      </c>
      <c r="AS532" s="677" t="s">
        <v>1609</v>
      </c>
      <c r="AT532" s="74">
        <v>94.87</v>
      </c>
      <c r="AU532" s="74">
        <v>95.39</v>
      </c>
      <c r="AV532" s="74">
        <v>1.25</v>
      </c>
      <c r="AW532" s="74">
        <v>37</v>
      </c>
      <c r="AX532" s="74"/>
      <c r="AY532" s="74">
        <v>49.95</v>
      </c>
      <c r="AZ532" s="74">
        <v>21.539999999999964</v>
      </c>
      <c r="BA532" s="74">
        <v>278.46000000000004</v>
      </c>
      <c r="BB532" s="74"/>
      <c r="BC532" s="74">
        <v>300</v>
      </c>
    </row>
    <row r="533" spans="1:55" s="73" customFormat="1" ht="16.5" customHeight="1">
      <c r="A533" s="63" t="s">
        <v>5729</v>
      </c>
      <c r="B533" s="65">
        <v>66</v>
      </c>
      <c r="C533" s="59">
        <v>2537098060</v>
      </c>
      <c r="D533" s="320" t="s">
        <v>4837</v>
      </c>
      <c r="E533" s="320" t="s">
        <v>4838</v>
      </c>
      <c r="F533" s="52">
        <v>25001033386</v>
      </c>
      <c r="G533" s="74"/>
      <c r="H533" s="148">
        <v>21</v>
      </c>
      <c r="I533" s="147" t="s">
        <v>2021</v>
      </c>
      <c r="J533" s="147" t="s">
        <v>4963</v>
      </c>
      <c r="K533" s="307">
        <v>40.4</v>
      </c>
      <c r="L533" s="140" t="s">
        <v>3213</v>
      </c>
      <c r="M533" s="74"/>
      <c r="N533" s="74"/>
      <c r="O533" s="74"/>
      <c r="P533" s="74"/>
      <c r="Q533" s="143">
        <v>64</v>
      </c>
      <c r="R533" s="74"/>
      <c r="S533" s="143" t="s">
        <v>69</v>
      </c>
      <c r="T533" s="143">
        <v>11030065</v>
      </c>
      <c r="U533" s="58"/>
      <c r="V533" s="58"/>
      <c r="W533" s="74"/>
      <c r="X533" s="74"/>
      <c r="Y533" s="74"/>
      <c r="Z533" s="74"/>
      <c r="AA533" s="74"/>
      <c r="AB533" s="74"/>
      <c r="AC533" s="74"/>
      <c r="AD533" s="74"/>
      <c r="AE533" s="74"/>
      <c r="AF533" s="54">
        <v>29</v>
      </c>
      <c r="AG533" s="54">
        <v>3</v>
      </c>
      <c r="AH533" s="54">
        <v>2012</v>
      </c>
      <c r="AI533" s="145">
        <v>0.57291666666666663</v>
      </c>
      <c r="AJ533" s="147" t="s">
        <v>2797</v>
      </c>
      <c r="AK533" s="52" t="s">
        <v>3946</v>
      </c>
      <c r="AL533" s="54">
        <v>2012</v>
      </c>
      <c r="AM533" s="149">
        <v>0.60902777777777783</v>
      </c>
      <c r="AN533" s="54">
        <v>30</v>
      </c>
      <c r="AO533" s="54">
        <v>4</v>
      </c>
      <c r="AP533" s="59">
        <v>2012</v>
      </c>
      <c r="AQ533" s="145">
        <v>0</v>
      </c>
      <c r="AR533" s="148">
        <v>30</v>
      </c>
      <c r="AS533" s="677" t="s">
        <v>1609</v>
      </c>
      <c r="AT533" s="74">
        <v>284.61</v>
      </c>
      <c r="AU533" s="74">
        <v>286.18</v>
      </c>
      <c r="AV533" s="74">
        <v>1.27</v>
      </c>
      <c r="AW533" s="74">
        <v>0</v>
      </c>
      <c r="AX533" s="74"/>
      <c r="AY533" s="74">
        <v>149.86000000000001</v>
      </c>
      <c r="AZ533" s="74">
        <v>178.07999999999993</v>
      </c>
      <c r="BA533" s="74">
        <v>721.92000000000007</v>
      </c>
      <c r="BB533" s="74"/>
      <c r="BC533" s="74">
        <v>900</v>
      </c>
    </row>
    <row r="534" spans="1:55" s="73" customFormat="1" ht="16.5" customHeight="1">
      <c r="A534" s="63" t="s">
        <v>5729</v>
      </c>
      <c r="B534" s="65">
        <v>67</v>
      </c>
      <c r="C534" s="59" t="s">
        <v>4839</v>
      </c>
      <c r="D534" s="320" t="s">
        <v>4840</v>
      </c>
      <c r="E534" s="320" t="s">
        <v>1253</v>
      </c>
      <c r="F534" s="54" t="s">
        <v>4841</v>
      </c>
      <c r="G534" s="74"/>
      <c r="H534" s="147" t="s">
        <v>3950</v>
      </c>
      <c r="I534" s="147" t="s">
        <v>3950</v>
      </c>
      <c r="J534" s="147" t="s">
        <v>4942</v>
      </c>
      <c r="K534" s="307">
        <v>27.2</v>
      </c>
      <c r="L534" s="140" t="s">
        <v>3213</v>
      </c>
      <c r="M534" s="74"/>
      <c r="N534" s="74"/>
      <c r="O534" s="74"/>
      <c r="P534" s="74"/>
      <c r="Q534" s="143">
        <v>62</v>
      </c>
      <c r="R534" s="74"/>
      <c r="S534" s="143" t="s">
        <v>69</v>
      </c>
      <c r="T534" s="143">
        <v>11030065</v>
      </c>
      <c r="U534" s="58"/>
      <c r="V534" s="58"/>
      <c r="W534" s="74"/>
      <c r="X534" s="74"/>
      <c r="Y534" s="74"/>
      <c r="Z534" s="74"/>
      <c r="AA534" s="74"/>
      <c r="AB534" s="74"/>
      <c r="AC534" s="74"/>
      <c r="AD534" s="74"/>
      <c r="AE534" s="74"/>
      <c r="AF534" s="54">
        <v>28</v>
      </c>
      <c r="AG534" s="54">
        <v>3</v>
      </c>
      <c r="AH534" s="54">
        <v>2012</v>
      </c>
      <c r="AI534" s="145" t="s">
        <v>4842</v>
      </c>
      <c r="AJ534" s="147" t="s">
        <v>3793</v>
      </c>
      <c r="AK534" s="52" t="s">
        <v>3946</v>
      </c>
      <c r="AL534" s="54">
        <v>2012</v>
      </c>
      <c r="AM534" s="149">
        <v>0.83194444444444438</v>
      </c>
      <c r="AN534" s="54">
        <v>30</v>
      </c>
      <c r="AO534" s="54">
        <v>4</v>
      </c>
      <c r="AP534" s="59">
        <v>2012</v>
      </c>
      <c r="AQ534" s="145">
        <v>0</v>
      </c>
      <c r="AR534" s="148">
        <v>30</v>
      </c>
      <c r="AS534" s="677" t="s">
        <v>1609</v>
      </c>
      <c r="AT534" s="74">
        <v>284.61</v>
      </c>
      <c r="AU534" s="74">
        <v>286.18</v>
      </c>
      <c r="AV534" s="74">
        <v>1.1299999999999999</v>
      </c>
      <c r="AW534" s="74">
        <v>30</v>
      </c>
      <c r="AX534" s="74"/>
      <c r="AY534" s="74">
        <v>149.86000000000001</v>
      </c>
      <c r="AZ534" s="74">
        <v>148.22000000000003</v>
      </c>
      <c r="BA534" s="74">
        <v>751.78</v>
      </c>
      <c r="BB534" s="74"/>
      <c r="BC534" s="74">
        <v>900</v>
      </c>
    </row>
    <row r="535" spans="1:55" s="73" customFormat="1" ht="16.5" customHeight="1">
      <c r="A535" s="63" t="s">
        <v>5729</v>
      </c>
      <c r="B535" s="65">
        <v>68</v>
      </c>
      <c r="C535" s="59" t="s">
        <v>3261</v>
      </c>
      <c r="D535" s="320" t="s">
        <v>55</v>
      </c>
      <c r="E535" s="320" t="s">
        <v>3262</v>
      </c>
      <c r="F535" s="54" t="s">
        <v>3263</v>
      </c>
      <c r="G535" s="74"/>
      <c r="H535" s="147" t="s">
        <v>3948</v>
      </c>
      <c r="I535" s="147" t="s">
        <v>3954</v>
      </c>
      <c r="J535" s="147" t="s">
        <v>4955</v>
      </c>
      <c r="K535" s="307">
        <v>24.6</v>
      </c>
      <c r="L535" s="140" t="s">
        <v>3213</v>
      </c>
      <c r="M535" s="74"/>
      <c r="N535" s="74"/>
      <c r="O535" s="74"/>
      <c r="P535" s="74"/>
      <c r="Q535" s="143">
        <v>31</v>
      </c>
      <c r="R535" s="74"/>
      <c r="S535" s="143" t="s">
        <v>69</v>
      </c>
      <c r="T535" s="143">
        <v>11030065</v>
      </c>
      <c r="U535" s="58"/>
      <c r="V535" s="58"/>
      <c r="W535" s="74"/>
      <c r="X535" s="74"/>
      <c r="Y535" s="74"/>
      <c r="Z535" s="74"/>
      <c r="AA535" s="74"/>
      <c r="AB535" s="74"/>
      <c r="AC535" s="74"/>
      <c r="AD535" s="74"/>
      <c r="AE535" s="74"/>
      <c r="AF535" s="54">
        <v>20</v>
      </c>
      <c r="AG535" s="54">
        <v>2</v>
      </c>
      <c r="AH535" s="54">
        <v>2012</v>
      </c>
      <c r="AI535" s="145">
        <v>0.58333333333333337</v>
      </c>
      <c r="AJ535" s="52" t="s">
        <v>3804</v>
      </c>
      <c r="AK535" s="52" t="s">
        <v>3950</v>
      </c>
      <c r="AL535" s="52" t="s">
        <v>3992</v>
      </c>
      <c r="AM535" s="145">
        <v>0.66597222222222219</v>
      </c>
      <c r="AN535" s="54">
        <v>30</v>
      </c>
      <c r="AO535" s="54">
        <v>4</v>
      </c>
      <c r="AP535" s="59">
        <v>2012</v>
      </c>
      <c r="AQ535" s="145">
        <v>0</v>
      </c>
      <c r="AR535" s="148">
        <v>30</v>
      </c>
      <c r="AS535" s="677" t="s">
        <v>1609</v>
      </c>
      <c r="AT535" s="74">
        <v>284.61</v>
      </c>
      <c r="AU535" s="74">
        <v>286.18</v>
      </c>
      <c r="AV535" s="74">
        <v>0.08</v>
      </c>
      <c r="AW535" s="74">
        <v>16</v>
      </c>
      <c r="AX535" s="74"/>
      <c r="AY535" s="74">
        <v>149.86000000000001</v>
      </c>
      <c r="AZ535" s="74">
        <v>163.26999999999998</v>
      </c>
      <c r="BA535" s="74">
        <v>736.73</v>
      </c>
      <c r="BB535" s="74"/>
      <c r="BC535" s="74">
        <v>900</v>
      </c>
    </row>
    <row r="536" spans="1:55" s="73" customFormat="1" ht="16.5" customHeight="1">
      <c r="A536" s="63" t="s">
        <v>5729</v>
      </c>
      <c r="B536" s="65">
        <v>69</v>
      </c>
      <c r="C536" s="59" t="s">
        <v>4843</v>
      </c>
      <c r="D536" s="320" t="s">
        <v>123</v>
      </c>
      <c r="E536" s="320" t="s">
        <v>4844</v>
      </c>
      <c r="F536" s="54" t="s">
        <v>4845</v>
      </c>
      <c r="G536" s="74"/>
      <c r="H536" s="147" t="s">
        <v>2756</v>
      </c>
      <c r="I536" s="147" t="s">
        <v>2752</v>
      </c>
      <c r="J536" s="147" t="s">
        <v>5238</v>
      </c>
      <c r="K536" s="307">
        <v>31.4</v>
      </c>
      <c r="L536" s="140" t="s">
        <v>3213</v>
      </c>
      <c r="M536" s="74"/>
      <c r="N536" s="74"/>
      <c r="O536" s="74"/>
      <c r="P536" s="74"/>
      <c r="Q536" s="143">
        <v>43</v>
      </c>
      <c r="R536" s="74"/>
      <c r="S536" s="143" t="s">
        <v>69</v>
      </c>
      <c r="T536" s="143">
        <v>11030065</v>
      </c>
      <c r="U536" s="58"/>
      <c r="V536" s="58"/>
      <c r="W536" s="74"/>
      <c r="X536" s="74"/>
      <c r="Y536" s="74"/>
      <c r="Z536" s="74"/>
      <c r="AA536" s="74"/>
      <c r="AB536" s="74"/>
      <c r="AC536" s="74"/>
      <c r="AD536" s="74"/>
      <c r="AE536" s="74"/>
      <c r="AF536" s="54">
        <v>2</v>
      </c>
      <c r="AG536" s="54">
        <v>3</v>
      </c>
      <c r="AH536" s="54">
        <v>2012</v>
      </c>
      <c r="AI536" s="145">
        <v>0.70833333333333337</v>
      </c>
      <c r="AJ536" s="147" t="s">
        <v>3950</v>
      </c>
      <c r="AK536" s="52" t="s">
        <v>3946</v>
      </c>
      <c r="AL536" s="54">
        <v>2012</v>
      </c>
      <c r="AM536" s="149">
        <v>0.72430555555555554</v>
      </c>
      <c r="AN536" s="54">
        <v>30</v>
      </c>
      <c r="AO536" s="54">
        <v>4</v>
      </c>
      <c r="AP536" s="59">
        <v>2012</v>
      </c>
      <c r="AQ536" s="145">
        <v>0</v>
      </c>
      <c r="AR536" s="148">
        <v>30</v>
      </c>
      <c r="AS536" s="677" t="s">
        <v>1609</v>
      </c>
      <c r="AT536" s="74">
        <v>284.61</v>
      </c>
      <c r="AU536" s="74">
        <v>286.18</v>
      </c>
      <c r="AV536" s="74">
        <v>0.3</v>
      </c>
      <c r="AW536" s="74">
        <v>120</v>
      </c>
      <c r="AX536" s="74"/>
      <c r="AY536" s="74">
        <v>149.86000000000001</v>
      </c>
      <c r="AZ536" s="74">
        <v>59.049999999999955</v>
      </c>
      <c r="BA536" s="74">
        <v>840.95</v>
      </c>
      <c r="BB536" s="74"/>
      <c r="BC536" s="74">
        <v>900</v>
      </c>
    </row>
    <row r="537" spans="1:55" s="73" customFormat="1" ht="16.5" customHeight="1">
      <c r="A537" s="63" t="s">
        <v>5729</v>
      </c>
      <c r="B537" s="65">
        <v>70</v>
      </c>
      <c r="C537" s="59" t="s">
        <v>5753</v>
      </c>
      <c r="D537" s="320" t="s">
        <v>5754</v>
      </c>
      <c r="E537" s="320" t="s">
        <v>5755</v>
      </c>
      <c r="F537" s="54" t="s">
        <v>5756</v>
      </c>
      <c r="G537" s="74"/>
      <c r="H537" s="147" t="s">
        <v>2792</v>
      </c>
      <c r="I537" s="147" t="s">
        <v>2021</v>
      </c>
      <c r="J537" s="147" t="s">
        <v>5060</v>
      </c>
      <c r="K537" s="307">
        <v>42.7</v>
      </c>
      <c r="L537" s="140" t="s">
        <v>3213</v>
      </c>
      <c r="M537" s="74"/>
      <c r="N537" s="74"/>
      <c r="O537" s="74"/>
      <c r="P537" s="74"/>
      <c r="Q537" s="143">
        <v>77</v>
      </c>
      <c r="R537" s="74"/>
      <c r="S537" s="143" t="s">
        <v>69</v>
      </c>
      <c r="T537" s="143">
        <v>11030065</v>
      </c>
      <c r="U537" s="58"/>
      <c r="V537" s="58"/>
      <c r="W537" s="74"/>
      <c r="X537" s="74"/>
      <c r="Y537" s="74"/>
      <c r="Z537" s="74"/>
      <c r="AA537" s="74"/>
      <c r="AB537" s="74"/>
      <c r="AC537" s="74"/>
      <c r="AD537" s="74"/>
      <c r="AE537" s="74"/>
      <c r="AF537" s="54">
        <v>19</v>
      </c>
      <c r="AG537" s="54">
        <v>4</v>
      </c>
      <c r="AH537" s="54">
        <v>2012</v>
      </c>
      <c r="AI537" s="145">
        <v>0.69791666666666663</v>
      </c>
      <c r="AJ537" s="147" t="s">
        <v>2777</v>
      </c>
      <c r="AK537" s="147" t="s">
        <v>3955</v>
      </c>
      <c r="AL537" s="143">
        <v>2012</v>
      </c>
      <c r="AM537" s="149">
        <v>0.70416666666666661</v>
      </c>
      <c r="AN537" s="54">
        <v>30</v>
      </c>
      <c r="AO537" s="54">
        <v>4</v>
      </c>
      <c r="AP537" s="59">
        <v>2012</v>
      </c>
      <c r="AQ537" s="145">
        <v>0</v>
      </c>
      <c r="AR537" s="148">
        <v>11</v>
      </c>
      <c r="AS537" s="677" t="s">
        <v>1609</v>
      </c>
      <c r="AT537" s="74">
        <v>104.36</v>
      </c>
      <c r="AU537" s="74">
        <v>104.93</v>
      </c>
      <c r="AV537" s="74">
        <v>3.49</v>
      </c>
      <c r="AW537" s="74">
        <v>0</v>
      </c>
      <c r="AX537" s="74"/>
      <c r="AY537" s="74">
        <v>54.95</v>
      </c>
      <c r="AZ537" s="74">
        <v>62.269999999999982</v>
      </c>
      <c r="BA537" s="74">
        <v>267.73</v>
      </c>
      <c r="BB537" s="74"/>
      <c r="BC537" s="74">
        <v>330</v>
      </c>
    </row>
    <row r="538" spans="1:55" s="73" customFormat="1" ht="16.5" customHeight="1">
      <c r="A538" s="63" t="s">
        <v>5729</v>
      </c>
      <c r="B538" s="65">
        <v>71</v>
      </c>
      <c r="C538" s="59" t="s">
        <v>3269</v>
      </c>
      <c r="D538" s="320" t="s">
        <v>2412</v>
      </c>
      <c r="E538" s="320" t="s">
        <v>3270</v>
      </c>
      <c r="F538" s="54" t="s">
        <v>3271</v>
      </c>
      <c r="G538" s="575"/>
      <c r="H538" s="147" t="s">
        <v>2803</v>
      </c>
      <c r="I538" s="147" t="s">
        <v>2752</v>
      </c>
      <c r="J538" s="147" t="s">
        <v>4952</v>
      </c>
      <c r="K538" s="307">
        <v>41.1</v>
      </c>
      <c r="L538" s="140" t="s">
        <v>3213</v>
      </c>
      <c r="M538" s="74"/>
      <c r="N538" s="74"/>
      <c r="O538" s="74"/>
      <c r="P538" s="74"/>
      <c r="Q538" s="143">
        <v>18</v>
      </c>
      <c r="R538" s="575"/>
      <c r="S538" s="143" t="s">
        <v>69</v>
      </c>
      <c r="T538" s="143">
        <v>11030065</v>
      </c>
      <c r="U538" s="58"/>
      <c r="V538" s="58"/>
      <c r="W538" s="74"/>
      <c r="X538" s="74"/>
      <c r="Y538" s="74"/>
      <c r="Z538" s="74"/>
      <c r="AA538" s="74"/>
      <c r="AB538" s="74"/>
      <c r="AC538" s="74"/>
      <c r="AD538" s="74"/>
      <c r="AE538" s="74"/>
      <c r="AF538" s="54">
        <v>27</v>
      </c>
      <c r="AG538" s="54">
        <v>1</v>
      </c>
      <c r="AH538" s="54">
        <v>2012</v>
      </c>
      <c r="AI538" s="145">
        <v>0.54166666666666663</v>
      </c>
      <c r="AJ538" s="52"/>
      <c r="AK538" s="52"/>
      <c r="AL538" s="54"/>
      <c r="AM538" s="149"/>
      <c r="AN538" s="54">
        <v>30</v>
      </c>
      <c r="AO538" s="54">
        <v>4</v>
      </c>
      <c r="AP538" s="59">
        <v>2012</v>
      </c>
      <c r="AQ538" s="145">
        <v>0</v>
      </c>
      <c r="AR538" s="148">
        <v>30</v>
      </c>
      <c r="AS538" s="677" t="s">
        <v>1609</v>
      </c>
      <c r="AT538" s="74">
        <v>284.61</v>
      </c>
      <c r="AU538" s="74">
        <v>286.18</v>
      </c>
      <c r="AV538" s="74">
        <v>6.77</v>
      </c>
      <c r="AW538" s="74">
        <v>7</v>
      </c>
      <c r="AX538" s="74"/>
      <c r="AY538" s="74">
        <v>149.86000000000001</v>
      </c>
      <c r="AZ538" s="74">
        <v>165.57999999999993</v>
      </c>
      <c r="BA538" s="74">
        <v>734.42000000000007</v>
      </c>
      <c r="BB538" s="74"/>
      <c r="BC538" s="74">
        <v>900</v>
      </c>
    </row>
    <row r="539" spans="1:55" s="73" customFormat="1" ht="16.5" customHeight="1">
      <c r="A539" s="63" t="s">
        <v>5729</v>
      </c>
      <c r="B539" s="65">
        <v>72</v>
      </c>
      <c r="C539" s="59" t="s">
        <v>3272</v>
      </c>
      <c r="D539" s="320" t="s">
        <v>3273</v>
      </c>
      <c r="E539" s="320" t="s">
        <v>3274</v>
      </c>
      <c r="F539" s="54" t="s">
        <v>3275</v>
      </c>
      <c r="G539" s="74"/>
      <c r="H539" s="147" t="s">
        <v>3454</v>
      </c>
      <c r="I539" s="147" t="s">
        <v>2752</v>
      </c>
      <c r="J539" s="147" t="s">
        <v>4949</v>
      </c>
      <c r="K539" s="307">
        <v>63.2</v>
      </c>
      <c r="L539" s="140" t="s">
        <v>3213</v>
      </c>
      <c r="M539" s="74"/>
      <c r="N539" s="74"/>
      <c r="O539" s="74"/>
      <c r="P539" s="74"/>
      <c r="Q539" s="143">
        <v>23</v>
      </c>
      <c r="R539" s="74"/>
      <c r="S539" s="143" t="s">
        <v>69</v>
      </c>
      <c r="T539" s="143">
        <v>11030065</v>
      </c>
      <c r="U539" s="58"/>
      <c r="V539" s="58"/>
      <c r="W539" s="74"/>
      <c r="X539" s="74"/>
      <c r="Y539" s="74"/>
      <c r="Z539" s="74"/>
      <c r="AA539" s="74"/>
      <c r="AB539" s="74"/>
      <c r="AC539" s="74"/>
      <c r="AD539" s="74"/>
      <c r="AE539" s="74"/>
      <c r="AF539" s="54">
        <v>3</v>
      </c>
      <c r="AG539" s="54">
        <v>2</v>
      </c>
      <c r="AH539" s="54">
        <v>2012</v>
      </c>
      <c r="AI539" s="145">
        <v>0.54166666666666663</v>
      </c>
      <c r="AJ539" s="52" t="s">
        <v>3946</v>
      </c>
      <c r="AK539" s="52" t="s">
        <v>3950</v>
      </c>
      <c r="AL539" s="54">
        <v>2012</v>
      </c>
      <c r="AM539" s="149">
        <v>0.55833333333333335</v>
      </c>
      <c r="AN539" s="138">
        <v>18</v>
      </c>
      <c r="AO539" s="138">
        <v>4</v>
      </c>
      <c r="AP539" s="148">
        <v>2012</v>
      </c>
      <c r="AQ539" s="149">
        <v>0.67708333333333337</v>
      </c>
      <c r="AR539" s="148">
        <v>18</v>
      </c>
      <c r="AS539" s="151" t="s">
        <v>1621</v>
      </c>
      <c r="AT539" s="74">
        <v>170.77</v>
      </c>
      <c r="AU539" s="74">
        <v>171.71</v>
      </c>
      <c r="AV539" s="74">
        <v>18.059999999999999</v>
      </c>
      <c r="AW539" s="74">
        <v>0</v>
      </c>
      <c r="AX539" s="74"/>
      <c r="AY539" s="74">
        <v>89.92</v>
      </c>
      <c r="AZ539" s="74">
        <v>89.539999999999964</v>
      </c>
      <c r="BA539" s="74">
        <v>450.46000000000004</v>
      </c>
      <c r="BB539" s="74"/>
      <c r="BC539" s="74">
        <v>540</v>
      </c>
    </row>
    <row r="540" spans="1:55" s="73" customFormat="1" ht="16.5" customHeight="1">
      <c r="A540" s="63" t="s">
        <v>5729</v>
      </c>
      <c r="B540" s="65">
        <v>73</v>
      </c>
      <c r="C540" s="59" t="s">
        <v>5757</v>
      </c>
      <c r="D540" s="320" t="s">
        <v>200</v>
      </c>
      <c r="E540" s="320" t="s">
        <v>5758</v>
      </c>
      <c r="F540" s="54" t="s">
        <v>5759</v>
      </c>
      <c r="G540" s="74"/>
      <c r="H540" s="147" t="s">
        <v>2777</v>
      </c>
      <c r="I540" s="147" t="s">
        <v>3948</v>
      </c>
      <c r="J540" s="147" t="s">
        <v>4979</v>
      </c>
      <c r="K540" s="676">
        <v>55.1</v>
      </c>
      <c r="L540" s="140" t="s">
        <v>3213</v>
      </c>
      <c r="M540" s="74"/>
      <c r="N540" s="74"/>
      <c r="O540" s="74"/>
      <c r="P540" s="74"/>
      <c r="Q540" s="143">
        <v>70</v>
      </c>
      <c r="R540" s="74"/>
      <c r="S540" s="143" t="s">
        <v>69</v>
      </c>
      <c r="T540" s="143">
        <v>11030065</v>
      </c>
      <c r="U540" s="58"/>
      <c r="V540" s="58"/>
      <c r="W540" s="74"/>
      <c r="X540" s="74"/>
      <c r="Y540" s="74"/>
      <c r="Z540" s="74"/>
      <c r="AA540" s="74"/>
      <c r="AB540" s="74"/>
      <c r="AC540" s="74"/>
      <c r="AD540" s="74"/>
      <c r="AE540" s="74"/>
      <c r="AF540" s="54">
        <v>4</v>
      </c>
      <c r="AG540" s="54">
        <v>4</v>
      </c>
      <c r="AH540" s="54">
        <v>2012</v>
      </c>
      <c r="AI540" s="145">
        <v>0.58333333333333337</v>
      </c>
      <c r="AJ540" s="147" t="s">
        <v>3952</v>
      </c>
      <c r="AK540" s="147" t="s">
        <v>3955</v>
      </c>
      <c r="AL540" s="143">
        <v>2012</v>
      </c>
      <c r="AM540" s="149">
        <v>0.44513888888888892</v>
      </c>
      <c r="AN540" s="54">
        <v>30</v>
      </c>
      <c r="AO540" s="54">
        <v>4</v>
      </c>
      <c r="AP540" s="59">
        <v>2012</v>
      </c>
      <c r="AQ540" s="145">
        <v>0</v>
      </c>
      <c r="AR540" s="148">
        <v>26</v>
      </c>
      <c r="AS540" s="677" t="s">
        <v>1609</v>
      </c>
      <c r="AT540" s="74">
        <v>246.66</v>
      </c>
      <c r="AU540" s="74">
        <v>248.02</v>
      </c>
      <c r="AV540" s="74">
        <v>5.3</v>
      </c>
      <c r="AW540" s="74">
        <v>30</v>
      </c>
      <c r="AX540" s="74"/>
      <c r="AY540" s="74">
        <v>129.88</v>
      </c>
      <c r="AZ540" s="74">
        <v>120.13999999999999</v>
      </c>
      <c r="BA540" s="74">
        <v>659.86</v>
      </c>
      <c r="BB540" s="74"/>
      <c r="BC540" s="74">
        <v>780</v>
      </c>
    </row>
    <row r="541" spans="1:55" s="73" customFormat="1" ht="16.5" customHeight="1">
      <c r="A541" s="63" t="s">
        <v>5729</v>
      </c>
      <c r="B541" s="65">
        <v>74</v>
      </c>
      <c r="C541" s="59" t="s">
        <v>5760</v>
      </c>
      <c r="D541" s="320" t="s">
        <v>5761</v>
      </c>
      <c r="E541" s="320" t="s">
        <v>5762</v>
      </c>
      <c r="F541" s="54" t="s">
        <v>5763</v>
      </c>
      <c r="G541" s="74"/>
      <c r="H541" s="147" t="s">
        <v>2772</v>
      </c>
      <c r="I541" s="147" t="s">
        <v>2021</v>
      </c>
      <c r="J541" s="147" t="s">
        <v>4961</v>
      </c>
      <c r="K541" s="307">
        <v>23.7</v>
      </c>
      <c r="L541" s="140" t="s">
        <v>3213</v>
      </c>
      <c r="M541" s="74"/>
      <c r="N541" s="74"/>
      <c r="O541" s="74"/>
      <c r="P541" s="74"/>
      <c r="Q541" s="143">
        <v>84</v>
      </c>
      <c r="R541" s="74"/>
      <c r="S541" s="143" t="s">
        <v>69</v>
      </c>
      <c r="T541" s="143">
        <v>11030065</v>
      </c>
      <c r="U541" s="58"/>
      <c r="V541" s="158"/>
      <c r="W541" s="74"/>
      <c r="X541" s="74"/>
      <c r="Y541" s="74"/>
      <c r="Z541" s="74"/>
      <c r="AA541" s="74"/>
      <c r="AB541" s="74"/>
      <c r="AC541" s="74"/>
      <c r="AD541" s="74"/>
      <c r="AE541" s="74"/>
      <c r="AF541" s="54">
        <v>27</v>
      </c>
      <c r="AG541" s="54">
        <v>4</v>
      </c>
      <c r="AH541" s="54">
        <v>2012</v>
      </c>
      <c r="AI541" s="145">
        <v>0.79166666666666663</v>
      </c>
      <c r="AJ541" s="147" t="s">
        <v>3799</v>
      </c>
      <c r="AK541" s="147" t="s">
        <v>3955</v>
      </c>
      <c r="AL541" s="143">
        <v>2012</v>
      </c>
      <c r="AM541" s="149">
        <v>0.84027777777777779</v>
      </c>
      <c r="AN541" s="54">
        <v>30</v>
      </c>
      <c r="AO541" s="54">
        <v>4</v>
      </c>
      <c r="AP541" s="59">
        <v>2012</v>
      </c>
      <c r="AQ541" s="145">
        <v>0</v>
      </c>
      <c r="AR541" s="148">
        <v>3</v>
      </c>
      <c r="AS541" s="677" t="s">
        <v>1609</v>
      </c>
      <c r="AT541" s="74">
        <v>28.46</v>
      </c>
      <c r="AU541" s="74">
        <v>13.07</v>
      </c>
      <c r="AV541" s="74">
        <v>2.0499999999999998</v>
      </c>
      <c r="AW541" s="74">
        <v>30</v>
      </c>
      <c r="AX541" s="74"/>
      <c r="AY541" s="74">
        <v>14.99</v>
      </c>
      <c r="AZ541" s="74">
        <v>1.4300000000000068</v>
      </c>
      <c r="BA541" s="74">
        <v>88.57</v>
      </c>
      <c r="BB541" s="74"/>
      <c r="BC541" s="74">
        <v>90</v>
      </c>
    </row>
    <row r="542" spans="1:55" s="73" customFormat="1" ht="16.5" customHeight="1">
      <c r="A542" s="63" t="s">
        <v>5729</v>
      </c>
      <c r="B542" s="65">
        <v>75</v>
      </c>
      <c r="C542" s="59" t="s">
        <v>5764</v>
      </c>
      <c r="D542" s="320" t="s">
        <v>789</v>
      </c>
      <c r="E542" s="320" t="s">
        <v>5611</v>
      </c>
      <c r="F542" s="54" t="s">
        <v>5765</v>
      </c>
      <c r="G542" s="74"/>
      <c r="H542" s="147" t="s">
        <v>3948</v>
      </c>
      <c r="I542" s="147" t="s">
        <v>2021</v>
      </c>
      <c r="J542" s="147" t="s">
        <v>5009</v>
      </c>
      <c r="K542" s="307">
        <v>28.7</v>
      </c>
      <c r="L542" s="140" t="s">
        <v>3213</v>
      </c>
      <c r="M542" s="74"/>
      <c r="N542" s="74"/>
      <c r="O542" s="74"/>
      <c r="P542" s="74"/>
      <c r="Q542" s="143">
        <v>76</v>
      </c>
      <c r="R542" s="74"/>
      <c r="S542" s="143" t="s">
        <v>69</v>
      </c>
      <c r="T542" s="143">
        <v>11030065</v>
      </c>
      <c r="U542" s="58"/>
      <c r="V542" s="58"/>
      <c r="W542" s="74"/>
      <c r="X542" s="74"/>
      <c r="Y542" s="74"/>
      <c r="Z542" s="74"/>
      <c r="AA542" s="74"/>
      <c r="AB542" s="74"/>
      <c r="AC542" s="74"/>
      <c r="AD542" s="74"/>
      <c r="AE542" s="74"/>
      <c r="AF542" s="54">
        <v>18</v>
      </c>
      <c r="AG542" s="54">
        <v>4</v>
      </c>
      <c r="AH542" s="54">
        <v>2012</v>
      </c>
      <c r="AI542" s="145">
        <v>0.58333333333333337</v>
      </c>
      <c r="AJ542" s="147" t="s">
        <v>3808</v>
      </c>
      <c r="AK542" s="147" t="s">
        <v>3955</v>
      </c>
      <c r="AL542" s="143">
        <v>2012</v>
      </c>
      <c r="AM542" s="149">
        <v>0.60277777777777775</v>
      </c>
      <c r="AN542" s="54">
        <v>30</v>
      </c>
      <c r="AO542" s="54">
        <v>4</v>
      </c>
      <c r="AP542" s="59">
        <v>2012</v>
      </c>
      <c r="AQ542" s="145">
        <v>0</v>
      </c>
      <c r="AR542" s="148">
        <v>12</v>
      </c>
      <c r="AS542" s="677" t="s">
        <v>1609</v>
      </c>
      <c r="AT542" s="74">
        <v>113.84</v>
      </c>
      <c r="AU542" s="74">
        <v>114.47</v>
      </c>
      <c r="AV542" s="74">
        <v>0.23</v>
      </c>
      <c r="AW542" s="74">
        <v>39</v>
      </c>
      <c r="AX542" s="74"/>
      <c r="AY542" s="74">
        <v>59.94</v>
      </c>
      <c r="AZ542" s="74">
        <v>32.519999999999982</v>
      </c>
      <c r="BA542" s="74">
        <v>327.48</v>
      </c>
      <c r="BB542" s="74"/>
      <c r="BC542" s="74">
        <v>360</v>
      </c>
    </row>
    <row r="543" spans="1:55" s="73" customFormat="1" ht="16.5" customHeight="1">
      <c r="A543" s="63" t="s">
        <v>5729</v>
      </c>
      <c r="B543" s="65">
        <v>76</v>
      </c>
      <c r="C543" s="59" t="s">
        <v>5766</v>
      </c>
      <c r="D543" s="320" t="s">
        <v>2678</v>
      </c>
      <c r="E543" s="320" t="s">
        <v>1643</v>
      </c>
      <c r="F543" s="54" t="s">
        <v>5767</v>
      </c>
      <c r="G543" s="74"/>
      <c r="H543" s="147" t="s">
        <v>3812</v>
      </c>
      <c r="I543" s="147" t="s">
        <v>3947</v>
      </c>
      <c r="J543" s="147" t="s">
        <v>4946</v>
      </c>
      <c r="K543" s="307">
        <v>21.9</v>
      </c>
      <c r="L543" s="140" t="s">
        <v>3213</v>
      </c>
      <c r="M543" s="74"/>
      <c r="N543" s="74"/>
      <c r="O543" s="74"/>
      <c r="P543" s="74"/>
      <c r="Q543" s="143">
        <v>83</v>
      </c>
      <c r="R543" s="74"/>
      <c r="S543" s="143" t="s">
        <v>69</v>
      </c>
      <c r="T543" s="143">
        <v>11030065</v>
      </c>
      <c r="U543" s="58"/>
      <c r="V543" s="58"/>
      <c r="W543" s="74"/>
      <c r="X543" s="74"/>
      <c r="Y543" s="74"/>
      <c r="Z543" s="74"/>
      <c r="AA543" s="74"/>
      <c r="AB543" s="74"/>
      <c r="AC543" s="74"/>
      <c r="AD543" s="74"/>
      <c r="AE543" s="74"/>
      <c r="AF543" s="54">
        <v>26</v>
      </c>
      <c r="AG543" s="54">
        <v>4</v>
      </c>
      <c r="AH543" s="54">
        <v>2012</v>
      </c>
      <c r="AI543" s="145">
        <v>0.69444444444444453</v>
      </c>
      <c r="AJ543" s="147" t="s">
        <v>2792</v>
      </c>
      <c r="AK543" s="147" t="s">
        <v>3955</v>
      </c>
      <c r="AL543" s="143">
        <v>2012</v>
      </c>
      <c r="AM543" s="149">
        <v>0.74236111111111114</v>
      </c>
      <c r="AN543" s="54">
        <v>30</v>
      </c>
      <c r="AO543" s="54">
        <v>4</v>
      </c>
      <c r="AP543" s="59">
        <v>2012</v>
      </c>
      <c r="AQ543" s="145">
        <v>0</v>
      </c>
      <c r="AR543" s="148">
        <v>4</v>
      </c>
      <c r="AS543" s="677" t="s">
        <v>1609</v>
      </c>
      <c r="AT543" s="74">
        <v>37.950000000000003</v>
      </c>
      <c r="AU543" s="74">
        <v>28.65</v>
      </c>
      <c r="AV543" s="74">
        <v>1.67</v>
      </c>
      <c r="AW543" s="74">
        <v>30</v>
      </c>
      <c r="AX543" s="74"/>
      <c r="AY543" s="74">
        <v>19.98</v>
      </c>
      <c r="AZ543" s="74">
        <v>1.7499999999999858</v>
      </c>
      <c r="BA543" s="74">
        <v>118.25000000000001</v>
      </c>
      <c r="BB543" s="74"/>
      <c r="BC543" s="74">
        <v>120</v>
      </c>
    </row>
    <row r="544" spans="1:55" s="73" customFormat="1" ht="16.5" customHeight="1">
      <c r="A544" s="63" t="s">
        <v>5729</v>
      </c>
      <c r="B544" s="65">
        <v>77</v>
      </c>
      <c r="C544" s="59" t="s">
        <v>5768</v>
      </c>
      <c r="D544" s="320" t="s">
        <v>1913</v>
      </c>
      <c r="E544" s="320" t="s">
        <v>3277</v>
      </c>
      <c r="F544" s="54" t="s">
        <v>3278</v>
      </c>
      <c r="G544" s="74"/>
      <c r="H544" s="147" t="s">
        <v>3949</v>
      </c>
      <c r="I544" s="147" t="s">
        <v>3949</v>
      </c>
      <c r="J544" s="147" t="s">
        <v>5154</v>
      </c>
      <c r="K544" s="307">
        <v>42.4</v>
      </c>
      <c r="L544" s="140" t="s">
        <v>3213</v>
      </c>
      <c r="M544" s="74"/>
      <c r="N544" s="74"/>
      <c r="O544" s="74"/>
      <c r="P544" s="74"/>
      <c r="Q544" s="143">
        <v>72</v>
      </c>
      <c r="R544" s="74"/>
      <c r="S544" s="143" t="s">
        <v>69</v>
      </c>
      <c r="T544" s="143">
        <v>11030065</v>
      </c>
      <c r="U544" s="58"/>
      <c r="V544" s="58"/>
      <c r="W544" s="74"/>
      <c r="X544" s="74"/>
      <c r="Y544" s="74"/>
      <c r="Z544" s="74"/>
      <c r="AA544" s="74"/>
      <c r="AB544" s="74"/>
      <c r="AC544" s="74"/>
      <c r="AD544" s="74"/>
      <c r="AE544" s="74"/>
      <c r="AF544" s="54">
        <v>10</v>
      </c>
      <c r="AG544" s="54">
        <v>4</v>
      </c>
      <c r="AH544" s="54">
        <v>2012</v>
      </c>
      <c r="AI544" s="145">
        <v>0.625</v>
      </c>
      <c r="AJ544" s="147" t="s">
        <v>2021</v>
      </c>
      <c r="AK544" s="147" t="s">
        <v>3955</v>
      </c>
      <c r="AL544" s="143">
        <v>2012</v>
      </c>
      <c r="AM544" s="149">
        <v>0.55625000000000002</v>
      </c>
      <c r="AN544" s="54">
        <v>30</v>
      </c>
      <c r="AO544" s="54">
        <v>4</v>
      </c>
      <c r="AP544" s="59">
        <v>2012</v>
      </c>
      <c r="AQ544" s="145">
        <v>0</v>
      </c>
      <c r="AR544" s="148">
        <v>20</v>
      </c>
      <c r="AS544" s="677" t="s">
        <v>1609</v>
      </c>
      <c r="AT544" s="74">
        <v>189.74</v>
      </c>
      <c r="AU544" s="74">
        <v>190.78</v>
      </c>
      <c r="AV544" s="74">
        <v>0.37</v>
      </c>
      <c r="AW544" s="74">
        <v>16</v>
      </c>
      <c r="AX544" s="74"/>
      <c r="AY544" s="74">
        <v>99.91</v>
      </c>
      <c r="AZ544" s="74">
        <v>103.19999999999999</v>
      </c>
      <c r="BA544" s="74">
        <v>496.8</v>
      </c>
      <c r="BB544" s="74"/>
      <c r="BC544" s="74">
        <v>600</v>
      </c>
    </row>
    <row r="545" spans="1:55" s="73" customFormat="1" ht="16.5" customHeight="1">
      <c r="A545" s="63" t="s">
        <v>5729</v>
      </c>
      <c r="B545" s="65">
        <v>78</v>
      </c>
      <c r="C545" s="59" t="s">
        <v>5769</v>
      </c>
      <c r="D545" s="320" t="s">
        <v>307</v>
      </c>
      <c r="E545" s="320" t="s">
        <v>5770</v>
      </c>
      <c r="F545" s="54" t="s">
        <v>5771</v>
      </c>
      <c r="G545" s="74"/>
      <c r="H545" s="147" t="s">
        <v>3953</v>
      </c>
      <c r="I545" s="147" t="s">
        <v>3955</v>
      </c>
      <c r="J545" s="147" t="s">
        <v>5077</v>
      </c>
      <c r="K545" s="307">
        <v>30</v>
      </c>
      <c r="L545" s="140" t="s">
        <v>3213</v>
      </c>
      <c r="M545" s="74"/>
      <c r="N545" s="74"/>
      <c r="O545" s="74"/>
      <c r="P545" s="74"/>
      <c r="Q545" s="143">
        <v>82</v>
      </c>
      <c r="R545" s="74"/>
      <c r="S545" s="143" t="s">
        <v>69</v>
      </c>
      <c r="T545" s="143">
        <v>11030065</v>
      </c>
      <c r="U545" s="58"/>
      <c r="V545" s="58"/>
      <c r="W545" s="74"/>
      <c r="X545" s="74"/>
      <c r="Y545" s="74"/>
      <c r="Z545" s="74"/>
      <c r="AA545" s="74"/>
      <c r="AB545" s="74"/>
      <c r="AC545" s="74"/>
      <c r="AD545" s="74"/>
      <c r="AE545" s="74"/>
      <c r="AF545" s="54">
        <v>26</v>
      </c>
      <c r="AG545" s="54">
        <v>4</v>
      </c>
      <c r="AH545" s="54">
        <v>2012</v>
      </c>
      <c r="AI545" s="145">
        <v>0.4375</v>
      </c>
      <c r="AJ545" s="147" t="s">
        <v>2792</v>
      </c>
      <c r="AK545" s="147" t="s">
        <v>3955</v>
      </c>
      <c r="AL545" s="143">
        <v>2012</v>
      </c>
      <c r="AM545" s="149">
        <v>0.49027777777777781</v>
      </c>
      <c r="AN545" s="54">
        <v>30</v>
      </c>
      <c r="AO545" s="54">
        <v>4</v>
      </c>
      <c r="AP545" s="59">
        <v>2012</v>
      </c>
      <c r="AQ545" s="145">
        <v>0</v>
      </c>
      <c r="AR545" s="148">
        <v>4</v>
      </c>
      <c r="AS545" s="677" t="s">
        <v>1609</v>
      </c>
      <c r="AT545" s="74">
        <v>37.950000000000003</v>
      </c>
      <c r="AU545" s="74">
        <v>27.56</v>
      </c>
      <c r="AV545" s="74">
        <v>3.38</v>
      </c>
      <c r="AW545" s="74">
        <v>30</v>
      </c>
      <c r="AX545" s="74"/>
      <c r="AY545" s="74">
        <v>19.98</v>
      </c>
      <c r="AZ545" s="74">
        <v>1.1299999999999955</v>
      </c>
      <c r="BA545" s="74">
        <v>118.87</v>
      </c>
      <c r="BB545" s="74"/>
      <c r="BC545" s="74">
        <v>120</v>
      </c>
    </row>
    <row r="546" spans="1:55" s="73" customFormat="1" ht="16.5" customHeight="1">
      <c r="A546" s="63" t="s">
        <v>5729</v>
      </c>
      <c r="B546" s="65">
        <v>79</v>
      </c>
      <c r="C546" s="59" t="s">
        <v>1654</v>
      </c>
      <c r="D546" s="320" t="s">
        <v>1655</v>
      </c>
      <c r="E546" s="320" t="s">
        <v>1656</v>
      </c>
      <c r="F546" s="54" t="s">
        <v>1657</v>
      </c>
      <c r="G546" s="74"/>
      <c r="H546" s="147" t="s">
        <v>2025</v>
      </c>
      <c r="I546" s="147" t="s">
        <v>3953</v>
      </c>
      <c r="J546" s="147" t="s">
        <v>4963</v>
      </c>
      <c r="K546" s="307">
        <v>40.299999999999997</v>
      </c>
      <c r="L546" s="58" t="s">
        <v>3214</v>
      </c>
      <c r="M546" s="74"/>
      <c r="N546" s="74"/>
      <c r="O546" s="74"/>
      <c r="P546" s="74"/>
      <c r="Q546" s="77">
        <v>253</v>
      </c>
      <c r="R546" s="74"/>
      <c r="S546" s="143" t="s">
        <v>69</v>
      </c>
      <c r="T546" s="143">
        <v>11030065</v>
      </c>
      <c r="U546" s="58"/>
      <c r="V546" s="58"/>
      <c r="W546" s="74"/>
      <c r="X546" s="74"/>
      <c r="Y546" s="74"/>
      <c r="Z546" s="74"/>
      <c r="AA546" s="74"/>
      <c r="AB546" s="74"/>
      <c r="AC546" s="74"/>
      <c r="AD546" s="74"/>
      <c r="AE546" s="74"/>
      <c r="AF546" s="54">
        <v>10</v>
      </c>
      <c r="AG546" s="54">
        <v>10</v>
      </c>
      <c r="AH546" s="54">
        <v>2011</v>
      </c>
      <c r="AI546" s="145">
        <v>0.57986111111111105</v>
      </c>
      <c r="AJ546" s="147"/>
      <c r="AK546" s="147"/>
      <c r="AL546" s="148"/>
      <c r="AM546" s="149"/>
      <c r="AN546" s="54">
        <v>30</v>
      </c>
      <c r="AO546" s="54">
        <v>4</v>
      </c>
      <c r="AP546" s="59">
        <v>2012</v>
      </c>
      <c r="AQ546" s="145">
        <v>0</v>
      </c>
      <c r="AR546" s="148">
        <v>30</v>
      </c>
      <c r="AS546" s="677" t="s">
        <v>1609</v>
      </c>
      <c r="AT546" s="74">
        <v>284.61</v>
      </c>
      <c r="AU546" s="74">
        <v>286.18</v>
      </c>
      <c r="AV546" s="74">
        <v>0.15</v>
      </c>
      <c r="AW546" s="74">
        <v>103</v>
      </c>
      <c r="AX546" s="74"/>
      <c r="AY546" s="74">
        <v>149.86000000000001</v>
      </c>
      <c r="AZ546" s="74">
        <v>76.199999999999932</v>
      </c>
      <c r="BA546" s="74">
        <v>823.80000000000007</v>
      </c>
      <c r="BB546" s="74"/>
      <c r="BC546" s="74">
        <v>900</v>
      </c>
    </row>
    <row r="547" spans="1:55" s="73" customFormat="1" ht="16.5" customHeight="1">
      <c r="A547" s="63" t="s">
        <v>5729</v>
      </c>
      <c r="B547" s="65">
        <v>80</v>
      </c>
      <c r="C547" s="59" t="s">
        <v>1661</v>
      </c>
      <c r="D547" s="320" t="s">
        <v>1662</v>
      </c>
      <c r="E547" s="320" t="s">
        <v>1663</v>
      </c>
      <c r="F547" s="54" t="s">
        <v>1664</v>
      </c>
      <c r="G547" s="74"/>
      <c r="H547" s="147" t="s">
        <v>3953</v>
      </c>
      <c r="I547" s="147" t="s">
        <v>3952</v>
      </c>
      <c r="J547" s="147" t="s">
        <v>4942</v>
      </c>
      <c r="K547" s="307">
        <v>26.8</v>
      </c>
      <c r="L547" s="140" t="s">
        <v>3213</v>
      </c>
      <c r="M547" s="74"/>
      <c r="N547" s="74"/>
      <c r="O547" s="74"/>
      <c r="P547" s="74"/>
      <c r="Q547" s="143">
        <v>301</v>
      </c>
      <c r="R547" s="74"/>
      <c r="S547" s="143" t="s">
        <v>69</v>
      </c>
      <c r="T547" s="143">
        <v>11030065</v>
      </c>
      <c r="U547" s="58"/>
      <c r="V547" s="58"/>
      <c r="W547" s="74"/>
      <c r="X547" s="74"/>
      <c r="Y547" s="74"/>
      <c r="Z547" s="74"/>
      <c r="AA547" s="74"/>
      <c r="AB547" s="74"/>
      <c r="AC547" s="74"/>
      <c r="AD547" s="74"/>
      <c r="AE547" s="74"/>
      <c r="AF547" s="54">
        <v>16</v>
      </c>
      <c r="AG547" s="54">
        <v>12</v>
      </c>
      <c r="AH547" s="54">
        <v>2011</v>
      </c>
      <c r="AI547" s="145">
        <v>0.75</v>
      </c>
      <c r="AJ547" s="147"/>
      <c r="AK547" s="147"/>
      <c r="AL547" s="148"/>
      <c r="AM547" s="149"/>
      <c r="AN547" s="54">
        <v>30</v>
      </c>
      <c r="AO547" s="54">
        <v>4</v>
      </c>
      <c r="AP547" s="59">
        <v>2012</v>
      </c>
      <c r="AQ547" s="145">
        <v>0</v>
      </c>
      <c r="AR547" s="148">
        <v>30</v>
      </c>
      <c r="AS547" s="677" t="s">
        <v>1609</v>
      </c>
      <c r="AT547" s="74">
        <v>284.61</v>
      </c>
      <c r="AU547" s="74">
        <v>286.18</v>
      </c>
      <c r="AV547" s="74">
        <v>1.07</v>
      </c>
      <c r="AW547" s="74">
        <v>0</v>
      </c>
      <c r="AX547" s="74"/>
      <c r="AY547" s="74">
        <v>149.86000000000001</v>
      </c>
      <c r="AZ547" s="74">
        <v>178.27999999999997</v>
      </c>
      <c r="BA547" s="74">
        <v>721.72</v>
      </c>
      <c r="BB547" s="74"/>
      <c r="BC547" s="74">
        <v>900</v>
      </c>
    </row>
    <row r="548" spans="1:55" s="73" customFormat="1" ht="16.5" customHeight="1">
      <c r="A548" s="63" t="s">
        <v>5729</v>
      </c>
      <c r="B548" s="65">
        <v>81</v>
      </c>
      <c r="C548" s="59" t="s">
        <v>4852</v>
      </c>
      <c r="D548" s="320" t="s">
        <v>1586</v>
      </c>
      <c r="E548" s="320" t="s">
        <v>1576</v>
      </c>
      <c r="F548" s="54" t="s">
        <v>4853</v>
      </c>
      <c r="G548" s="74"/>
      <c r="H548" s="147" t="s">
        <v>3458</v>
      </c>
      <c r="I548" s="147" t="s">
        <v>3950</v>
      </c>
      <c r="J548" s="147" t="s">
        <v>4972</v>
      </c>
      <c r="K548" s="307">
        <v>77.099999999999994</v>
      </c>
      <c r="L548" s="140" t="s">
        <v>3213</v>
      </c>
      <c r="M548" s="74"/>
      <c r="N548" s="74"/>
      <c r="O548" s="74"/>
      <c r="P548" s="74"/>
      <c r="Q548" s="143">
        <v>65</v>
      </c>
      <c r="R548" s="74"/>
      <c r="S548" s="143" t="s">
        <v>69</v>
      </c>
      <c r="T548" s="143">
        <v>11030065</v>
      </c>
      <c r="U548" s="58"/>
      <c r="V548" s="58"/>
      <c r="W548" s="74"/>
      <c r="X548" s="74"/>
      <c r="Y548" s="74"/>
      <c r="Z548" s="74"/>
      <c r="AA548" s="74"/>
      <c r="AB548" s="74"/>
      <c r="AC548" s="74"/>
      <c r="AD548" s="74"/>
      <c r="AE548" s="74"/>
      <c r="AF548" s="54">
        <v>30</v>
      </c>
      <c r="AG548" s="54">
        <v>3</v>
      </c>
      <c r="AH548" s="54">
        <v>2012</v>
      </c>
      <c r="AI548" s="145">
        <v>0.66666666666666663</v>
      </c>
      <c r="AJ548" s="147" t="s">
        <v>2025</v>
      </c>
      <c r="AK548" s="52" t="s">
        <v>3946</v>
      </c>
      <c r="AL548" s="54">
        <v>2012</v>
      </c>
      <c r="AM548" s="149">
        <v>0.6875</v>
      </c>
      <c r="AN548" s="54">
        <v>30</v>
      </c>
      <c r="AO548" s="54">
        <v>4</v>
      </c>
      <c r="AP548" s="59">
        <v>2012</v>
      </c>
      <c r="AQ548" s="145">
        <v>0</v>
      </c>
      <c r="AR548" s="148">
        <v>30</v>
      </c>
      <c r="AS548" s="677" t="s">
        <v>1609</v>
      </c>
      <c r="AT548" s="74">
        <v>284.61</v>
      </c>
      <c r="AU548" s="74">
        <v>286.18</v>
      </c>
      <c r="AV548" s="74">
        <v>7.28</v>
      </c>
      <c r="AW548" s="74">
        <v>30</v>
      </c>
      <c r="AX548" s="74"/>
      <c r="AY548" s="74">
        <v>149.86000000000001</v>
      </c>
      <c r="AZ548" s="74">
        <v>142.06999999999994</v>
      </c>
      <c r="BA548" s="74">
        <v>757.93000000000006</v>
      </c>
      <c r="BB548" s="74"/>
      <c r="BC548" s="74">
        <v>900</v>
      </c>
    </row>
    <row r="549" spans="1:55" s="73" customFormat="1" ht="16.5" customHeight="1">
      <c r="A549" s="63" t="s">
        <v>5729</v>
      </c>
      <c r="B549" s="65">
        <v>82</v>
      </c>
      <c r="C549" s="59" t="s">
        <v>4854</v>
      </c>
      <c r="D549" s="320" t="s">
        <v>1587</v>
      </c>
      <c r="E549" s="320" t="s">
        <v>790</v>
      </c>
      <c r="F549" s="54" t="s">
        <v>4855</v>
      </c>
      <c r="G549" s="74"/>
      <c r="H549" s="147" t="s">
        <v>2752</v>
      </c>
      <c r="I549" s="147" t="s">
        <v>3953</v>
      </c>
      <c r="J549" s="147" t="s">
        <v>5772</v>
      </c>
      <c r="K549" s="307">
        <v>66.900000000000006</v>
      </c>
      <c r="L549" s="140" t="s">
        <v>3213</v>
      </c>
      <c r="M549" s="74"/>
      <c r="N549" s="74"/>
      <c r="O549" s="74"/>
      <c r="P549" s="74"/>
      <c r="Q549" s="143">
        <v>47</v>
      </c>
      <c r="R549" s="74"/>
      <c r="S549" s="143" t="s">
        <v>69</v>
      </c>
      <c r="T549" s="143">
        <v>11030065</v>
      </c>
      <c r="U549" s="58"/>
      <c r="V549" s="58"/>
      <c r="W549" s="74"/>
      <c r="X549" s="74"/>
      <c r="Y549" s="74"/>
      <c r="Z549" s="74"/>
      <c r="AA549" s="74"/>
      <c r="AB549" s="74"/>
      <c r="AC549" s="74"/>
      <c r="AD549" s="74"/>
      <c r="AE549" s="74"/>
      <c r="AF549" s="54">
        <v>8</v>
      </c>
      <c r="AG549" s="54">
        <v>3</v>
      </c>
      <c r="AH549" s="54">
        <v>2012</v>
      </c>
      <c r="AI549" s="145">
        <v>0.66666666666666663</v>
      </c>
      <c r="AJ549" s="147" t="s">
        <v>3947</v>
      </c>
      <c r="AK549" s="52" t="s">
        <v>3946</v>
      </c>
      <c r="AL549" s="54">
        <v>2012</v>
      </c>
      <c r="AM549" s="149">
        <v>0.74791666666666667</v>
      </c>
      <c r="AN549" s="54">
        <v>30</v>
      </c>
      <c r="AO549" s="54">
        <v>4</v>
      </c>
      <c r="AP549" s="59">
        <v>2012</v>
      </c>
      <c r="AQ549" s="145">
        <v>0</v>
      </c>
      <c r="AR549" s="148">
        <v>30</v>
      </c>
      <c r="AS549" s="677" t="s">
        <v>1609</v>
      </c>
      <c r="AT549" s="74">
        <v>284.61</v>
      </c>
      <c r="AU549" s="74">
        <v>286.18</v>
      </c>
      <c r="AV549" s="74">
        <v>3.58</v>
      </c>
      <c r="AW549" s="74">
        <v>0</v>
      </c>
      <c r="AX549" s="74"/>
      <c r="AY549" s="74">
        <v>149.86000000000001</v>
      </c>
      <c r="AZ549" s="74">
        <v>175.76999999999998</v>
      </c>
      <c r="BA549" s="74">
        <v>724.23</v>
      </c>
      <c r="BB549" s="74"/>
      <c r="BC549" s="74">
        <v>900</v>
      </c>
    </row>
    <row r="550" spans="1:55" s="73" customFormat="1" ht="16.5" customHeight="1">
      <c r="A550" s="63" t="s">
        <v>5729</v>
      </c>
      <c r="B550" s="65">
        <v>83</v>
      </c>
      <c r="C550" s="59" t="s">
        <v>3284</v>
      </c>
      <c r="D550" s="320" t="s">
        <v>545</v>
      </c>
      <c r="E550" s="320" t="s">
        <v>3285</v>
      </c>
      <c r="F550" s="54" t="s">
        <v>3286</v>
      </c>
      <c r="G550" s="74"/>
      <c r="H550" s="147" t="s">
        <v>2772</v>
      </c>
      <c r="I550" s="147" t="s">
        <v>3952</v>
      </c>
      <c r="J550" s="147" t="s">
        <v>4977</v>
      </c>
      <c r="K550" s="307">
        <v>25.9</v>
      </c>
      <c r="L550" s="58" t="s">
        <v>3214</v>
      </c>
      <c r="M550" s="74"/>
      <c r="N550" s="74"/>
      <c r="O550" s="74"/>
      <c r="P550" s="74"/>
      <c r="Q550" s="143">
        <v>11</v>
      </c>
      <c r="R550" s="74"/>
      <c r="S550" s="143" t="s">
        <v>69</v>
      </c>
      <c r="T550" s="143">
        <v>11030065</v>
      </c>
      <c r="U550" s="58"/>
      <c r="V550" s="58"/>
      <c r="W550" s="74"/>
      <c r="X550" s="74"/>
      <c r="Y550" s="74"/>
      <c r="Z550" s="74"/>
      <c r="AA550" s="74"/>
      <c r="AB550" s="74"/>
      <c r="AC550" s="74"/>
      <c r="AD550" s="74"/>
      <c r="AE550" s="74"/>
      <c r="AF550" s="54">
        <v>22</v>
      </c>
      <c r="AG550" s="54">
        <v>1</v>
      </c>
      <c r="AH550" s="54">
        <v>2012</v>
      </c>
      <c r="AI550" s="145">
        <v>0.63888888888888895</v>
      </c>
      <c r="AJ550" s="52"/>
      <c r="AK550" s="52"/>
      <c r="AL550" s="54"/>
      <c r="AM550" s="149"/>
      <c r="AN550" s="54">
        <v>30</v>
      </c>
      <c r="AO550" s="54">
        <v>4</v>
      </c>
      <c r="AP550" s="59">
        <v>2012</v>
      </c>
      <c r="AQ550" s="145">
        <v>0</v>
      </c>
      <c r="AR550" s="148">
        <v>30</v>
      </c>
      <c r="AS550" s="677" t="s">
        <v>1609</v>
      </c>
      <c r="AT550" s="74">
        <v>284.61</v>
      </c>
      <c r="AU550" s="74">
        <v>286.18</v>
      </c>
      <c r="AV550" s="74">
        <v>0.8</v>
      </c>
      <c r="AW550" s="74">
        <v>16</v>
      </c>
      <c r="AX550" s="74"/>
      <c r="AY550" s="74">
        <v>149.86000000000001</v>
      </c>
      <c r="AZ550" s="74">
        <v>162.54999999999995</v>
      </c>
      <c r="BA550" s="74">
        <v>737.45</v>
      </c>
      <c r="BB550" s="74"/>
      <c r="BC550" s="74">
        <v>900</v>
      </c>
    </row>
    <row r="551" spans="1:55" s="73" customFormat="1" ht="16.5" customHeight="1">
      <c r="A551" s="63" t="s">
        <v>5729</v>
      </c>
      <c r="B551" s="65">
        <v>84</v>
      </c>
      <c r="C551" s="59" t="s">
        <v>4856</v>
      </c>
      <c r="D551" s="320" t="s">
        <v>2186</v>
      </c>
      <c r="E551" s="320" t="s">
        <v>4857</v>
      </c>
      <c r="F551" s="54" t="s">
        <v>4858</v>
      </c>
      <c r="G551" s="74"/>
      <c r="H551" s="147" t="s">
        <v>3949</v>
      </c>
      <c r="I551" s="147" t="s">
        <v>3952</v>
      </c>
      <c r="J551" s="147" t="s">
        <v>4980</v>
      </c>
      <c r="K551" s="307">
        <v>43.11</v>
      </c>
      <c r="L551" s="58" t="s">
        <v>3214</v>
      </c>
      <c r="M551" s="74"/>
      <c r="N551" s="74"/>
      <c r="O551" s="74"/>
      <c r="P551" s="74"/>
      <c r="Q551" s="143">
        <v>61</v>
      </c>
      <c r="R551" s="74"/>
      <c r="S551" s="143" t="s">
        <v>69</v>
      </c>
      <c r="T551" s="143">
        <v>11030065</v>
      </c>
      <c r="U551" s="58"/>
      <c r="V551" s="58"/>
      <c r="W551" s="74"/>
      <c r="X551" s="74"/>
      <c r="Y551" s="74"/>
      <c r="Z551" s="74"/>
      <c r="AA551" s="74"/>
      <c r="AB551" s="74"/>
      <c r="AC551" s="74"/>
      <c r="AD551" s="74"/>
      <c r="AE551" s="74"/>
      <c r="AF551" s="54">
        <v>28</v>
      </c>
      <c r="AG551" s="54">
        <v>3</v>
      </c>
      <c r="AH551" s="54">
        <v>2012</v>
      </c>
      <c r="AI551" s="145">
        <v>0.5</v>
      </c>
      <c r="AJ551" s="147" t="s">
        <v>3793</v>
      </c>
      <c r="AK551" s="52" t="s">
        <v>3946</v>
      </c>
      <c r="AL551" s="54">
        <v>2012</v>
      </c>
      <c r="AM551" s="149">
        <v>0.55972222222222223</v>
      </c>
      <c r="AN551" s="138">
        <v>17</v>
      </c>
      <c r="AO551" s="138">
        <v>4</v>
      </c>
      <c r="AP551" s="148">
        <v>2012</v>
      </c>
      <c r="AQ551" s="149">
        <v>0.71527777777777779</v>
      </c>
      <c r="AR551" s="148">
        <v>17</v>
      </c>
      <c r="AS551" s="151" t="s">
        <v>1621</v>
      </c>
      <c r="AT551" s="74">
        <v>161.28</v>
      </c>
      <c r="AU551" s="74">
        <v>162.16999999999999</v>
      </c>
      <c r="AV551" s="74">
        <v>3.28</v>
      </c>
      <c r="AW551" s="74">
        <v>0</v>
      </c>
      <c r="AX551" s="74"/>
      <c r="AY551" s="74">
        <v>84.92</v>
      </c>
      <c r="AZ551" s="74">
        <v>98.350000000000023</v>
      </c>
      <c r="BA551" s="74">
        <v>411.65</v>
      </c>
      <c r="BB551" s="74"/>
      <c r="BC551" s="74">
        <v>510</v>
      </c>
    </row>
    <row r="552" spans="1:55" s="73" customFormat="1" ht="16.5" customHeight="1">
      <c r="A552" s="63" t="s">
        <v>5729</v>
      </c>
      <c r="B552" s="65">
        <v>85</v>
      </c>
      <c r="C552" s="59" t="s">
        <v>5773</v>
      </c>
      <c r="D552" s="320" t="s">
        <v>55</v>
      </c>
      <c r="E552" s="320" t="s">
        <v>1558</v>
      </c>
      <c r="F552" s="54" t="s">
        <v>5774</v>
      </c>
      <c r="G552" s="74"/>
      <c r="H552" s="147" t="s">
        <v>3952</v>
      </c>
      <c r="I552" s="147" t="s">
        <v>3950</v>
      </c>
      <c r="J552" s="147" t="s">
        <v>5077</v>
      </c>
      <c r="K552" s="307">
        <v>30.2</v>
      </c>
      <c r="L552" s="140" t="s">
        <v>3213</v>
      </c>
      <c r="M552" s="74"/>
      <c r="N552" s="74"/>
      <c r="O552" s="74"/>
      <c r="P552" s="74"/>
      <c r="Q552" s="143">
        <v>73</v>
      </c>
      <c r="R552" s="74"/>
      <c r="S552" s="143" t="s">
        <v>69</v>
      </c>
      <c r="T552" s="143">
        <v>11030065</v>
      </c>
      <c r="U552" s="58"/>
      <c r="V552" s="58"/>
      <c r="W552" s="74"/>
      <c r="X552" s="74"/>
      <c r="Y552" s="74"/>
      <c r="Z552" s="74"/>
      <c r="AA552" s="74"/>
      <c r="AB552" s="74"/>
      <c r="AC552" s="74"/>
      <c r="AD552" s="74"/>
      <c r="AE552" s="74"/>
      <c r="AF552" s="54">
        <v>12</v>
      </c>
      <c r="AG552" s="54">
        <v>4</v>
      </c>
      <c r="AH552" s="54">
        <v>2012</v>
      </c>
      <c r="AI552" s="145">
        <v>0.41666666666666669</v>
      </c>
      <c r="AJ552" s="147" t="s">
        <v>2752</v>
      </c>
      <c r="AK552" s="147" t="s">
        <v>3955</v>
      </c>
      <c r="AL552" s="143">
        <v>2012</v>
      </c>
      <c r="AM552" s="149">
        <v>0.4909722222222222</v>
      </c>
      <c r="AN552" s="54">
        <v>30</v>
      </c>
      <c r="AO552" s="54">
        <v>4</v>
      </c>
      <c r="AP552" s="59">
        <v>2012</v>
      </c>
      <c r="AQ552" s="145">
        <v>0</v>
      </c>
      <c r="AR552" s="148">
        <v>18</v>
      </c>
      <c r="AS552" s="677" t="s">
        <v>1609</v>
      </c>
      <c r="AT552" s="74">
        <v>170.77</v>
      </c>
      <c r="AU552" s="74">
        <v>171.71</v>
      </c>
      <c r="AV552" s="74">
        <v>0.23</v>
      </c>
      <c r="AW552" s="74">
        <v>39</v>
      </c>
      <c r="AX552" s="74"/>
      <c r="AY552" s="74">
        <v>89.92</v>
      </c>
      <c r="AZ552" s="74">
        <v>68.37</v>
      </c>
      <c r="BA552" s="74">
        <v>471.63</v>
      </c>
      <c r="BB552" s="74"/>
      <c r="BC552" s="74">
        <v>540</v>
      </c>
    </row>
    <row r="553" spans="1:55" s="73" customFormat="1" ht="16.5" customHeight="1">
      <c r="A553" s="63" t="s">
        <v>5729</v>
      </c>
      <c r="B553" s="65">
        <v>86</v>
      </c>
      <c r="C553" s="59" t="s">
        <v>4859</v>
      </c>
      <c r="D553" s="320" t="s">
        <v>4860</v>
      </c>
      <c r="E553" s="320" t="s">
        <v>4861</v>
      </c>
      <c r="F553" s="54" t="s">
        <v>4862</v>
      </c>
      <c r="G553" s="74"/>
      <c r="H553" s="147" t="s">
        <v>2772</v>
      </c>
      <c r="I553" s="147" t="s">
        <v>3955</v>
      </c>
      <c r="J553" s="147" t="s">
        <v>5018</v>
      </c>
      <c r="K553" s="307">
        <v>61.11</v>
      </c>
      <c r="L553" s="140" t="s">
        <v>3213</v>
      </c>
      <c r="M553" s="74"/>
      <c r="N553" s="74"/>
      <c r="O553" s="74"/>
      <c r="P553" s="74"/>
      <c r="Q553" s="143">
        <v>63</v>
      </c>
      <c r="R553" s="74"/>
      <c r="S553" s="143" t="s">
        <v>69</v>
      </c>
      <c r="T553" s="143">
        <v>11030065</v>
      </c>
      <c r="U553" s="58"/>
      <c r="V553" s="58"/>
      <c r="W553" s="74"/>
      <c r="X553" s="74"/>
      <c r="Y553" s="74"/>
      <c r="Z553" s="74"/>
      <c r="AA553" s="74"/>
      <c r="AB553" s="74"/>
      <c r="AC553" s="74"/>
      <c r="AD553" s="74"/>
      <c r="AE553" s="74"/>
      <c r="AF553" s="54">
        <v>28</v>
      </c>
      <c r="AG553" s="54">
        <v>3</v>
      </c>
      <c r="AH553" s="54">
        <v>2012</v>
      </c>
      <c r="AI553" s="145">
        <v>0.79166666666666663</v>
      </c>
      <c r="AJ553" s="147" t="s">
        <v>3793</v>
      </c>
      <c r="AK553" s="52" t="s">
        <v>3946</v>
      </c>
      <c r="AL553" s="54">
        <v>2012</v>
      </c>
      <c r="AM553" s="149">
        <v>0.8354166666666667</v>
      </c>
      <c r="AN553" s="54">
        <v>30</v>
      </c>
      <c r="AO553" s="54">
        <v>4</v>
      </c>
      <c r="AP553" s="59">
        <v>2012</v>
      </c>
      <c r="AQ553" s="145">
        <v>0</v>
      </c>
      <c r="AR553" s="148">
        <v>30</v>
      </c>
      <c r="AS553" s="677" t="s">
        <v>1609</v>
      </c>
      <c r="AT553" s="74">
        <v>284.61</v>
      </c>
      <c r="AU553" s="74">
        <v>286.18</v>
      </c>
      <c r="AV553" s="74">
        <v>5.87</v>
      </c>
      <c r="AW553" s="74">
        <v>16</v>
      </c>
      <c r="AX553" s="74"/>
      <c r="AY553" s="74">
        <v>149.86000000000001</v>
      </c>
      <c r="AZ553" s="74">
        <v>157.48000000000002</v>
      </c>
      <c r="BA553" s="74">
        <v>742.52</v>
      </c>
      <c r="BB553" s="74"/>
      <c r="BC553" s="74">
        <v>900</v>
      </c>
    </row>
    <row r="554" spans="1:55" s="73" customFormat="1" ht="16.5" customHeight="1">
      <c r="A554" s="63" t="s">
        <v>5729</v>
      </c>
      <c r="B554" s="65">
        <v>87</v>
      </c>
      <c r="C554" s="59" t="s">
        <v>1676</v>
      </c>
      <c r="D554" s="320" t="s">
        <v>291</v>
      </c>
      <c r="E554" s="320" t="s">
        <v>1677</v>
      </c>
      <c r="F554" s="54" t="s">
        <v>1678</v>
      </c>
      <c r="G554" s="74"/>
      <c r="H554" s="147" t="s">
        <v>2021</v>
      </c>
      <c r="I554" s="147" t="s">
        <v>3950</v>
      </c>
      <c r="J554" s="147" t="s">
        <v>5309</v>
      </c>
      <c r="K554" s="676">
        <v>60.1</v>
      </c>
      <c r="L554" s="140" t="s">
        <v>3213</v>
      </c>
      <c r="M554" s="74"/>
      <c r="N554" s="74"/>
      <c r="O554" s="74"/>
      <c r="P554" s="74"/>
      <c r="Q554" s="77">
        <v>283</v>
      </c>
      <c r="R554" s="74"/>
      <c r="S554" s="143" t="s">
        <v>69</v>
      </c>
      <c r="T554" s="143">
        <v>11030065</v>
      </c>
      <c r="U554" s="58"/>
      <c r="V554" s="58"/>
      <c r="W554" s="74"/>
      <c r="X554" s="74"/>
      <c r="Y554" s="74"/>
      <c r="Z554" s="74"/>
      <c r="AA554" s="74"/>
      <c r="AB554" s="74"/>
      <c r="AC554" s="74"/>
      <c r="AD554" s="74"/>
      <c r="AE554" s="74"/>
      <c r="AF554" s="54">
        <v>24</v>
      </c>
      <c r="AG554" s="54">
        <v>11</v>
      </c>
      <c r="AH554" s="54">
        <v>2011</v>
      </c>
      <c r="AI554" s="145">
        <v>0.58333333333333337</v>
      </c>
      <c r="AJ554" s="147"/>
      <c r="AK554" s="147"/>
      <c r="AL554" s="148"/>
      <c r="AM554" s="149"/>
      <c r="AN554" s="54">
        <v>30</v>
      </c>
      <c r="AO554" s="54">
        <v>4</v>
      </c>
      <c r="AP554" s="59">
        <v>2012</v>
      </c>
      <c r="AQ554" s="145">
        <v>0</v>
      </c>
      <c r="AR554" s="148">
        <v>30</v>
      </c>
      <c r="AS554" s="677" t="s">
        <v>1609</v>
      </c>
      <c r="AT554" s="74">
        <v>284.61</v>
      </c>
      <c r="AU554" s="74">
        <v>286.18</v>
      </c>
      <c r="AV554" s="74">
        <v>8.24</v>
      </c>
      <c r="AW554" s="74">
        <v>0</v>
      </c>
      <c r="AX554" s="74"/>
      <c r="AY554" s="74">
        <v>149.86000000000001</v>
      </c>
      <c r="AZ554" s="74">
        <v>171.1099999999999</v>
      </c>
      <c r="BA554" s="74">
        <v>728.8900000000001</v>
      </c>
      <c r="BB554" s="74"/>
      <c r="BC554" s="74">
        <v>900</v>
      </c>
    </row>
    <row r="555" spans="1:55" s="73" customFormat="1" ht="16.5" customHeight="1">
      <c r="A555" s="63" t="s">
        <v>5729</v>
      </c>
      <c r="B555" s="65">
        <v>88</v>
      </c>
      <c r="C555" s="59" t="s">
        <v>4863</v>
      </c>
      <c r="D555" s="320" t="s">
        <v>4864</v>
      </c>
      <c r="E555" s="320" t="s">
        <v>4865</v>
      </c>
      <c r="F555" s="54" t="s">
        <v>4866</v>
      </c>
      <c r="G555" s="74"/>
      <c r="H555" s="147" t="s">
        <v>3458</v>
      </c>
      <c r="I555" s="147" t="s">
        <v>2752</v>
      </c>
      <c r="J555" s="147" t="s">
        <v>5033</v>
      </c>
      <c r="K555" s="307">
        <v>53.3</v>
      </c>
      <c r="L555" s="140" t="s">
        <v>3213</v>
      </c>
      <c r="M555" s="74"/>
      <c r="N555" s="74"/>
      <c r="O555" s="74"/>
      <c r="P555" s="74"/>
      <c r="Q555" s="143">
        <v>58</v>
      </c>
      <c r="R555" s="74"/>
      <c r="S555" s="143" t="s">
        <v>69</v>
      </c>
      <c r="T555" s="143">
        <v>11030065</v>
      </c>
      <c r="U555" s="58"/>
      <c r="V555" s="58"/>
      <c r="W555" s="74"/>
      <c r="X555" s="74"/>
      <c r="Y555" s="74"/>
      <c r="Z555" s="74"/>
      <c r="AA555" s="74"/>
      <c r="AB555" s="74"/>
      <c r="AC555" s="74"/>
      <c r="AD555" s="74"/>
      <c r="AE555" s="74"/>
      <c r="AF555" s="54">
        <v>27</v>
      </c>
      <c r="AG555" s="54">
        <v>3</v>
      </c>
      <c r="AH555" s="54">
        <v>2012</v>
      </c>
      <c r="AI555" s="145">
        <v>0.58333333333333337</v>
      </c>
      <c r="AJ555" s="147" t="s">
        <v>3799</v>
      </c>
      <c r="AK555" s="52" t="s">
        <v>3946</v>
      </c>
      <c r="AL555" s="54">
        <v>2012</v>
      </c>
      <c r="AM555" s="149">
        <v>0.60902777777777783</v>
      </c>
      <c r="AN555" s="54">
        <v>30</v>
      </c>
      <c r="AO555" s="54">
        <v>4</v>
      </c>
      <c r="AP555" s="59">
        <v>2012</v>
      </c>
      <c r="AQ555" s="145">
        <v>0</v>
      </c>
      <c r="AR555" s="148">
        <v>30</v>
      </c>
      <c r="AS555" s="677" t="s">
        <v>1609</v>
      </c>
      <c r="AT555" s="74">
        <v>284.61</v>
      </c>
      <c r="AU555" s="74">
        <v>286.18</v>
      </c>
      <c r="AV555" s="74">
        <v>1.27</v>
      </c>
      <c r="AW555" s="74">
        <v>98</v>
      </c>
      <c r="AX555" s="74"/>
      <c r="AY555" s="74">
        <v>149.86000000000001</v>
      </c>
      <c r="AZ555" s="74">
        <v>80.079999999999927</v>
      </c>
      <c r="BA555" s="74">
        <v>819.92000000000007</v>
      </c>
      <c r="BB555" s="74"/>
      <c r="BC555" s="74">
        <v>900</v>
      </c>
    </row>
    <row r="556" spans="1:55" s="73" customFormat="1" ht="16.5" customHeight="1">
      <c r="A556" s="63" t="s">
        <v>5729</v>
      </c>
      <c r="B556" s="65">
        <v>89</v>
      </c>
      <c r="C556" s="59" t="s">
        <v>3287</v>
      </c>
      <c r="D556" s="320" t="s">
        <v>55</v>
      </c>
      <c r="E556" s="320" t="s">
        <v>3288</v>
      </c>
      <c r="F556" s="54" t="s">
        <v>3289</v>
      </c>
      <c r="G556" s="74"/>
      <c r="H556" s="147" t="s">
        <v>3804</v>
      </c>
      <c r="I556" s="147" t="s">
        <v>3949</v>
      </c>
      <c r="J556" s="147" t="s">
        <v>4938</v>
      </c>
      <c r="K556" s="307">
        <v>37</v>
      </c>
      <c r="L556" s="140" t="s">
        <v>3213</v>
      </c>
      <c r="M556" s="74"/>
      <c r="N556" s="74"/>
      <c r="O556" s="74"/>
      <c r="P556" s="74"/>
      <c r="Q556" s="143">
        <v>20</v>
      </c>
      <c r="R556" s="74"/>
      <c r="S556" s="143" t="s">
        <v>69</v>
      </c>
      <c r="T556" s="143">
        <v>11030065</v>
      </c>
      <c r="U556" s="58"/>
      <c r="V556" s="58"/>
      <c r="W556" s="74"/>
      <c r="X556" s="74"/>
      <c r="Y556" s="74"/>
      <c r="Z556" s="74"/>
      <c r="AA556" s="74"/>
      <c r="AB556" s="74"/>
      <c r="AC556" s="74"/>
      <c r="AD556" s="74"/>
      <c r="AE556" s="74"/>
      <c r="AF556" s="54">
        <v>28</v>
      </c>
      <c r="AG556" s="54">
        <v>1</v>
      </c>
      <c r="AH556" s="54">
        <v>2012</v>
      </c>
      <c r="AI556" s="145">
        <v>0.58333333333333337</v>
      </c>
      <c r="AJ556" s="52"/>
      <c r="AK556" s="52"/>
      <c r="AL556" s="54"/>
      <c r="AM556" s="149"/>
      <c r="AN556" s="138">
        <v>30</v>
      </c>
      <c r="AO556" s="138">
        <v>4</v>
      </c>
      <c r="AP556" s="148">
        <v>2012</v>
      </c>
      <c r="AQ556" s="149">
        <v>0.67708333333333337</v>
      </c>
      <c r="AR556" s="148">
        <v>30</v>
      </c>
      <c r="AS556" s="151" t="s">
        <v>1621</v>
      </c>
      <c r="AT556" s="74">
        <v>284.61</v>
      </c>
      <c r="AU556" s="74">
        <v>286.18</v>
      </c>
      <c r="AV556" s="74">
        <v>0.08</v>
      </c>
      <c r="AW556" s="74">
        <v>16</v>
      </c>
      <c r="AX556" s="74"/>
      <c r="AY556" s="74">
        <v>149.86000000000001</v>
      </c>
      <c r="AZ556" s="74">
        <v>163.26999999999998</v>
      </c>
      <c r="BA556" s="74">
        <v>736.73</v>
      </c>
      <c r="BB556" s="74"/>
      <c r="BC556" s="74">
        <v>900</v>
      </c>
    </row>
    <row r="557" spans="1:55" s="73" customFormat="1" ht="16.5" customHeight="1">
      <c r="A557" s="63" t="s">
        <v>5729</v>
      </c>
      <c r="B557" s="65">
        <v>90</v>
      </c>
      <c r="C557" s="59" t="s">
        <v>3290</v>
      </c>
      <c r="D557" s="320" t="s">
        <v>295</v>
      </c>
      <c r="E557" s="320" t="s">
        <v>809</v>
      </c>
      <c r="F557" s="54" t="s">
        <v>3291</v>
      </c>
      <c r="G557" s="74"/>
      <c r="H557" s="147" t="s">
        <v>3812</v>
      </c>
      <c r="I557" s="147" t="s">
        <v>3955</v>
      </c>
      <c r="J557" s="147" t="s">
        <v>4952</v>
      </c>
      <c r="K557" s="307">
        <v>41.11</v>
      </c>
      <c r="L557" s="140" t="s">
        <v>3213</v>
      </c>
      <c r="M557" s="74"/>
      <c r="N557" s="74"/>
      <c r="O557" s="74"/>
      <c r="P557" s="74"/>
      <c r="Q557" s="143">
        <v>28</v>
      </c>
      <c r="R557" s="74"/>
      <c r="S557" s="143" t="s">
        <v>69</v>
      </c>
      <c r="T557" s="143">
        <v>11030065</v>
      </c>
      <c r="U557" s="58"/>
      <c r="V557" s="58"/>
      <c r="W557" s="74"/>
      <c r="X557" s="74"/>
      <c r="Y557" s="74"/>
      <c r="Z557" s="74"/>
      <c r="AA557" s="74"/>
      <c r="AB557" s="74"/>
      <c r="AC557" s="74"/>
      <c r="AD557" s="74"/>
      <c r="AE557" s="74"/>
      <c r="AF557" s="54">
        <v>10</v>
      </c>
      <c r="AG557" s="54">
        <v>2</v>
      </c>
      <c r="AH557" s="54">
        <v>2012</v>
      </c>
      <c r="AI557" s="145">
        <v>0.76041666666666663</v>
      </c>
      <c r="AJ557" s="52" t="s">
        <v>3951</v>
      </c>
      <c r="AK557" s="52" t="s">
        <v>3950</v>
      </c>
      <c r="AL557" s="54">
        <v>2012</v>
      </c>
      <c r="AM557" s="149">
        <v>0.7680555555555556</v>
      </c>
      <c r="AN557" s="54">
        <v>30</v>
      </c>
      <c r="AO557" s="54">
        <v>4</v>
      </c>
      <c r="AP557" s="59">
        <v>2012</v>
      </c>
      <c r="AQ557" s="145">
        <v>0</v>
      </c>
      <c r="AR557" s="148">
        <v>30</v>
      </c>
      <c r="AS557" s="677" t="s">
        <v>1609</v>
      </c>
      <c r="AT557" s="74">
        <v>284.61</v>
      </c>
      <c r="AU557" s="74">
        <v>286.18</v>
      </c>
      <c r="AV557" s="74">
        <v>0.57999999999999996</v>
      </c>
      <c r="AW557" s="74">
        <v>16</v>
      </c>
      <c r="AX557" s="74"/>
      <c r="AY557" s="74">
        <v>149.86000000000001</v>
      </c>
      <c r="AZ557" s="74">
        <v>162.76999999999998</v>
      </c>
      <c r="BA557" s="74">
        <v>737.23</v>
      </c>
      <c r="BB557" s="74"/>
      <c r="BC557" s="74">
        <v>900</v>
      </c>
    </row>
    <row r="558" spans="1:55" s="73" customFormat="1" ht="16.5" customHeight="1">
      <c r="A558" s="63" t="s">
        <v>5729</v>
      </c>
      <c r="B558" s="65">
        <v>91</v>
      </c>
      <c r="C558" s="59" t="s">
        <v>5775</v>
      </c>
      <c r="D558" s="320" t="s">
        <v>485</v>
      </c>
      <c r="E558" s="320" t="s">
        <v>1569</v>
      </c>
      <c r="F558" s="54" t="s">
        <v>5776</v>
      </c>
      <c r="G558" s="74"/>
      <c r="H558" s="147" t="s">
        <v>3946</v>
      </c>
      <c r="I558" s="147" t="s">
        <v>3955</v>
      </c>
      <c r="J558" s="147" t="s">
        <v>5009</v>
      </c>
      <c r="K558" s="307">
        <v>29</v>
      </c>
      <c r="L558" s="140" t="s">
        <v>3213</v>
      </c>
      <c r="M558" s="74"/>
      <c r="N558" s="74"/>
      <c r="O558" s="74"/>
      <c r="P558" s="74"/>
      <c r="Q558" s="143">
        <v>75</v>
      </c>
      <c r="R558" s="74"/>
      <c r="S558" s="143" t="s">
        <v>69</v>
      </c>
      <c r="T558" s="143">
        <v>11030065</v>
      </c>
      <c r="U558" s="58" t="s">
        <v>1824</v>
      </c>
      <c r="V558" s="58" t="s">
        <v>493</v>
      </c>
      <c r="W558" s="74"/>
      <c r="X558" s="74"/>
      <c r="Y558" s="74"/>
      <c r="Z558" s="74"/>
      <c r="AA558" s="74"/>
      <c r="AB558" s="74"/>
      <c r="AC558" s="74"/>
      <c r="AD558" s="74"/>
      <c r="AE558" s="74"/>
      <c r="AF558" s="54">
        <v>18</v>
      </c>
      <c r="AG558" s="54">
        <v>4</v>
      </c>
      <c r="AH558" s="54">
        <v>2012</v>
      </c>
      <c r="AI558" s="145">
        <v>0.45833333333333331</v>
      </c>
      <c r="AJ558" s="147" t="s">
        <v>3808</v>
      </c>
      <c r="AK558" s="147" t="s">
        <v>3955</v>
      </c>
      <c r="AL558" s="143">
        <v>2012</v>
      </c>
      <c r="AM558" s="149">
        <v>0.48958333333333331</v>
      </c>
      <c r="AN558" s="138">
        <v>30</v>
      </c>
      <c r="AO558" s="138">
        <v>4</v>
      </c>
      <c r="AP558" s="148">
        <v>2012</v>
      </c>
      <c r="AQ558" s="149">
        <v>0.67708333333333337</v>
      </c>
      <c r="AR558" s="148">
        <v>12</v>
      </c>
      <c r="AS558" s="151" t="s">
        <v>1621</v>
      </c>
      <c r="AT558" s="74">
        <v>113.84</v>
      </c>
      <c r="AU558" s="74">
        <v>114.47</v>
      </c>
      <c r="AV558" s="74">
        <v>0.93</v>
      </c>
      <c r="AW558" s="74">
        <v>42</v>
      </c>
      <c r="AX558" s="74"/>
      <c r="AY558" s="74">
        <v>59.94</v>
      </c>
      <c r="AZ558" s="74">
        <v>28.819999999999993</v>
      </c>
      <c r="BA558" s="74">
        <v>331.18</v>
      </c>
      <c r="BB558" s="74"/>
      <c r="BC558" s="74">
        <v>360</v>
      </c>
    </row>
    <row r="559" spans="1:55" s="73" customFormat="1" ht="16.5" customHeight="1">
      <c r="A559" s="63" t="s">
        <v>5729</v>
      </c>
      <c r="B559" s="65">
        <v>92</v>
      </c>
      <c r="C559" s="59" t="s">
        <v>5777</v>
      </c>
      <c r="D559" s="320" t="s">
        <v>1948</v>
      </c>
      <c r="E559" s="320" t="s">
        <v>5778</v>
      </c>
      <c r="F559" s="54" t="s">
        <v>5779</v>
      </c>
      <c r="G559" s="74"/>
      <c r="H559" s="147" t="s">
        <v>3947</v>
      </c>
      <c r="I559" s="147" t="s">
        <v>3954</v>
      </c>
      <c r="J559" s="147" t="s">
        <v>4938</v>
      </c>
      <c r="K559" s="307">
        <v>36.5</v>
      </c>
      <c r="L559" s="140" t="s">
        <v>3213</v>
      </c>
      <c r="M559" s="74"/>
      <c r="N559" s="74"/>
      <c r="O559" s="74"/>
      <c r="P559" s="74"/>
      <c r="Q559" s="143">
        <v>71</v>
      </c>
      <c r="R559" s="74"/>
      <c r="S559" s="143" t="s">
        <v>69</v>
      </c>
      <c r="T559" s="143">
        <v>11030065</v>
      </c>
      <c r="U559" s="58"/>
      <c r="V559" s="158" t="s">
        <v>346</v>
      </c>
      <c r="W559" s="74"/>
      <c r="X559" s="74"/>
      <c r="Y559" s="74"/>
      <c r="Z559" s="74"/>
      <c r="AA559" s="74"/>
      <c r="AB559" s="74"/>
      <c r="AC559" s="74"/>
      <c r="AD559" s="74"/>
      <c r="AE559" s="74"/>
      <c r="AF559" s="54">
        <v>4</v>
      </c>
      <c r="AG559" s="54">
        <v>4</v>
      </c>
      <c r="AH559" s="54">
        <v>2012</v>
      </c>
      <c r="AI559" s="145">
        <v>0.66666666666666663</v>
      </c>
      <c r="AJ559" s="147" t="s">
        <v>3952</v>
      </c>
      <c r="AK559" s="147" t="s">
        <v>3955</v>
      </c>
      <c r="AL559" s="143">
        <v>2012</v>
      </c>
      <c r="AM559" s="149">
        <v>0.44722222222222219</v>
      </c>
      <c r="AN559" s="54">
        <v>30</v>
      </c>
      <c r="AO559" s="54">
        <v>4</v>
      </c>
      <c r="AP559" s="59">
        <v>2012</v>
      </c>
      <c r="AQ559" s="145">
        <v>0</v>
      </c>
      <c r="AR559" s="148">
        <v>8</v>
      </c>
      <c r="AS559" s="151" t="s">
        <v>1621</v>
      </c>
      <c r="AT559" s="74">
        <v>75.900000000000006</v>
      </c>
      <c r="AU559" s="74">
        <v>76.31</v>
      </c>
      <c r="AV559" s="74">
        <v>1.22</v>
      </c>
      <c r="AW559" s="74">
        <v>37</v>
      </c>
      <c r="AX559" s="74"/>
      <c r="AY559" s="74">
        <v>39.96</v>
      </c>
      <c r="AZ559" s="74">
        <v>9.6099999999999852</v>
      </c>
      <c r="BA559" s="74">
        <v>230.39000000000001</v>
      </c>
      <c r="BB559" s="74"/>
      <c r="BC559" s="74">
        <v>240</v>
      </c>
    </row>
    <row r="560" spans="1:55" s="73" customFormat="1" ht="16.5" customHeight="1">
      <c r="A560" s="63" t="s">
        <v>5729</v>
      </c>
      <c r="B560" s="65">
        <v>93</v>
      </c>
      <c r="C560" s="59" t="s">
        <v>4867</v>
      </c>
      <c r="D560" s="320" t="s">
        <v>4420</v>
      </c>
      <c r="E560" s="320" t="s">
        <v>4868</v>
      </c>
      <c r="F560" s="54" t="s">
        <v>4869</v>
      </c>
      <c r="G560" s="74"/>
      <c r="H560" s="147" t="s">
        <v>3812</v>
      </c>
      <c r="I560" s="147" t="s">
        <v>2021</v>
      </c>
      <c r="J560" s="147" t="s">
        <v>4943</v>
      </c>
      <c r="K560" s="307">
        <v>27.5</v>
      </c>
      <c r="L560" s="140" t="s">
        <v>3213</v>
      </c>
      <c r="M560" s="74"/>
      <c r="N560" s="74"/>
      <c r="O560" s="74"/>
      <c r="P560" s="74"/>
      <c r="Q560" s="143">
        <v>42</v>
      </c>
      <c r="R560" s="74"/>
      <c r="S560" s="143" t="s">
        <v>69</v>
      </c>
      <c r="T560" s="143">
        <v>11030065</v>
      </c>
      <c r="U560" s="58"/>
      <c r="V560" s="58"/>
      <c r="W560" s="74"/>
      <c r="X560" s="74"/>
      <c r="Y560" s="74"/>
      <c r="Z560" s="74"/>
      <c r="AA560" s="74"/>
      <c r="AB560" s="74"/>
      <c r="AC560" s="74"/>
      <c r="AD560" s="74"/>
      <c r="AE560" s="74"/>
      <c r="AF560" s="54">
        <v>2</v>
      </c>
      <c r="AG560" s="54">
        <v>3</v>
      </c>
      <c r="AH560" s="54">
        <v>2012</v>
      </c>
      <c r="AI560" s="145">
        <v>0.57638888888888895</v>
      </c>
      <c r="AJ560" s="147" t="s">
        <v>3950</v>
      </c>
      <c r="AK560" s="52" t="s">
        <v>3946</v>
      </c>
      <c r="AL560" s="54">
        <v>2012</v>
      </c>
      <c r="AM560" s="149">
        <v>0.7270833333333333</v>
      </c>
      <c r="AN560" s="54">
        <v>30</v>
      </c>
      <c r="AO560" s="54">
        <v>4</v>
      </c>
      <c r="AP560" s="59">
        <v>2012</v>
      </c>
      <c r="AQ560" s="145">
        <v>0</v>
      </c>
      <c r="AR560" s="148">
        <v>30</v>
      </c>
      <c r="AS560" s="677" t="s">
        <v>1609</v>
      </c>
      <c r="AT560" s="74">
        <v>284.61</v>
      </c>
      <c r="AU560" s="74">
        <v>286.18</v>
      </c>
      <c r="AV560" s="74">
        <v>4.17</v>
      </c>
      <c r="AW560" s="74">
        <v>16</v>
      </c>
      <c r="AX560" s="74"/>
      <c r="AY560" s="74">
        <v>149.86000000000001</v>
      </c>
      <c r="AZ560" s="74">
        <v>159.17999999999995</v>
      </c>
      <c r="BA560" s="74">
        <v>740.82</v>
      </c>
      <c r="BB560" s="74"/>
      <c r="BC560" s="74">
        <v>900</v>
      </c>
    </row>
    <row r="561" spans="1:55" s="73" customFormat="1" ht="16.5" customHeight="1">
      <c r="A561" s="63" t="s">
        <v>5729</v>
      </c>
      <c r="B561" s="65">
        <v>94</v>
      </c>
      <c r="C561" s="59" t="s">
        <v>4870</v>
      </c>
      <c r="D561" s="320" t="s">
        <v>248</v>
      </c>
      <c r="E561" s="320" t="s">
        <v>4871</v>
      </c>
      <c r="F561" s="54" t="s">
        <v>4872</v>
      </c>
      <c r="G561" s="74"/>
      <c r="H561" s="147" t="s">
        <v>3793</v>
      </c>
      <c r="I561" s="147" t="s">
        <v>3949</v>
      </c>
      <c r="J561" s="147" t="s">
        <v>4951</v>
      </c>
      <c r="K561" s="307">
        <v>63.2</v>
      </c>
      <c r="L561" s="140" t="s">
        <v>3213</v>
      </c>
      <c r="M561" s="74"/>
      <c r="N561" s="74"/>
      <c r="O561" s="74"/>
      <c r="P561" s="74"/>
      <c r="Q561" s="143">
        <v>48</v>
      </c>
      <c r="R561" s="74"/>
      <c r="S561" s="143" t="s">
        <v>69</v>
      </c>
      <c r="T561" s="143">
        <v>11030065</v>
      </c>
      <c r="U561" s="58"/>
      <c r="V561" s="58"/>
      <c r="W561" s="74"/>
      <c r="X561" s="74"/>
      <c r="Y561" s="74"/>
      <c r="Z561" s="74"/>
      <c r="AA561" s="74"/>
      <c r="AB561" s="74"/>
      <c r="AC561" s="74"/>
      <c r="AD561" s="74"/>
      <c r="AE561" s="74"/>
      <c r="AF561" s="54">
        <v>9</v>
      </c>
      <c r="AG561" s="54">
        <v>3</v>
      </c>
      <c r="AH561" s="54">
        <v>2012</v>
      </c>
      <c r="AI561" s="145">
        <v>0.69444444444444453</v>
      </c>
      <c r="AJ561" s="147" t="s">
        <v>3954</v>
      </c>
      <c r="AK561" s="52" t="s">
        <v>3946</v>
      </c>
      <c r="AL561" s="54">
        <v>2012</v>
      </c>
      <c r="AM561" s="149">
        <v>0.85069444444444453</v>
      </c>
      <c r="AN561" s="54">
        <v>30</v>
      </c>
      <c r="AO561" s="54">
        <v>4</v>
      </c>
      <c r="AP561" s="59">
        <v>2012</v>
      </c>
      <c r="AQ561" s="145">
        <v>0</v>
      </c>
      <c r="AR561" s="148">
        <v>30</v>
      </c>
      <c r="AS561" s="677" t="s">
        <v>1609</v>
      </c>
      <c r="AT561" s="74">
        <v>284.61</v>
      </c>
      <c r="AU561" s="74">
        <v>286.18</v>
      </c>
      <c r="AV561" s="74">
        <v>0</v>
      </c>
      <c r="AW561" s="74">
        <v>0</v>
      </c>
      <c r="AX561" s="74"/>
      <c r="AY561" s="74">
        <v>149.86000000000001</v>
      </c>
      <c r="AZ561" s="74">
        <v>179.34999999999991</v>
      </c>
      <c r="BA561" s="74">
        <v>720.65000000000009</v>
      </c>
      <c r="BB561" s="74"/>
      <c r="BC561" s="74">
        <v>900</v>
      </c>
    </row>
    <row r="562" spans="1:55" s="73" customFormat="1" ht="16.5" customHeight="1">
      <c r="A562" s="63" t="s">
        <v>5729</v>
      </c>
      <c r="B562" s="65">
        <v>95</v>
      </c>
      <c r="C562" s="59" t="s">
        <v>3295</v>
      </c>
      <c r="D562" s="320" t="s">
        <v>3296</v>
      </c>
      <c r="E562" s="320" t="s">
        <v>3297</v>
      </c>
      <c r="F562" s="54" t="s">
        <v>3298</v>
      </c>
      <c r="G562" s="74"/>
      <c r="H562" s="147" t="s">
        <v>2761</v>
      </c>
      <c r="I562" s="147" t="s">
        <v>3949</v>
      </c>
      <c r="J562" s="147" t="s">
        <v>4984</v>
      </c>
      <c r="K562" s="307">
        <v>58</v>
      </c>
      <c r="L562" s="140" t="s">
        <v>3213</v>
      </c>
      <c r="M562" s="74"/>
      <c r="N562" s="74"/>
      <c r="O562" s="74"/>
      <c r="P562" s="74"/>
      <c r="Q562" s="143">
        <v>16</v>
      </c>
      <c r="R562" s="74"/>
      <c r="S562" s="143" t="s">
        <v>69</v>
      </c>
      <c r="T562" s="143">
        <v>11030065</v>
      </c>
      <c r="U562" s="58"/>
      <c r="V562" s="58"/>
      <c r="W562" s="74"/>
      <c r="X562" s="74"/>
      <c r="Y562" s="74"/>
      <c r="Z562" s="74"/>
      <c r="AA562" s="74"/>
      <c r="AB562" s="74"/>
      <c r="AC562" s="74"/>
      <c r="AD562" s="74"/>
      <c r="AE562" s="74"/>
      <c r="AF562" s="54">
        <v>26</v>
      </c>
      <c r="AG562" s="54">
        <v>1</v>
      </c>
      <c r="AH562" s="54">
        <v>2012</v>
      </c>
      <c r="AI562" s="145">
        <v>0.55208333333333337</v>
      </c>
      <c r="AJ562" s="52"/>
      <c r="AK562" s="52"/>
      <c r="AL562" s="54"/>
      <c r="AM562" s="149"/>
      <c r="AN562" s="138">
        <v>20</v>
      </c>
      <c r="AO562" s="138">
        <v>4</v>
      </c>
      <c r="AP562" s="148">
        <v>2012</v>
      </c>
      <c r="AQ562" s="149">
        <v>0.62847222222222221</v>
      </c>
      <c r="AR562" s="148">
        <v>20</v>
      </c>
      <c r="AS562" s="151" t="s">
        <v>1621</v>
      </c>
      <c r="AT562" s="74">
        <v>189.74</v>
      </c>
      <c r="AU562" s="74">
        <v>190.78</v>
      </c>
      <c r="AV562" s="74">
        <v>3.87</v>
      </c>
      <c r="AW562" s="74">
        <v>9</v>
      </c>
      <c r="AX562" s="74"/>
      <c r="AY562" s="74">
        <v>99.91</v>
      </c>
      <c r="AZ562" s="74">
        <v>106.69999999999999</v>
      </c>
      <c r="BA562" s="74">
        <v>493.3</v>
      </c>
      <c r="BB562" s="74"/>
      <c r="BC562" s="74">
        <v>600</v>
      </c>
    </row>
    <row r="563" spans="1:55" s="73" customFormat="1" ht="16.5" customHeight="1">
      <c r="A563" s="63" t="s">
        <v>5729</v>
      </c>
      <c r="B563" s="65">
        <v>96</v>
      </c>
      <c r="C563" s="59" t="s">
        <v>1699</v>
      </c>
      <c r="D563" s="320" t="s">
        <v>1700</v>
      </c>
      <c r="E563" s="320" t="s">
        <v>1701</v>
      </c>
      <c r="F563" s="54" t="s">
        <v>1702</v>
      </c>
      <c r="G563" s="74"/>
      <c r="H563" s="147" t="s">
        <v>2787</v>
      </c>
      <c r="I563" s="147" t="s">
        <v>3952</v>
      </c>
      <c r="J563" s="147" t="s">
        <v>5274</v>
      </c>
      <c r="K563" s="307">
        <v>44.6</v>
      </c>
      <c r="L563" s="58" t="s">
        <v>3214</v>
      </c>
      <c r="M563" s="74"/>
      <c r="N563" s="74"/>
      <c r="O563" s="74"/>
      <c r="P563" s="74"/>
      <c r="Q563" s="77">
        <v>287</v>
      </c>
      <c r="R563" s="74"/>
      <c r="S563" s="143" t="s">
        <v>69</v>
      </c>
      <c r="T563" s="143">
        <v>11030065</v>
      </c>
      <c r="U563" s="58"/>
      <c r="V563" s="58"/>
      <c r="W563" s="74"/>
      <c r="X563" s="74"/>
      <c r="Y563" s="74"/>
      <c r="Z563" s="74"/>
      <c r="AA563" s="74"/>
      <c r="AB563" s="74"/>
      <c r="AC563" s="74"/>
      <c r="AD563" s="74"/>
      <c r="AE563" s="74"/>
      <c r="AF563" s="54">
        <v>28</v>
      </c>
      <c r="AG563" s="54">
        <v>11</v>
      </c>
      <c r="AH563" s="54">
        <v>2011</v>
      </c>
      <c r="AI563" s="145">
        <v>0.70833333333333337</v>
      </c>
      <c r="AJ563" s="147"/>
      <c r="AK563" s="147"/>
      <c r="AL563" s="148"/>
      <c r="AM563" s="149"/>
      <c r="AN563" s="54">
        <v>30</v>
      </c>
      <c r="AO563" s="54">
        <v>4</v>
      </c>
      <c r="AP563" s="59">
        <v>2012</v>
      </c>
      <c r="AQ563" s="145">
        <v>0</v>
      </c>
      <c r="AR563" s="148">
        <v>30</v>
      </c>
      <c r="AS563" s="677" t="s">
        <v>1609</v>
      </c>
      <c r="AT563" s="74">
        <v>284.61</v>
      </c>
      <c r="AU563" s="74">
        <v>286.18</v>
      </c>
      <c r="AV563" s="74">
        <v>0.08</v>
      </c>
      <c r="AW563" s="74">
        <v>16</v>
      </c>
      <c r="AX563" s="74"/>
      <c r="AY563" s="74">
        <v>149.86000000000001</v>
      </c>
      <c r="AZ563" s="74">
        <v>163.26999999999998</v>
      </c>
      <c r="BA563" s="74">
        <v>736.73</v>
      </c>
      <c r="BB563" s="74"/>
      <c r="BC563" s="74">
        <v>900</v>
      </c>
    </row>
    <row r="564" spans="1:55" s="73" customFormat="1" ht="16.5" customHeight="1">
      <c r="A564" s="63" t="s">
        <v>5729</v>
      </c>
      <c r="B564" s="65">
        <v>97</v>
      </c>
      <c r="C564" s="59" t="s">
        <v>1703</v>
      </c>
      <c r="D564" s="320" t="s">
        <v>237</v>
      </c>
      <c r="E564" s="320" t="s">
        <v>1704</v>
      </c>
      <c r="F564" s="54" t="s">
        <v>1705</v>
      </c>
      <c r="G564" s="74"/>
      <c r="H564" s="147" t="s">
        <v>3454</v>
      </c>
      <c r="I564" s="147" t="s">
        <v>3948</v>
      </c>
      <c r="J564" s="147" t="s">
        <v>4943</v>
      </c>
      <c r="K564" s="307">
        <v>27.6</v>
      </c>
      <c r="L564" s="140" t="s">
        <v>3213</v>
      </c>
      <c r="M564" s="74"/>
      <c r="N564" s="74"/>
      <c r="O564" s="74"/>
      <c r="P564" s="74"/>
      <c r="Q564" s="143">
        <v>297</v>
      </c>
      <c r="R564" s="74"/>
      <c r="S564" s="143" t="s">
        <v>69</v>
      </c>
      <c r="T564" s="143">
        <v>11030065</v>
      </c>
      <c r="U564" s="58"/>
      <c r="V564" s="58"/>
      <c r="W564" s="74"/>
      <c r="X564" s="74"/>
      <c r="Y564" s="74"/>
      <c r="Z564" s="74"/>
      <c r="AA564" s="74"/>
      <c r="AB564" s="74"/>
      <c r="AC564" s="74"/>
      <c r="AD564" s="74"/>
      <c r="AE564" s="74"/>
      <c r="AF564" s="54">
        <v>13</v>
      </c>
      <c r="AG564" s="54">
        <v>12</v>
      </c>
      <c r="AH564" s="54">
        <v>2011</v>
      </c>
      <c r="AI564" s="145">
        <v>0.75</v>
      </c>
      <c r="AJ564" s="52"/>
      <c r="AK564" s="52"/>
      <c r="AL564" s="54"/>
      <c r="AM564" s="149"/>
      <c r="AN564" s="54">
        <v>30</v>
      </c>
      <c r="AO564" s="54">
        <v>4</v>
      </c>
      <c r="AP564" s="59">
        <v>2012</v>
      </c>
      <c r="AQ564" s="145">
        <v>0</v>
      </c>
      <c r="AR564" s="148">
        <v>30</v>
      </c>
      <c r="AS564" s="677" t="s">
        <v>1609</v>
      </c>
      <c r="AT564" s="74">
        <v>284.61</v>
      </c>
      <c r="AU564" s="74">
        <v>286.18</v>
      </c>
      <c r="AV564" s="74">
        <v>0.08</v>
      </c>
      <c r="AW564" s="74">
        <v>16</v>
      </c>
      <c r="AX564" s="74"/>
      <c r="AY564" s="74">
        <v>149.86000000000001</v>
      </c>
      <c r="AZ564" s="74">
        <v>163.26999999999998</v>
      </c>
      <c r="BA564" s="74">
        <v>736.73</v>
      </c>
      <c r="BB564" s="74"/>
      <c r="BC564" s="74">
        <v>900</v>
      </c>
    </row>
    <row r="565" spans="1:55" s="73" customFormat="1" ht="16.5" customHeight="1">
      <c r="A565" s="63" t="s">
        <v>5729</v>
      </c>
      <c r="B565" s="65">
        <v>98</v>
      </c>
      <c r="C565" s="59" t="s">
        <v>3302</v>
      </c>
      <c r="D565" s="320" t="s">
        <v>1803</v>
      </c>
      <c r="E565" s="320" t="s">
        <v>3303</v>
      </c>
      <c r="F565" s="54" t="s">
        <v>3304</v>
      </c>
      <c r="G565" s="74"/>
      <c r="H565" s="147" t="s">
        <v>3955</v>
      </c>
      <c r="I565" s="147" t="s">
        <v>3955</v>
      </c>
      <c r="J565" s="147" t="s">
        <v>5210</v>
      </c>
      <c r="K565" s="307">
        <v>38</v>
      </c>
      <c r="L565" s="140" t="s">
        <v>3213</v>
      </c>
      <c r="M565" s="74"/>
      <c r="N565" s="74"/>
      <c r="O565" s="74"/>
      <c r="P565" s="74"/>
      <c r="Q565" s="143">
        <v>2</v>
      </c>
      <c r="R565" s="74"/>
      <c r="S565" s="143" t="s">
        <v>69</v>
      </c>
      <c r="T565" s="143">
        <v>11030065</v>
      </c>
      <c r="U565" s="58"/>
      <c r="V565" s="58"/>
      <c r="W565" s="74"/>
      <c r="X565" s="74"/>
      <c r="Y565" s="74"/>
      <c r="Z565" s="74"/>
      <c r="AA565" s="74"/>
      <c r="AB565" s="74"/>
      <c r="AC565" s="74"/>
      <c r="AD565" s="74"/>
      <c r="AE565" s="74"/>
      <c r="AF565" s="54">
        <v>4</v>
      </c>
      <c r="AG565" s="54">
        <v>1</v>
      </c>
      <c r="AH565" s="54">
        <v>2012</v>
      </c>
      <c r="AI565" s="145">
        <v>0.70833333333333337</v>
      </c>
      <c r="AJ565" s="147"/>
      <c r="AK565" s="147"/>
      <c r="AL565" s="148"/>
      <c r="AM565" s="149"/>
      <c r="AN565" s="138">
        <v>6</v>
      </c>
      <c r="AO565" s="138">
        <v>4</v>
      </c>
      <c r="AP565" s="148">
        <v>2012</v>
      </c>
      <c r="AQ565" s="149">
        <v>0.375</v>
      </c>
      <c r="AR565" s="148">
        <v>6</v>
      </c>
      <c r="AS565" s="151" t="s">
        <v>1544</v>
      </c>
      <c r="AT565" s="74">
        <v>56.92</v>
      </c>
      <c r="AU565" s="74">
        <v>57.24</v>
      </c>
      <c r="AV565" s="74">
        <v>0</v>
      </c>
      <c r="AW565" s="74">
        <v>0</v>
      </c>
      <c r="AX565" s="74"/>
      <c r="AY565" s="74">
        <v>29.97</v>
      </c>
      <c r="AZ565" s="74">
        <v>35.870000000000005</v>
      </c>
      <c r="BA565" s="74">
        <v>144.13</v>
      </c>
      <c r="BB565" s="74"/>
      <c r="BC565" s="74">
        <v>180</v>
      </c>
    </row>
    <row r="566" spans="1:55" s="73" customFormat="1" ht="16.5" customHeight="1">
      <c r="A566" s="63" t="s">
        <v>5729</v>
      </c>
      <c r="B566" s="65">
        <v>99</v>
      </c>
      <c r="C566" s="59" t="s">
        <v>1721</v>
      </c>
      <c r="D566" s="320" t="s">
        <v>179</v>
      </c>
      <c r="E566" s="320" t="s">
        <v>1722</v>
      </c>
      <c r="F566" s="54" t="s">
        <v>1723</v>
      </c>
      <c r="G566" s="74"/>
      <c r="H566" s="147" t="s">
        <v>3955</v>
      </c>
      <c r="I566" s="147" t="s">
        <v>3953</v>
      </c>
      <c r="J566" s="147" t="s">
        <v>5280</v>
      </c>
      <c r="K566" s="307">
        <v>30.6</v>
      </c>
      <c r="L566" s="140" t="s">
        <v>3213</v>
      </c>
      <c r="M566" s="74"/>
      <c r="N566" s="74"/>
      <c r="O566" s="74"/>
      <c r="P566" s="74"/>
      <c r="Q566" s="143">
        <v>291</v>
      </c>
      <c r="R566" s="74"/>
      <c r="S566" s="143" t="s">
        <v>69</v>
      </c>
      <c r="T566" s="143">
        <v>11030065</v>
      </c>
      <c r="U566" s="58"/>
      <c r="V566" s="58"/>
      <c r="W566" s="74"/>
      <c r="X566" s="74"/>
      <c r="Y566" s="74"/>
      <c r="Z566" s="74"/>
      <c r="AA566" s="74"/>
      <c r="AB566" s="74"/>
      <c r="AC566" s="74"/>
      <c r="AD566" s="74"/>
      <c r="AE566" s="74"/>
      <c r="AF566" s="54">
        <v>2</v>
      </c>
      <c r="AG566" s="54">
        <v>12</v>
      </c>
      <c r="AH566" s="54">
        <v>2011</v>
      </c>
      <c r="AI566" s="145">
        <v>0.63194444444444442</v>
      </c>
      <c r="AJ566" s="147"/>
      <c r="AK566" s="147"/>
      <c r="AL566" s="148"/>
      <c r="AM566" s="149"/>
      <c r="AN566" s="54">
        <v>30</v>
      </c>
      <c r="AO566" s="54">
        <v>4</v>
      </c>
      <c r="AP566" s="59">
        <v>2012</v>
      </c>
      <c r="AQ566" s="145">
        <v>0</v>
      </c>
      <c r="AR566" s="148">
        <v>30</v>
      </c>
      <c r="AS566" s="677" t="s">
        <v>1609</v>
      </c>
      <c r="AT566" s="74">
        <v>284.61</v>
      </c>
      <c r="AU566" s="74">
        <v>286.18</v>
      </c>
      <c r="AV566" s="74">
        <v>2.1</v>
      </c>
      <c r="AW566" s="74">
        <v>16</v>
      </c>
      <c r="AX566" s="74"/>
      <c r="AY566" s="74">
        <v>149.86000000000001</v>
      </c>
      <c r="AZ566" s="74">
        <v>161.25</v>
      </c>
      <c r="BA566" s="74">
        <v>738.75</v>
      </c>
      <c r="BB566" s="74"/>
      <c r="BC566" s="74">
        <v>900</v>
      </c>
    </row>
    <row r="567" spans="1:55" s="73" customFormat="1" ht="16.5" customHeight="1">
      <c r="A567" s="63" t="s">
        <v>5729</v>
      </c>
      <c r="B567" s="65">
        <v>100</v>
      </c>
      <c r="C567" s="59" t="s">
        <v>5780</v>
      </c>
      <c r="D567" s="320" t="s">
        <v>55</v>
      </c>
      <c r="E567" s="320" t="s">
        <v>128</v>
      </c>
      <c r="F567" s="54" t="s">
        <v>5781</v>
      </c>
      <c r="G567" s="74"/>
      <c r="H567" s="147" t="s">
        <v>2767</v>
      </c>
      <c r="I567" s="147" t="s">
        <v>3952</v>
      </c>
      <c r="J567" s="147" t="s">
        <v>5023</v>
      </c>
      <c r="K567" s="307">
        <v>19.11</v>
      </c>
      <c r="L567" s="140" t="s">
        <v>3213</v>
      </c>
      <c r="M567" s="74"/>
      <c r="N567" s="74"/>
      <c r="O567" s="74"/>
      <c r="P567" s="74"/>
      <c r="Q567" s="143">
        <v>69</v>
      </c>
      <c r="R567" s="74"/>
      <c r="S567" s="143" t="s">
        <v>69</v>
      </c>
      <c r="T567" s="143">
        <v>11030065</v>
      </c>
      <c r="U567" s="58"/>
      <c r="V567" s="58"/>
      <c r="W567" s="74"/>
      <c r="X567" s="74"/>
      <c r="Y567" s="74"/>
      <c r="Z567" s="74"/>
      <c r="AA567" s="74"/>
      <c r="AB567" s="74"/>
      <c r="AC567" s="74"/>
      <c r="AD567" s="74"/>
      <c r="AE567" s="74"/>
      <c r="AF567" s="54">
        <v>4</v>
      </c>
      <c r="AG567" s="54">
        <v>4</v>
      </c>
      <c r="AH567" s="54">
        <v>2012</v>
      </c>
      <c r="AI567" s="145">
        <v>0.5</v>
      </c>
      <c r="AJ567" s="147" t="s">
        <v>3955</v>
      </c>
      <c r="AK567" s="147" t="s">
        <v>3955</v>
      </c>
      <c r="AL567" s="143">
        <v>2012</v>
      </c>
      <c r="AM567" s="149">
        <v>0.50277777777777777</v>
      </c>
      <c r="AN567" s="54">
        <v>30</v>
      </c>
      <c r="AO567" s="54">
        <v>4</v>
      </c>
      <c r="AP567" s="59">
        <v>2012</v>
      </c>
      <c r="AQ567" s="145">
        <v>0</v>
      </c>
      <c r="AR567" s="148">
        <v>26</v>
      </c>
      <c r="AS567" s="677" t="s">
        <v>1609</v>
      </c>
      <c r="AT567" s="74">
        <v>246.66</v>
      </c>
      <c r="AU567" s="74">
        <v>248.02</v>
      </c>
      <c r="AV567" s="74">
        <v>0.15</v>
      </c>
      <c r="AW567" s="74">
        <v>30</v>
      </c>
      <c r="AX567" s="74"/>
      <c r="AY567" s="74">
        <v>129.88</v>
      </c>
      <c r="AZ567" s="74">
        <v>125.28999999999996</v>
      </c>
      <c r="BA567" s="74">
        <v>654.71</v>
      </c>
      <c r="BB567" s="74"/>
      <c r="BC567" s="74">
        <v>780</v>
      </c>
    </row>
    <row r="568" spans="1:55" s="73" customFormat="1" ht="16.5" customHeight="1">
      <c r="A568" s="63" t="s">
        <v>5729</v>
      </c>
      <c r="B568" s="65">
        <v>101</v>
      </c>
      <c r="C568" s="59" t="s">
        <v>1730</v>
      </c>
      <c r="D568" s="320" t="s">
        <v>73</v>
      </c>
      <c r="E568" s="320" t="s">
        <v>1731</v>
      </c>
      <c r="F568" s="54" t="s">
        <v>1732</v>
      </c>
      <c r="G568" s="74"/>
      <c r="H568" s="147" t="s">
        <v>2772</v>
      </c>
      <c r="I568" s="147" t="s">
        <v>3954</v>
      </c>
      <c r="J568" s="147" t="s">
        <v>5265</v>
      </c>
      <c r="K568" s="307">
        <v>46.4</v>
      </c>
      <c r="L568" s="140" t="s">
        <v>3213</v>
      </c>
      <c r="M568" s="74"/>
      <c r="N568" s="74"/>
      <c r="O568" s="74"/>
      <c r="P568" s="74"/>
      <c r="Q568" s="143">
        <v>307</v>
      </c>
      <c r="R568" s="74"/>
      <c r="S568" s="143" t="s">
        <v>69</v>
      </c>
      <c r="T568" s="143">
        <v>11030065</v>
      </c>
      <c r="U568" s="58"/>
      <c r="V568" s="58"/>
      <c r="W568" s="74"/>
      <c r="X568" s="74"/>
      <c r="Y568" s="74"/>
      <c r="Z568" s="74"/>
      <c r="AA568" s="74"/>
      <c r="AB568" s="74"/>
      <c r="AC568" s="74"/>
      <c r="AD568" s="74"/>
      <c r="AE568" s="74"/>
      <c r="AF568" s="54">
        <v>23</v>
      </c>
      <c r="AG568" s="54">
        <v>12</v>
      </c>
      <c r="AH568" s="54">
        <v>2011</v>
      </c>
      <c r="AI568" s="145">
        <v>0.70833333333333337</v>
      </c>
      <c r="AJ568" s="147"/>
      <c r="AK568" s="147"/>
      <c r="AL568" s="148"/>
      <c r="AM568" s="149"/>
      <c r="AN568" s="54">
        <v>30</v>
      </c>
      <c r="AO568" s="54">
        <v>4</v>
      </c>
      <c r="AP568" s="59">
        <v>2012</v>
      </c>
      <c r="AQ568" s="145">
        <v>0</v>
      </c>
      <c r="AR568" s="148">
        <v>30</v>
      </c>
      <c r="AS568" s="677" t="s">
        <v>1609</v>
      </c>
      <c r="AT568" s="74">
        <v>284.61</v>
      </c>
      <c r="AU568" s="74">
        <v>286.18</v>
      </c>
      <c r="AV568" s="74">
        <v>0</v>
      </c>
      <c r="AW568" s="74">
        <v>7</v>
      </c>
      <c r="AX568" s="74"/>
      <c r="AY568" s="74">
        <v>149.86000000000001</v>
      </c>
      <c r="AZ568" s="74">
        <v>172.34999999999991</v>
      </c>
      <c r="BA568" s="74">
        <v>727.65000000000009</v>
      </c>
      <c r="BB568" s="74"/>
      <c r="BC568" s="74">
        <v>900</v>
      </c>
    </row>
    <row r="569" spans="1:55" s="73" customFormat="1" ht="16.5" customHeight="1">
      <c r="A569" s="63" t="s">
        <v>5729</v>
      </c>
      <c r="B569" s="65">
        <v>102</v>
      </c>
      <c r="C569" s="59" t="s">
        <v>1733</v>
      </c>
      <c r="D569" s="320" t="s">
        <v>610</v>
      </c>
      <c r="E569" s="320" t="s">
        <v>1734</v>
      </c>
      <c r="F569" s="54" t="s">
        <v>1735</v>
      </c>
      <c r="G569" s="74"/>
      <c r="H569" s="147" t="s">
        <v>2767</v>
      </c>
      <c r="I569" s="147" t="s">
        <v>3949</v>
      </c>
      <c r="J569" s="147" t="s">
        <v>4961</v>
      </c>
      <c r="K569" s="676">
        <v>23.1</v>
      </c>
      <c r="L569" s="140" t="s">
        <v>3213</v>
      </c>
      <c r="M569" s="74"/>
      <c r="N569" s="74"/>
      <c r="O569" s="74"/>
      <c r="P569" s="74"/>
      <c r="Q569" s="77">
        <v>254</v>
      </c>
      <c r="R569" s="74"/>
      <c r="S569" s="143" t="s">
        <v>69</v>
      </c>
      <c r="T569" s="143">
        <v>11030065</v>
      </c>
      <c r="U569" s="58"/>
      <c r="V569" s="58"/>
      <c r="W569" s="74"/>
      <c r="X569" s="74"/>
      <c r="Y569" s="74"/>
      <c r="Z569" s="74"/>
      <c r="AA569" s="74"/>
      <c r="AB569" s="74"/>
      <c r="AC569" s="74"/>
      <c r="AD569" s="74"/>
      <c r="AE569" s="74"/>
      <c r="AF569" s="54">
        <v>10</v>
      </c>
      <c r="AG569" s="54">
        <v>10</v>
      </c>
      <c r="AH569" s="54">
        <v>2011</v>
      </c>
      <c r="AI569" s="145">
        <v>0.6875</v>
      </c>
      <c r="AJ569" s="147"/>
      <c r="AK569" s="147"/>
      <c r="AL569" s="148"/>
      <c r="AM569" s="149"/>
      <c r="AN569" s="54">
        <v>30</v>
      </c>
      <c r="AO569" s="54">
        <v>4</v>
      </c>
      <c r="AP569" s="59">
        <v>2012</v>
      </c>
      <c r="AQ569" s="145">
        <v>0</v>
      </c>
      <c r="AR569" s="148">
        <v>30</v>
      </c>
      <c r="AS569" s="677" t="s">
        <v>1609</v>
      </c>
      <c r="AT569" s="74">
        <v>284.61</v>
      </c>
      <c r="AU569" s="74">
        <v>286.18</v>
      </c>
      <c r="AV569" s="74">
        <v>0.9</v>
      </c>
      <c r="AW569" s="74">
        <v>16</v>
      </c>
      <c r="AX569" s="74"/>
      <c r="AY569" s="74">
        <v>149.86000000000001</v>
      </c>
      <c r="AZ569" s="74">
        <v>162.44999999999993</v>
      </c>
      <c r="BA569" s="74">
        <v>737.55000000000007</v>
      </c>
      <c r="BB569" s="74"/>
      <c r="BC569" s="74">
        <v>900</v>
      </c>
    </row>
    <row r="570" spans="1:55" s="73" customFormat="1" ht="16.5" customHeight="1">
      <c r="A570" s="63" t="s">
        <v>5729</v>
      </c>
      <c r="B570" s="65">
        <v>103</v>
      </c>
      <c r="C570" s="59" t="s">
        <v>1739</v>
      </c>
      <c r="D570" s="320" t="s">
        <v>1274</v>
      </c>
      <c r="E570" s="320" t="s">
        <v>986</v>
      </c>
      <c r="F570" s="54" t="s">
        <v>1740</v>
      </c>
      <c r="G570" s="74"/>
      <c r="H570" s="147" t="s">
        <v>2761</v>
      </c>
      <c r="I570" s="147" t="s">
        <v>3955</v>
      </c>
      <c r="J570" s="147" t="s">
        <v>4995</v>
      </c>
      <c r="K570" s="307">
        <v>73.8</v>
      </c>
      <c r="L570" s="140" t="s">
        <v>3213</v>
      </c>
      <c r="M570" s="74"/>
      <c r="N570" s="74"/>
      <c r="O570" s="74"/>
      <c r="P570" s="74"/>
      <c r="Q570" s="143">
        <v>296</v>
      </c>
      <c r="R570" s="74"/>
      <c r="S570" s="143" t="s">
        <v>69</v>
      </c>
      <c r="T570" s="143">
        <v>11030065</v>
      </c>
      <c r="U570" s="58"/>
      <c r="V570" s="58" t="s">
        <v>5782</v>
      </c>
      <c r="W570" s="74"/>
      <c r="X570" s="74"/>
      <c r="Y570" s="74"/>
      <c r="Z570" s="74"/>
      <c r="AA570" s="74"/>
      <c r="AB570" s="74"/>
      <c r="AC570" s="74"/>
      <c r="AD570" s="74"/>
      <c r="AE570" s="74"/>
      <c r="AF570" s="54">
        <v>12</v>
      </c>
      <c r="AG570" s="54">
        <v>12</v>
      </c>
      <c r="AH570" s="54">
        <v>2011</v>
      </c>
      <c r="AI570" s="145">
        <v>0.5</v>
      </c>
      <c r="AJ570" s="147"/>
      <c r="AK570" s="147"/>
      <c r="AL570" s="148"/>
      <c r="AM570" s="149"/>
      <c r="AN570" s="138">
        <v>27</v>
      </c>
      <c r="AO570" s="138">
        <v>4</v>
      </c>
      <c r="AP570" s="148">
        <v>2012</v>
      </c>
      <c r="AQ570" s="149">
        <v>0.68055555555555547</v>
      </c>
      <c r="AR570" s="148">
        <v>27</v>
      </c>
      <c r="AS570" s="151" t="s">
        <v>1621</v>
      </c>
      <c r="AT570" s="74">
        <v>256.14999999999998</v>
      </c>
      <c r="AU570" s="74">
        <v>257.56</v>
      </c>
      <c r="AV570" s="74">
        <v>4.62</v>
      </c>
      <c r="AW570" s="74">
        <v>0</v>
      </c>
      <c r="AX570" s="74"/>
      <c r="AY570" s="74">
        <v>134.88</v>
      </c>
      <c r="AZ570" s="74">
        <v>156.78999999999996</v>
      </c>
      <c r="BA570" s="74">
        <v>653.21</v>
      </c>
      <c r="BB570" s="74"/>
      <c r="BC570" s="74">
        <v>810</v>
      </c>
    </row>
    <row r="571" spans="1:55" s="73" customFormat="1" ht="16.5" customHeight="1">
      <c r="A571" s="78" t="s">
        <v>41</v>
      </c>
      <c r="B571" s="95">
        <v>103</v>
      </c>
      <c r="C571" s="549"/>
      <c r="D571" s="550"/>
      <c r="E571" s="550"/>
      <c r="F571" s="711"/>
      <c r="G571" s="711"/>
      <c r="H571" s="711"/>
      <c r="I571" s="711"/>
      <c r="J571" s="711"/>
      <c r="K571" s="711"/>
      <c r="L571" s="712"/>
      <c r="M571" s="711"/>
      <c r="N571" s="711"/>
      <c r="O571" s="711"/>
      <c r="P571" s="711"/>
      <c r="Q571" s="711"/>
      <c r="R571" s="711"/>
      <c r="S571" s="713"/>
      <c r="T571" s="711"/>
      <c r="U571" s="550"/>
      <c r="V571" s="550"/>
      <c r="W571" s="711"/>
      <c r="X571" s="711"/>
      <c r="Y571" s="711"/>
      <c r="Z571" s="711"/>
      <c r="AA571" s="711"/>
      <c r="AB571" s="711"/>
      <c r="AC571" s="711"/>
      <c r="AD571" s="711"/>
      <c r="AE571" s="711"/>
      <c r="AF571" s="711"/>
      <c r="AG571" s="711"/>
      <c r="AH571" s="711"/>
      <c r="AI571" s="711"/>
      <c r="AJ571" s="711"/>
      <c r="AK571" s="711"/>
      <c r="AL571" s="711"/>
      <c r="AM571" s="711"/>
      <c r="AN571" s="678"/>
      <c r="AO571" s="678"/>
      <c r="AP571" s="679"/>
      <c r="AQ571" s="680"/>
      <c r="AR571" s="679">
        <f>SUM(AR468:AR570)</f>
        <v>2622</v>
      </c>
      <c r="AS571" s="679">
        <f t="shared" ref="AS571:BC571" si="11">SUM(AS468:AS570)</f>
        <v>0</v>
      </c>
      <c r="AT571" s="679">
        <f t="shared" si="11"/>
        <v>24874.900000000027</v>
      </c>
      <c r="AU571" s="679">
        <f t="shared" si="11"/>
        <v>24682.960000000021</v>
      </c>
      <c r="AV571" s="679">
        <f t="shared" si="11"/>
        <v>695.45</v>
      </c>
      <c r="AW571" s="679">
        <f t="shared" si="11"/>
        <v>5986</v>
      </c>
      <c r="AX571" s="679">
        <f t="shared" si="11"/>
        <v>0</v>
      </c>
      <c r="AY571" s="679">
        <f t="shared" si="11"/>
        <v>13097.790000000003</v>
      </c>
      <c r="AZ571" s="679">
        <f t="shared" si="11"/>
        <v>9322.8999999999978</v>
      </c>
      <c r="BA571" s="679">
        <f t="shared" si="11"/>
        <v>69337.100000000006</v>
      </c>
      <c r="BB571" s="679">
        <f t="shared" si="11"/>
        <v>0</v>
      </c>
      <c r="BC571" s="722">
        <f t="shared" si="11"/>
        <v>78660</v>
      </c>
    </row>
    <row r="572" spans="1:55" s="73" customFormat="1" ht="16.5" customHeight="1">
      <c r="A572" s="49" t="s">
        <v>5792</v>
      </c>
      <c r="B572" s="707">
        <v>1</v>
      </c>
      <c r="C572" s="163">
        <v>287622932</v>
      </c>
      <c r="D572" s="150" t="s">
        <v>1626</v>
      </c>
      <c r="E572" s="150" t="s">
        <v>3216</v>
      </c>
      <c r="F572" s="86">
        <v>33001058176</v>
      </c>
      <c r="G572" s="74"/>
      <c r="H572" s="150">
        <v>22</v>
      </c>
      <c r="I572" s="150">
        <v>12</v>
      </c>
      <c r="J572" s="150">
        <v>1965</v>
      </c>
      <c r="K572" s="150">
        <v>47</v>
      </c>
      <c r="L572" s="150" t="s">
        <v>3164</v>
      </c>
      <c r="M572" s="150"/>
      <c r="N572" s="150"/>
      <c r="O572" s="150"/>
      <c r="P572" s="150"/>
      <c r="Q572" s="150">
        <v>2</v>
      </c>
      <c r="R572" s="150"/>
      <c r="S572" s="325" t="s">
        <v>58</v>
      </c>
      <c r="T572" s="325">
        <v>11030065</v>
      </c>
      <c r="U572" s="1"/>
      <c r="V572" s="74"/>
      <c r="W572" s="74"/>
      <c r="X572" s="74"/>
      <c r="Y572" s="74"/>
      <c r="Z572" s="74"/>
      <c r="AA572" s="74"/>
      <c r="AB572" s="74"/>
      <c r="AC572" s="74"/>
      <c r="AD572" s="74"/>
      <c r="AE572" s="74"/>
      <c r="AF572" s="717">
        <v>1</v>
      </c>
      <c r="AG572" s="74">
        <v>4</v>
      </c>
      <c r="AH572" s="74">
        <v>2012</v>
      </c>
      <c r="AI572" s="718">
        <v>0.4513888888888889</v>
      </c>
      <c r="AJ572" s="717">
        <v>6</v>
      </c>
      <c r="AK572" s="74">
        <v>1</v>
      </c>
      <c r="AL572" s="74">
        <v>2012</v>
      </c>
      <c r="AM572" s="74"/>
      <c r="AN572" s="522">
        <v>2</v>
      </c>
      <c r="AO572" s="74">
        <v>4</v>
      </c>
      <c r="AP572" s="74">
        <v>2012</v>
      </c>
      <c r="AQ572" s="164">
        <v>0.70833333333333337</v>
      </c>
      <c r="AR572" s="522">
        <v>1</v>
      </c>
      <c r="AS572" s="557" t="s">
        <v>5814</v>
      </c>
      <c r="AT572" s="74">
        <v>7.7</v>
      </c>
      <c r="AU572" s="74">
        <v>13.582999999999998</v>
      </c>
      <c r="AV572" s="74">
        <v>2.2400000000000002</v>
      </c>
      <c r="AW572" s="74"/>
      <c r="AX572" s="74"/>
      <c r="AY572" s="74">
        <v>5.0490000000000004</v>
      </c>
      <c r="AZ572" s="74">
        <v>1.4279999999999999</v>
      </c>
      <c r="BA572" s="74">
        <v>29.999999999999996</v>
      </c>
      <c r="BB572" s="74"/>
      <c r="BC572" s="74">
        <v>30</v>
      </c>
    </row>
    <row r="573" spans="1:55" s="73" customFormat="1" ht="16.5" customHeight="1">
      <c r="A573" s="63" t="s">
        <v>5792</v>
      </c>
      <c r="B573" s="707">
        <v>2</v>
      </c>
      <c r="C573" s="163">
        <v>1434806841</v>
      </c>
      <c r="D573" s="150" t="s">
        <v>1949</v>
      </c>
      <c r="E573" s="150" t="s">
        <v>3238</v>
      </c>
      <c r="F573" s="86">
        <v>61004047017</v>
      </c>
      <c r="G573" s="74"/>
      <c r="H573" s="150">
        <v>14</v>
      </c>
      <c r="I573" s="150">
        <v>5</v>
      </c>
      <c r="J573" s="150">
        <v>1983</v>
      </c>
      <c r="K573" s="150">
        <v>29</v>
      </c>
      <c r="L573" s="150" t="s">
        <v>3164</v>
      </c>
      <c r="M573" s="150"/>
      <c r="N573" s="150"/>
      <c r="O573" s="150"/>
      <c r="P573" s="150"/>
      <c r="Q573" s="150">
        <v>25</v>
      </c>
      <c r="R573" s="150"/>
      <c r="S573" s="325" t="s">
        <v>58</v>
      </c>
      <c r="T573" s="325">
        <v>11030065</v>
      </c>
      <c r="U573" s="1"/>
      <c r="V573" s="74"/>
      <c r="W573" s="74"/>
      <c r="X573" s="74"/>
      <c r="Y573" s="74"/>
      <c r="Z573" s="74"/>
      <c r="AA573" s="74"/>
      <c r="AB573" s="74"/>
      <c r="AC573" s="74"/>
      <c r="AD573" s="74"/>
      <c r="AE573" s="74"/>
      <c r="AF573" s="717">
        <v>1</v>
      </c>
      <c r="AG573" s="74">
        <v>4</v>
      </c>
      <c r="AH573" s="74">
        <v>2012</v>
      </c>
      <c r="AI573" s="718">
        <v>0.59027777777777779</v>
      </c>
      <c r="AJ573" s="717">
        <v>3</v>
      </c>
      <c r="AK573" s="74">
        <v>2</v>
      </c>
      <c r="AL573" s="74">
        <v>2012</v>
      </c>
      <c r="AM573" s="74"/>
      <c r="AN573" s="522">
        <v>2</v>
      </c>
      <c r="AO573" s="74">
        <v>4</v>
      </c>
      <c r="AP573" s="74">
        <v>2012</v>
      </c>
      <c r="AQ573" s="718">
        <v>0.59722222222222221</v>
      </c>
      <c r="AR573" s="522">
        <v>1</v>
      </c>
      <c r="AS573" s="557" t="s">
        <v>5814</v>
      </c>
      <c r="AT573" s="74">
        <v>7.7</v>
      </c>
      <c r="AU573" s="74">
        <v>13.582999999999998</v>
      </c>
      <c r="AV573" s="74">
        <v>2.2400000000000002</v>
      </c>
      <c r="AW573" s="74"/>
      <c r="AX573" s="74"/>
      <c r="AY573" s="74">
        <v>5.0490000000000004</v>
      </c>
      <c r="AZ573" s="74">
        <v>1.4279999999999999</v>
      </c>
      <c r="BA573" s="74">
        <v>29.999999999999996</v>
      </c>
      <c r="BB573" s="74"/>
      <c r="BC573" s="74">
        <v>30</v>
      </c>
    </row>
    <row r="574" spans="1:55" s="73" customFormat="1" ht="16.5" customHeight="1">
      <c r="A574" s="63" t="s">
        <v>5792</v>
      </c>
      <c r="B574" s="707">
        <v>3</v>
      </c>
      <c r="C574" s="163">
        <v>31172778376</v>
      </c>
      <c r="D574" s="150" t="s">
        <v>3669</v>
      </c>
      <c r="E574" s="150" t="s">
        <v>861</v>
      </c>
      <c r="F574" s="86">
        <v>61001000316</v>
      </c>
      <c r="G574" s="74"/>
      <c r="H574" s="150">
        <v>17</v>
      </c>
      <c r="I574" s="150">
        <v>6</v>
      </c>
      <c r="J574" s="150">
        <v>1948</v>
      </c>
      <c r="K574" s="150">
        <v>64</v>
      </c>
      <c r="L574" s="150" t="s">
        <v>3164</v>
      </c>
      <c r="M574" s="150"/>
      <c r="N574" s="150"/>
      <c r="O574" s="150"/>
      <c r="P574" s="150"/>
      <c r="Q574" s="150">
        <v>26</v>
      </c>
      <c r="R574" s="150"/>
      <c r="S574" s="150" t="s">
        <v>94</v>
      </c>
      <c r="T574" s="150">
        <v>11030065</v>
      </c>
      <c r="U574" s="1"/>
      <c r="V574" s="74"/>
      <c r="W574" s="74"/>
      <c r="X574" s="74"/>
      <c r="Y574" s="74"/>
      <c r="Z574" s="74"/>
      <c r="AA574" s="74"/>
      <c r="AB574" s="74"/>
      <c r="AC574" s="74"/>
      <c r="AD574" s="74"/>
      <c r="AE574" s="74"/>
      <c r="AF574" s="717">
        <v>1</v>
      </c>
      <c r="AG574" s="74">
        <v>4</v>
      </c>
      <c r="AH574" s="74">
        <v>2012</v>
      </c>
      <c r="AI574" s="718">
        <v>0.61805555555555558</v>
      </c>
      <c r="AJ574" s="717">
        <v>3</v>
      </c>
      <c r="AK574" s="74">
        <v>2</v>
      </c>
      <c r="AL574" s="74">
        <v>2012</v>
      </c>
      <c r="AM574" s="74"/>
      <c r="AN574" s="522">
        <v>2</v>
      </c>
      <c r="AO574" s="74">
        <v>4</v>
      </c>
      <c r="AP574" s="74">
        <v>2012</v>
      </c>
      <c r="AQ574" s="164">
        <v>0.66666666666666663</v>
      </c>
      <c r="AR574" s="522">
        <v>1</v>
      </c>
      <c r="AS574" s="557" t="s">
        <v>5814</v>
      </c>
      <c r="AT574" s="74">
        <v>7.7</v>
      </c>
      <c r="AU574" s="74">
        <v>13.582999999999998</v>
      </c>
      <c r="AV574" s="74">
        <v>2.2400000000000002</v>
      </c>
      <c r="AW574" s="74"/>
      <c r="AX574" s="74"/>
      <c r="AY574" s="74">
        <v>5.0490000000000004</v>
      </c>
      <c r="AZ574" s="74">
        <v>1.4279999999999999</v>
      </c>
      <c r="BA574" s="74">
        <v>29.999999999999996</v>
      </c>
      <c r="BB574" s="74"/>
      <c r="BC574" s="74">
        <v>30</v>
      </c>
    </row>
    <row r="575" spans="1:55" s="73" customFormat="1" ht="16.5" customHeight="1">
      <c r="A575" s="63" t="s">
        <v>5792</v>
      </c>
      <c r="B575" s="707">
        <v>4</v>
      </c>
      <c r="C575" s="163">
        <v>2534624332</v>
      </c>
      <c r="D575" s="150" t="s">
        <v>5793</v>
      </c>
      <c r="E575" s="150" t="s">
        <v>1568</v>
      </c>
      <c r="F575" s="86">
        <v>61006034214</v>
      </c>
      <c r="G575" s="74"/>
      <c r="H575" s="150">
        <v>5</v>
      </c>
      <c r="I575" s="150">
        <v>3</v>
      </c>
      <c r="J575" s="150">
        <v>1933</v>
      </c>
      <c r="K575" s="150">
        <v>79</v>
      </c>
      <c r="L575" s="150" t="s">
        <v>3164</v>
      </c>
      <c r="M575" s="150"/>
      <c r="N575" s="150"/>
      <c r="O575" s="150"/>
      <c r="P575" s="150"/>
      <c r="Q575" s="150">
        <v>28</v>
      </c>
      <c r="R575" s="150"/>
      <c r="S575" s="325" t="s">
        <v>58</v>
      </c>
      <c r="T575" s="150">
        <v>11030065</v>
      </c>
      <c r="U575" s="1"/>
      <c r="V575" s="74"/>
      <c r="W575" s="74"/>
      <c r="X575" s="74"/>
      <c r="Y575" s="74"/>
      <c r="Z575" s="74"/>
      <c r="AA575" s="74"/>
      <c r="AB575" s="74"/>
      <c r="AC575" s="74"/>
      <c r="AD575" s="74"/>
      <c r="AE575" s="74"/>
      <c r="AF575" s="717">
        <v>1</v>
      </c>
      <c r="AG575" s="74">
        <v>4</v>
      </c>
      <c r="AH575" s="74">
        <v>2012</v>
      </c>
      <c r="AI575" s="718">
        <v>0.67361111111111116</v>
      </c>
      <c r="AJ575" s="717">
        <v>6</v>
      </c>
      <c r="AK575" s="74">
        <v>2</v>
      </c>
      <c r="AL575" s="74">
        <v>2012</v>
      </c>
      <c r="AM575" s="74"/>
      <c r="AN575" s="522">
        <v>5</v>
      </c>
      <c r="AO575" s="74">
        <v>4</v>
      </c>
      <c r="AP575" s="74">
        <v>2012</v>
      </c>
      <c r="AQ575" s="164">
        <v>0.66666666666666663</v>
      </c>
      <c r="AR575" s="522">
        <v>4</v>
      </c>
      <c r="AS575" s="557" t="s">
        <v>5814</v>
      </c>
      <c r="AT575" s="74">
        <v>30.8</v>
      </c>
      <c r="AU575" s="74">
        <v>57.701999999999998</v>
      </c>
      <c r="AV575" s="74">
        <v>5.59</v>
      </c>
      <c r="AW575" s="74"/>
      <c r="AX575" s="74"/>
      <c r="AY575" s="74">
        <v>20.196000000000002</v>
      </c>
      <c r="AZ575" s="74">
        <v>5.7119999999999997</v>
      </c>
      <c r="BA575" s="74">
        <v>120</v>
      </c>
      <c r="BB575" s="74"/>
      <c r="BC575" s="74">
        <v>120</v>
      </c>
    </row>
    <row r="576" spans="1:55" s="73" customFormat="1" ht="16.5" customHeight="1">
      <c r="A576" s="63" t="s">
        <v>5792</v>
      </c>
      <c r="B576" s="707">
        <v>5</v>
      </c>
      <c r="C576" s="163">
        <v>3120126007</v>
      </c>
      <c r="D576" s="150" t="s">
        <v>2663</v>
      </c>
      <c r="E576" s="150" t="s">
        <v>3243</v>
      </c>
      <c r="F576" s="86">
        <v>33301085636</v>
      </c>
      <c r="G576" s="74"/>
      <c r="H576" s="150">
        <v>27</v>
      </c>
      <c r="I576" s="150">
        <v>9</v>
      </c>
      <c r="J576" s="150">
        <v>1991</v>
      </c>
      <c r="K576" s="150">
        <v>21</v>
      </c>
      <c r="L576" s="150" t="s">
        <v>3214</v>
      </c>
      <c r="M576" s="150"/>
      <c r="N576" s="150"/>
      <c r="O576" s="150"/>
      <c r="P576" s="150"/>
      <c r="Q576" s="150">
        <v>30</v>
      </c>
      <c r="R576" s="150"/>
      <c r="S576" s="325" t="s">
        <v>58</v>
      </c>
      <c r="T576" s="150">
        <v>11030065</v>
      </c>
      <c r="U576" s="1"/>
      <c r="V576" s="74"/>
      <c r="W576" s="74"/>
      <c r="X576" s="74"/>
      <c r="Y576" s="74"/>
      <c r="Z576" s="74"/>
      <c r="AA576" s="74"/>
      <c r="AB576" s="74"/>
      <c r="AC576" s="74"/>
      <c r="AD576" s="74"/>
      <c r="AE576" s="74"/>
      <c r="AF576" s="717">
        <v>1</v>
      </c>
      <c r="AG576" s="74">
        <v>4</v>
      </c>
      <c r="AH576" s="74">
        <v>2012</v>
      </c>
      <c r="AI576" s="718">
        <v>0.5625</v>
      </c>
      <c r="AJ576" s="717">
        <v>7</v>
      </c>
      <c r="AK576" s="74">
        <v>2</v>
      </c>
      <c r="AL576" s="74">
        <v>2012</v>
      </c>
      <c r="AM576" s="74"/>
      <c r="AN576" s="522">
        <v>6</v>
      </c>
      <c r="AO576" s="74">
        <v>4</v>
      </c>
      <c r="AP576" s="74">
        <v>2012</v>
      </c>
      <c r="AQ576" s="164">
        <v>0.58333333333333337</v>
      </c>
      <c r="AR576" s="522">
        <v>5</v>
      </c>
      <c r="AS576" s="557" t="s">
        <v>5814</v>
      </c>
      <c r="AT576" s="74">
        <v>38.5</v>
      </c>
      <c r="AU576" s="74">
        <v>72.404999999999987</v>
      </c>
      <c r="AV576" s="74">
        <v>6.71</v>
      </c>
      <c r="AW576" s="74"/>
      <c r="AX576" s="74"/>
      <c r="AY576" s="74">
        <v>25.245000000000001</v>
      </c>
      <c r="AZ576" s="74">
        <v>7.14</v>
      </c>
      <c r="BA576" s="74">
        <v>149.99999999999997</v>
      </c>
      <c r="BB576" s="74"/>
      <c r="BC576" s="74">
        <v>150</v>
      </c>
    </row>
    <row r="577" spans="1:55" s="73" customFormat="1" ht="16.5" customHeight="1">
      <c r="A577" s="63" t="s">
        <v>5792</v>
      </c>
      <c r="B577" s="707">
        <v>6</v>
      </c>
      <c r="C577" s="163">
        <v>1315923122</v>
      </c>
      <c r="D577" s="150" t="s">
        <v>5476</v>
      </c>
      <c r="E577" s="150" t="s">
        <v>1562</v>
      </c>
      <c r="F577" s="86">
        <v>46001001226</v>
      </c>
      <c r="G577" s="74"/>
      <c r="H577" s="150">
        <v>3</v>
      </c>
      <c r="I577" s="150">
        <v>8</v>
      </c>
      <c r="J577" s="150">
        <v>1943</v>
      </c>
      <c r="K577" s="150">
        <v>69</v>
      </c>
      <c r="L577" s="150" t="s">
        <v>3164</v>
      </c>
      <c r="M577" s="150"/>
      <c r="N577" s="150"/>
      <c r="O577" s="150"/>
      <c r="P577" s="150"/>
      <c r="Q577" s="150">
        <v>31</v>
      </c>
      <c r="R577" s="150"/>
      <c r="S577" s="325" t="s">
        <v>58</v>
      </c>
      <c r="T577" s="150">
        <v>11030065</v>
      </c>
      <c r="U577" s="1"/>
      <c r="V577" s="74"/>
      <c r="W577" s="74"/>
      <c r="X577" s="74"/>
      <c r="Y577" s="74"/>
      <c r="Z577" s="74"/>
      <c r="AA577" s="74"/>
      <c r="AB577" s="74"/>
      <c r="AC577" s="74"/>
      <c r="AD577" s="74"/>
      <c r="AE577" s="74"/>
      <c r="AF577" s="717">
        <v>1</v>
      </c>
      <c r="AG577" s="74">
        <v>4</v>
      </c>
      <c r="AH577" s="74">
        <v>2012</v>
      </c>
      <c r="AI577" s="718">
        <v>0.45833333333333331</v>
      </c>
      <c r="AJ577" s="717">
        <v>9</v>
      </c>
      <c r="AK577" s="74">
        <v>2</v>
      </c>
      <c r="AL577" s="74">
        <v>2012</v>
      </c>
      <c r="AM577" s="74"/>
      <c r="AN577" s="522">
        <v>7</v>
      </c>
      <c r="AO577" s="74">
        <v>4</v>
      </c>
      <c r="AP577" s="74">
        <v>2012</v>
      </c>
      <c r="AQ577" s="164">
        <v>0.52083333333333337</v>
      </c>
      <c r="AR577" s="522">
        <v>6</v>
      </c>
      <c r="AS577" s="557" t="s">
        <v>5814</v>
      </c>
      <c r="AT577" s="74">
        <v>46.2</v>
      </c>
      <c r="AU577" s="74">
        <v>87.10799999999999</v>
      </c>
      <c r="AV577" s="74">
        <v>7.83</v>
      </c>
      <c r="AW577" s="74"/>
      <c r="AX577" s="74"/>
      <c r="AY577" s="74">
        <v>30.294000000000004</v>
      </c>
      <c r="AZ577" s="74">
        <v>8.5679999999999996</v>
      </c>
      <c r="BA577" s="74">
        <v>180.00000000000003</v>
      </c>
      <c r="BB577" s="74"/>
      <c r="BC577" s="74">
        <v>180</v>
      </c>
    </row>
    <row r="578" spans="1:55" s="73" customFormat="1" ht="16.5" customHeight="1">
      <c r="A578" s="63" t="s">
        <v>5792</v>
      </c>
      <c r="B578" s="707">
        <v>7</v>
      </c>
      <c r="C578" s="163">
        <v>1847000942</v>
      </c>
      <c r="D578" s="150" t="s">
        <v>3245</v>
      </c>
      <c r="E578" s="150" t="s">
        <v>3246</v>
      </c>
      <c r="F578" s="86">
        <v>46001006702</v>
      </c>
      <c r="G578" s="74"/>
      <c r="H578" s="150">
        <v>29</v>
      </c>
      <c r="I578" s="150">
        <v>5</v>
      </c>
      <c r="J578" s="150">
        <v>1985</v>
      </c>
      <c r="K578" s="150">
        <v>27</v>
      </c>
      <c r="L578" s="150" t="s">
        <v>3214</v>
      </c>
      <c r="M578" s="150"/>
      <c r="N578" s="150"/>
      <c r="O578" s="150"/>
      <c r="P578" s="150"/>
      <c r="Q578" s="150">
        <v>32</v>
      </c>
      <c r="R578" s="150"/>
      <c r="S578" s="150" t="s">
        <v>94</v>
      </c>
      <c r="T578" s="150">
        <v>11030065</v>
      </c>
      <c r="U578" s="1"/>
      <c r="V578" s="74"/>
      <c r="W578" s="74"/>
      <c r="X578" s="74"/>
      <c r="Y578" s="74"/>
      <c r="Z578" s="74"/>
      <c r="AA578" s="74"/>
      <c r="AB578" s="74"/>
      <c r="AC578" s="74"/>
      <c r="AD578" s="74"/>
      <c r="AE578" s="74"/>
      <c r="AF578" s="717">
        <v>1</v>
      </c>
      <c r="AG578" s="74">
        <v>4</v>
      </c>
      <c r="AH578" s="74">
        <v>2012</v>
      </c>
      <c r="AI578" s="718">
        <v>0.47569444444444442</v>
      </c>
      <c r="AJ578" s="717">
        <v>9</v>
      </c>
      <c r="AK578" s="74">
        <v>2</v>
      </c>
      <c r="AL578" s="74">
        <v>2012</v>
      </c>
      <c r="AM578" s="74"/>
      <c r="AN578" s="522">
        <v>4</v>
      </c>
      <c r="AO578" s="74">
        <v>4</v>
      </c>
      <c r="AP578" s="74">
        <v>2012</v>
      </c>
      <c r="AQ578" s="164">
        <v>0.65972222222222221</v>
      </c>
      <c r="AR578" s="522">
        <v>3</v>
      </c>
      <c r="AS578" s="557" t="s">
        <v>5814</v>
      </c>
      <c r="AT578" s="74">
        <v>23.1</v>
      </c>
      <c r="AU578" s="74">
        <v>11.419</v>
      </c>
      <c r="AV578" s="74">
        <v>4.05</v>
      </c>
      <c r="AW578" s="74">
        <v>32</v>
      </c>
      <c r="AX578" s="74"/>
      <c r="AY578" s="74">
        <v>15.147000000000002</v>
      </c>
      <c r="AZ578" s="74">
        <v>4.2839999999999998</v>
      </c>
      <c r="BA578" s="74">
        <v>90.000000000000014</v>
      </c>
      <c r="BB578" s="74"/>
      <c r="BC578" s="74">
        <v>90</v>
      </c>
    </row>
    <row r="579" spans="1:55" s="73" customFormat="1" ht="16.5" customHeight="1">
      <c r="A579" s="63" t="s">
        <v>5792</v>
      </c>
      <c r="B579" s="707">
        <v>8</v>
      </c>
      <c r="C579" s="163">
        <v>3001448063</v>
      </c>
      <c r="D579" s="150" t="s">
        <v>1345</v>
      </c>
      <c r="E579" s="150" t="s">
        <v>1568</v>
      </c>
      <c r="F579" s="86">
        <v>61006057851</v>
      </c>
      <c r="G579" s="74"/>
      <c r="H579" s="150">
        <v>23</v>
      </c>
      <c r="I579" s="150">
        <v>7</v>
      </c>
      <c r="J579" s="150">
        <v>1949</v>
      </c>
      <c r="K579" s="150">
        <v>63</v>
      </c>
      <c r="L579" s="150" t="s">
        <v>3164</v>
      </c>
      <c r="M579" s="150"/>
      <c r="N579" s="150"/>
      <c r="O579" s="150"/>
      <c r="P579" s="150"/>
      <c r="Q579" s="150">
        <v>34</v>
      </c>
      <c r="R579" s="150"/>
      <c r="S579" s="150" t="s">
        <v>94</v>
      </c>
      <c r="T579" s="150">
        <v>11030065</v>
      </c>
      <c r="U579" s="1"/>
      <c r="V579" s="74"/>
      <c r="W579" s="74"/>
      <c r="X579" s="74"/>
      <c r="Y579" s="74"/>
      <c r="Z579" s="74"/>
      <c r="AA579" s="74"/>
      <c r="AB579" s="74"/>
      <c r="AC579" s="74"/>
      <c r="AD579" s="74"/>
      <c r="AE579" s="74"/>
      <c r="AF579" s="717">
        <v>1</v>
      </c>
      <c r="AG579" s="74">
        <v>4</v>
      </c>
      <c r="AH579" s="74">
        <v>2012</v>
      </c>
      <c r="AI579" s="718">
        <v>0.50347222222222221</v>
      </c>
      <c r="AJ579" s="717">
        <v>13</v>
      </c>
      <c r="AK579" s="74">
        <v>2</v>
      </c>
      <c r="AL579" s="74">
        <v>2012</v>
      </c>
      <c r="AM579" s="74"/>
      <c r="AN579" s="522">
        <v>12</v>
      </c>
      <c r="AO579" s="74">
        <v>4</v>
      </c>
      <c r="AP579" s="74">
        <v>2012</v>
      </c>
      <c r="AQ579" s="164">
        <v>0.65972222222222221</v>
      </c>
      <c r="AR579" s="522">
        <v>11</v>
      </c>
      <c r="AS579" s="557" t="s">
        <v>5814</v>
      </c>
      <c r="AT579" s="74">
        <v>84.7</v>
      </c>
      <c r="AU579" s="74">
        <v>129.333</v>
      </c>
      <c r="AV579" s="74">
        <v>12.72</v>
      </c>
      <c r="AW579" s="74">
        <v>32</v>
      </c>
      <c r="AX579" s="74"/>
      <c r="AY579" s="74">
        <v>55.539000000000001</v>
      </c>
      <c r="AZ579" s="74">
        <v>15.707999999999998</v>
      </c>
      <c r="BA579" s="74">
        <v>330</v>
      </c>
      <c r="BB579" s="74"/>
      <c r="BC579" s="74">
        <v>330</v>
      </c>
    </row>
    <row r="580" spans="1:55" s="73" customFormat="1" ht="16.5" customHeight="1">
      <c r="A580" s="63" t="s">
        <v>5792</v>
      </c>
      <c r="B580" s="707">
        <v>9</v>
      </c>
      <c r="C580" s="163">
        <v>3412244553</v>
      </c>
      <c r="D580" s="150" t="s">
        <v>407</v>
      </c>
      <c r="E580" s="150" t="s">
        <v>1436</v>
      </c>
      <c r="F580" s="86">
        <v>61006033403</v>
      </c>
      <c r="G580" s="74"/>
      <c r="H580" s="150">
        <v>2</v>
      </c>
      <c r="I580" s="150">
        <v>4</v>
      </c>
      <c r="J580" s="150">
        <v>1975</v>
      </c>
      <c r="K580" s="150">
        <v>37</v>
      </c>
      <c r="L580" s="150" t="s">
        <v>3164</v>
      </c>
      <c r="M580" s="150"/>
      <c r="N580" s="150"/>
      <c r="O580" s="150"/>
      <c r="P580" s="150"/>
      <c r="Q580" s="150">
        <v>36</v>
      </c>
      <c r="R580" s="150"/>
      <c r="S580" s="325" t="s">
        <v>58</v>
      </c>
      <c r="T580" s="150">
        <v>11030065</v>
      </c>
      <c r="U580" s="1"/>
      <c r="V580" s="74"/>
      <c r="W580" s="74"/>
      <c r="X580" s="74"/>
      <c r="Y580" s="74"/>
      <c r="Z580" s="74"/>
      <c r="AA580" s="74"/>
      <c r="AB580" s="74"/>
      <c r="AC580" s="74"/>
      <c r="AD580" s="74"/>
      <c r="AE580" s="74"/>
      <c r="AF580" s="717">
        <v>1</v>
      </c>
      <c r="AG580" s="74">
        <v>4</v>
      </c>
      <c r="AH580" s="74">
        <v>2012</v>
      </c>
      <c r="AI580" s="718">
        <v>0.48958333333333331</v>
      </c>
      <c r="AJ580" s="717">
        <v>14</v>
      </c>
      <c r="AK580" s="74">
        <v>2</v>
      </c>
      <c r="AL580" s="74">
        <v>2012</v>
      </c>
      <c r="AM580" s="74"/>
      <c r="AN580" s="522">
        <v>12</v>
      </c>
      <c r="AO580" s="74">
        <v>4</v>
      </c>
      <c r="AP580" s="74">
        <v>2012</v>
      </c>
      <c r="AQ580" s="164">
        <v>0.47222222222222227</v>
      </c>
      <c r="AR580" s="522">
        <v>11</v>
      </c>
      <c r="AS580" s="557" t="s">
        <v>5814</v>
      </c>
      <c r="AT580" s="74">
        <v>84.7</v>
      </c>
      <c r="AU580" s="74">
        <v>126.88300000000001</v>
      </c>
      <c r="AV580" s="74">
        <v>15.17</v>
      </c>
      <c r="AW580" s="74">
        <v>32</v>
      </c>
      <c r="AX580" s="74"/>
      <c r="AY580" s="74">
        <v>55.539000000000001</v>
      </c>
      <c r="AZ580" s="74">
        <v>15.707999999999998</v>
      </c>
      <c r="BA580" s="74">
        <v>330</v>
      </c>
      <c r="BB580" s="74"/>
      <c r="BC580" s="74">
        <v>330</v>
      </c>
    </row>
    <row r="581" spans="1:55" s="73" customFormat="1" ht="16.5" customHeight="1">
      <c r="A581" s="63" t="s">
        <v>5792</v>
      </c>
      <c r="B581" s="707">
        <v>10</v>
      </c>
      <c r="C581" s="163">
        <v>1343021642</v>
      </c>
      <c r="D581" s="150" t="s">
        <v>161</v>
      </c>
      <c r="E581" s="150" t="s">
        <v>3248</v>
      </c>
      <c r="F581" s="86">
        <v>61004053179</v>
      </c>
      <c r="G581" s="74"/>
      <c r="H581" s="150">
        <v>16</v>
      </c>
      <c r="I581" s="150">
        <v>6</v>
      </c>
      <c r="J581" s="150">
        <v>1988</v>
      </c>
      <c r="K581" s="150">
        <v>24</v>
      </c>
      <c r="L581" s="150" t="s">
        <v>3164</v>
      </c>
      <c r="M581" s="150"/>
      <c r="N581" s="150"/>
      <c r="O581" s="150"/>
      <c r="P581" s="150"/>
      <c r="Q581" s="150">
        <v>37</v>
      </c>
      <c r="R581" s="150"/>
      <c r="S581" s="325" t="s">
        <v>58</v>
      </c>
      <c r="T581" s="150">
        <v>11030065</v>
      </c>
      <c r="U581" s="1"/>
      <c r="V581" s="74"/>
      <c r="W581" s="74"/>
      <c r="X581" s="74"/>
      <c r="Y581" s="74"/>
      <c r="Z581" s="74"/>
      <c r="AA581" s="74"/>
      <c r="AB581" s="74"/>
      <c r="AC581" s="74"/>
      <c r="AD581" s="74"/>
      <c r="AE581" s="74"/>
      <c r="AF581" s="717">
        <v>1</v>
      </c>
      <c r="AG581" s="74">
        <v>4</v>
      </c>
      <c r="AH581" s="74">
        <v>2012</v>
      </c>
      <c r="AI581" s="718">
        <v>0.60416666666666663</v>
      </c>
      <c r="AJ581" s="717">
        <v>14</v>
      </c>
      <c r="AK581" s="74">
        <v>2</v>
      </c>
      <c r="AL581" s="74">
        <v>2012</v>
      </c>
      <c r="AM581" s="74"/>
      <c r="AN581" s="522">
        <v>12</v>
      </c>
      <c r="AO581" s="74">
        <v>4</v>
      </c>
      <c r="AP581" s="74">
        <v>2012</v>
      </c>
      <c r="AQ581" s="164">
        <v>0.58333333333333337</v>
      </c>
      <c r="AR581" s="522">
        <v>11</v>
      </c>
      <c r="AS581" s="557" t="s">
        <v>5814</v>
      </c>
      <c r="AT581" s="74">
        <v>84.7</v>
      </c>
      <c r="AU581" s="74">
        <v>127.53300000000004</v>
      </c>
      <c r="AV581" s="74">
        <v>14.52</v>
      </c>
      <c r="AW581" s="74">
        <v>32</v>
      </c>
      <c r="AX581" s="74"/>
      <c r="AY581" s="74">
        <v>55.539000000000001</v>
      </c>
      <c r="AZ581" s="74">
        <v>15.707999999999998</v>
      </c>
      <c r="BA581" s="74">
        <v>330</v>
      </c>
      <c r="BB581" s="74"/>
      <c r="BC581" s="74">
        <v>330</v>
      </c>
    </row>
    <row r="582" spans="1:55" s="73" customFormat="1" ht="16.5" customHeight="1">
      <c r="A582" s="63" t="s">
        <v>5792</v>
      </c>
      <c r="B582" s="707">
        <v>11</v>
      </c>
      <c r="C582" s="163">
        <v>1001711241</v>
      </c>
      <c r="D582" s="150" t="s">
        <v>687</v>
      </c>
      <c r="E582" s="150" t="s">
        <v>1543</v>
      </c>
      <c r="F582" s="86">
        <v>61004047925</v>
      </c>
      <c r="G582" s="74"/>
      <c r="H582" s="150">
        <v>19</v>
      </c>
      <c r="I582" s="150">
        <v>8</v>
      </c>
      <c r="J582" s="150">
        <v>1987</v>
      </c>
      <c r="K582" s="150">
        <v>25</v>
      </c>
      <c r="L582" s="150" t="s">
        <v>3164</v>
      </c>
      <c r="M582" s="150"/>
      <c r="N582" s="150"/>
      <c r="O582" s="150"/>
      <c r="P582" s="150"/>
      <c r="Q582" s="150">
        <v>38</v>
      </c>
      <c r="R582" s="150"/>
      <c r="S582" s="150" t="s">
        <v>94</v>
      </c>
      <c r="T582" s="150">
        <v>11030065</v>
      </c>
      <c r="U582" s="1"/>
      <c r="V582" s="74"/>
      <c r="W582" s="74"/>
      <c r="X582" s="74"/>
      <c r="Y582" s="74"/>
      <c r="Z582" s="74"/>
      <c r="AA582" s="74"/>
      <c r="AB582" s="74"/>
      <c r="AC582" s="74"/>
      <c r="AD582" s="74"/>
      <c r="AE582" s="74"/>
      <c r="AF582" s="717">
        <v>1</v>
      </c>
      <c r="AG582" s="74">
        <v>4</v>
      </c>
      <c r="AH582" s="74">
        <v>2012</v>
      </c>
      <c r="AI582" s="718">
        <v>0.54166666666666663</v>
      </c>
      <c r="AJ582" s="717">
        <v>15</v>
      </c>
      <c r="AK582" s="74">
        <v>2</v>
      </c>
      <c r="AL582" s="74">
        <v>2012</v>
      </c>
      <c r="AM582" s="74"/>
      <c r="AN582" s="522">
        <v>14</v>
      </c>
      <c r="AO582" s="74">
        <v>4</v>
      </c>
      <c r="AP582" s="74">
        <v>2012</v>
      </c>
      <c r="AQ582" s="164">
        <v>0.6875</v>
      </c>
      <c r="AR582" s="522">
        <v>13</v>
      </c>
      <c r="AS582" s="557" t="s">
        <v>5814</v>
      </c>
      <c r="AT582" s="74">
        <v>100.10000000000001</v>
      </c>
      <c r="AU582" s="74">
        <v>156.999</v>
      </c>
      <c r="AV582" s="74">
        <v>16.7</v>
      </c>
      <c r="AW582" s="74">
        <v>32</v>
      </c>
      <c r="AX582" s="74"/>
      <c r="AY582" s="74">
        <v>65.637</v>
      </c>
      <c r="AZ582" s="74">
        <v>18.564</v>
      </c>
      <c r="BA582" s="74">
        <v>390</v>
      </c>
      <c r="BB582" s="74"/>
      <c r="BC582" s="74">
        <v>390</v>
      </c>
    </row>
    <row r="583" spans="1:55" s="73" customFormat="1" ht="16.5" customHeight="1">
      <c r="A583" s="63" t="s">
        <v>5792</v>
      </c>
      <c r="B583" s="707">
        <v>12</v>
      </c>
      <c r="C583" s="163">
        <v>3792215803</v>
      </c>
      <c r="D583" s="150" t="s">
        <v>1322</v>
      </c>
      <c r="E583" s="150" t="s">
        <v>1575</v>
      </c>
      <c r="F583" s="86">
        <v>61104077436</v>
      </c>
      <c r="G583" s="74"/>
      <c r="H583" s="150">
        <v>16</v>
      </c>
      <c r="I583" s="150">
        <v>2</v>
      </c>
      <c r="J583" s="150">
        <v>1991</v>
      </c>
      <c r="K583" s="150">
        <v>21</v>
      </c>
      <c r="L583" s="150" t="s">
        <v>3214</v>
      </c>
      <c r="M583" s="150"/>
      <c r="N583" s="150"/>
      <c r="O583" s="150"/>
      <c r="P583" s="150"/>
      <c r="Q583" s="150">
        <v>39</v>
      </c>
      <c r="R583" s="150"/>
      <c r="S583" s="325" t="s">
        <v>58</v>
      </c>
      <c r="T583" s="150">
        <v>11030065</v>
      </c>
      <c r="U583" s="1"/>
      <c r="V583" s="74"/>
      <c r="W583" s="74"/>
      <c r="X583" s="74"/>
      <c r="Y583" s="74"/>
      <c r="Z583" s="74"/>
      <c r="AA583" s="74"/>
      <c r="AB583" s="74"/>
      <c r="AC583" s="74"/>
      <c r="AD583" s="74"/>
      <c r="AE583" s="74"/>
      <c r="AF583" s="717">
        <v>1</v>
      </c>
      <c r="AG583" s="74">
        <v>4</v>
      </c>
      <c r="AH583" s="74">
        <v>2012</v>
      </c>
      <c r="AI583" s="718">
        <v>0.67361111111111116</v>
      </c>
      <c r="AJ583" s="717">
        <v>16</v>
      </c>
      <c r="AK583" s="74">
        <v>2</v>
      </c>
      <c r="AL583" s="74">
        <v>2012</v>
      </c>
      <c r="AM583" s="74"/>
      <c r="AN583" s="522">
        <v>17</v>
      </c>
      <c r="AO583" s="74">
        <v>4</v>
      </c>
      <c r="AP583" s="74">
        <v>2012</v>
      </c>
      <c r="AQ583" s="164">
        <v>0.70833333333333337</v>
      </c>
      <c r="AR583" s="522">
        <v>16</v>
      </c>
      <c r="AS583" s="557" t="s">
        <v>5814</v>
      </c>
      <c r="AT583" s="74">
        <v>123.2</v>
      </c>
      <c r="AU583" s="74">
        <v>188.53800000000001</v>
      </c>
      <c r="AV583" s="74">
        <v>32.630000000000003</v>
      </c>
      <c r="AW583" s="74">
        <v>32</v>
      </c>
      <c r="AX583" s="74"/>
      <c r="AY583" s="74">
        <v>80.784000000000006</v>
      </c>
      <c r="AZ583" s="74">
        <v>22.847999999999999</v>
      </c>
      <c r="BA583" s="74">
        <v>480</v>
      </c>
      <c r="BB583" s="74"/>
      <c r="BC583" s="74">
        <v>480</v>
      </c>
    </row>
    <row r="584" spans="1:55" s="73" customFormat="1" ht="16.5" customHeight="1">
      <c r="A584" s="63" t="s">
        <v>5792</v>
      </c>
      <c r="B584" s="707">
        <v>13</v>
      </c>
      <c r="C584" s="163">
        <v>2752173720</v>
      </c>
      <c r="D584" s="150" t="s">
        <v>3249</v>
      </c>
      <c r="E584" s="150" t="s">
        <v>3250</v>
      </c>
      <c r="F584" s="86">
        <v>61001045816</v>
      </c>
      <c r="G584" s="74"/>
      <c r="H584" s="150">
        <v>10</v>
      </c>
      <c r="I584" s="150">
        <v>12</v>
      </c>
      <c r="J584" s="150">
        <v>1937</v>
      </c>
      <c r="K584" s="150">
        <v>75</v>
      </c>
      <c r="L584" s="150" t="s">
        <v>3214</v>
      </c>
      <c r="M584" s="150"/>
      <c r="N584" s="150"/>
      <c r="O584" s="150"/>
      <c r="P584" s="150"/>
      <c r="Q584" s="150">
        <v>40</v>
      </c>
      <c r="R584" s="150"/>
      <c r="S584" s="325" t="s">
        <v>58</v>
      </c>
      <c r="T584" s="150">
        <v>11030065</v>
      </c>
      <c r="U584" s="1"/>
      <c r="V584" s="74"/>
      <c r="W584" s="74"/>
      <c r="X584" s="74"/>
      <c r="Y584" s="74"/>
      <c r="Z584" s="74"/>
      <c r="AA584" s="74"/>
      <c r="AB584" s="74"/>
      <c r="AC584" s="74"/>
      <c r="AD584" s="74"/>
      <c r="AE584" s="74"/>
      <c r="AF584" s="717">
        <v>1</v>
      </c>
      <c r="AG584" s="74">
        <v>4</v>
      </c>
      <c r="AH584" s="74">
        <v>2012</v>
      </c>
      <c r="AI584" s="718">
        <v>0.64930555555555558</v>
      </c>
      <c r="AJ584" s="717">
        <v>20</v>
      </c>
      <c r="AK584" s="74">
        <v>2</v>
      </c>
      <c r="AL584" s="74">
        <v>2012</v>
      </c>
      <c r="AM584" s="74"/>
      <c r="AN584" s="522">
        <v>20</v>
      </c>
      <c r="AO584" s="74">
        <v>4</v>
      </c>
      <c r="AP584" s="74">
        <v>2012</v>
      </c>
      <c r="AQ584" s="164">
        <v>0.72916666666666663</v>
      </c>
      <c r="AR584" s="522">
        <v>19</v>
      </c>
      <c r="AS584" s="557" t="s">
        <v>5814</v>
      </c>
      <c r="AT584" s="74">
        <v>146.30000000000001</v>
      </c>
      <c r="AU584" s="74">
        <v>241.43699999999995</v>
      </c>
      <c r="AV584" s="74">
        <v>22.2</v>
      </c>
      <c r="AW584" s="74">
        <v>37</v>
      </c>
      <c r="AX584" s="74"/>
      <c r="AY584" s="74">
        <v>95.931000000000012</v>
      </c>
      <c r="AZ584" s="74">
        <v>27.131999999999998</v>
      </c>
      <c r="BA584" s="74">
        <v>569.99999999999989</v>
      </c>
      <c r="BB584" s="74"/>
      <c r="BC584" s="74">
        <v>570</v>
      </c>
    </row>
    <row r="585" spans="1:55" s="73" customFormat="1" ht="16.5" customHeight="1">
      <c r="A585" s="63" t="s">
        <v>5792</v>
      </c>
      <c r="B585" s="707">
        <v>14</v>
      </c>
      <c r="C585" s="163">
        <v>2872316357</v>
      </c>
      <c r="D585" s="150" t="s">
        <v>3253</v>
      </c>
      <c r="E585" s="150" t="s">
        <v>120</v>
      </c>
      <c r="F585" s="86">
        <v>61004050514</v>
      </c>
      <c r="G585" s="74"/>
      <c r="H585" s="150">
        <v>6</v>
      </c>
      <c r="I585" s="150">
        <v>8</v>
      </c>
      <c r="J585" s="150">
        <v>1985</v>
      </c>
      <c r="K585" s="150">
        <v>27</v>
      </c>
      <c r="L585" s="150" t="s">
        <v>3214</v>
      </c>
      <c r="M585" s="150"/>
      <c r="N585" s="150"/>
      <c r="O585" s="150"/>
      <c r="P585" s="150"/>
      <c r="Q585" s="150">
        <v>43</v>
      </c>
      <c r="R585" s="150"/>
      <c r="S585" s="150" t="s">
        <v>94</v>
      </c>
      <c r="T585" s="150">
        <v>11030065</v>
      </c>
      <c r="U585" s="1"/>
      <c r="V585" s="74"/>
      <c r="W585" s="74"/>
      <c r="X585" s="74"/>
      <c r="Y585" s="74"/>
      <c r="Z585" s="74"/>
      <c r="AA585" s="74"/>
      <c r="AB585" s="74"/>
      <c r="AC585" s="74"/>
      <c r="AD585" s="74"/>
      <c r="AE585" s="74"/>
      <c r="AF585" s="717">
        <v>1</v>
      </c>
      <c r="AG585" s="74">
        <v>4</v>
      </c>
      <c r="AH585" s="74">
        <v>2012</v>
      </c>
      <c r="AI585" s="718">
        <v>0.5</v>
      </c>
      <c r="AJ585" s="717">
        <v>24</v>
      </c>
      <c r="AK585" s="74">
        <v>2</v>
      </c>
      <c r="AL585" s="74">
        <v>2012</v>
      </c>
      <c r="AM585" s="74"/>
      <c r="AN585" s="522">
        <v>23</v>
      </c>
      <c r="AO585" s="74">
        <v>4</v>
      </c>
      <c r="AP585" s="74">
        <v>2012</v>
      </c>
      <c r="AQ585" s="164">
        <v>0.66666666666666663</v>
      </c>
      <c r="AR585" s="522">
        <v>22</v>
      </c>
      <c r="AS585" s="557" t="s">
        <v>5814</v>
      </c>
      <c r="AT585" s="74">
        <v>169.4</v>
      </c>
      <c r="AU585" s="74">
        <v>274.0560000000001</v>
      </c>
      <c r="AV585" s="74">
        <v>22.05</v>
      </c>
      <c r="AW585" s="74">
        <v>52</v>
      </c>
      <c r="AX585" s="74"/>
      <c r="AY585" s="74">
        <v>111.078</v>
      </c>
      <c r="AZ585" s="74">
        <v>31.415999999999997</v>
      </c>
      <c r="BA585" s="74">
        <v>660</v>
      </c>
      <c r="BB585" s="74"/>
      <c r="BC585" s="74">
        <v>660</v>
      </c>
    </row>
    <row r="586" spans="1:55" s="73" customFormat="1" ht="16.5" customHeight="1">
      <c r="A586" s="63" t="s">
        <v>5792</v>
      </c>
      <c r="B586" s="707">
        <v>15</v>
      </c>
      <c r="C586" s="163">
        <v>4212673855</v>
      </c>
      <c r="D586" s="150" t="s">
        <v>2162</v>
      </c>
      <c r="E586" s="150" t="s">
        <v>3254</v>
      </c>
      <c r="F586" s="86">
        <v>26001020754</v>
      </c>
      <c r="G586" s="74"/>
      <c r="H586" s="150">
        <v>5</v>
      </c>
      <c r="I586" s="150">
        <v>10</v>
      </c>
      <c r="J586" s="150">
        <v>1960</v>
      </c>
      <c r="K586" s="150">
        <v>52</v>
      </c>
      <c r="L586" s="150" t="s">
        <v>3214</v>
      </c>
      <c r="M586" s="150"/>
      <c r="N586" s="150"/>
      <c r="O586" s="150"/>
      <c r="P586" s="150"/>
      <c r="Q586" s="150">
        <v>44</v>
      </c>
      <c r="R586" s="150"/>
      <c r="S586" s="325" t="s">
        <v>58</v>
      </c>
      <c r="T586" s="150">
        <v>11030065</v>
      </c>
      <c r="U586" s="1"/>
      <c r="V586" s="74"/>
      <c r="W586" s="74"/>
      <c r="X586" s="74"/>
      <c r="Y586" s="74"/>
      <c r="Z586" s="74"/>
      <c r="AA586" s="74"/>
      <c r="AB586" s="74"/>
      <c r="AC586" s="74"/>
      <c r="AD586" s="74"/>
      <c r="AE586" s="74"/>
      <c r="AF586" s="717">
        <v>1</v>
      </c>
      <c r="AG586" s="74">
        <v>4</v>
      </c>
      <c r="AH586" s="74">
        <v>2012</v>
      </c>
      <c r="AI586" s="718">
        <v>0.59027777777777779</v>
      </c>
      <c r="AJ586" s="717">
        <v>24</v>
      </c>
      <c r="AK586" s="74">
        <v>2</v>
      </c>
      <c r="AL586" s="74">
        <v>2012</v>
      </c>
      <c r="AM586" s="74"/>
      <c r="AN586" s="522">
        <v>20</v>
      </c>
      <c r="AO586" s="74">
        <v>4</v>
      </c>
      <c r="AP586" s="74">
        <v>2012</v>
      </c>
      <c r="AQ586" s="164">
        <v>0.68055555555555547</v>
      </c>
      <c r="AR586" s="522">
        <v>19</v>
      </c>
      <c r="AS586" s="557" t="s">
        <v>5814</v>
      </c>
      <c r="AT586" s="74">
        <v>146.30000000000001</v>
      </c>
      <c r="AU586" s="74">
        <v>243.10700000000003</v>
      </c>
      <c r="AV586" s="74">
        <v>25.53</v>
      </c>
      <c r="AW586" s="74">
        <v>32</v>
      </c>
      <c r="AX586" s="74"/>
      <c r="AY586" s="74">
        <v>95.931000000000012</v>
      </c>
      <c r="AZ586" s="74">
        <v>27.131999999999998</v>
      </c>
      <c r="BA586" s="74">
        <v>570</v>
      </c>
      <c r="BB586" s="74"/>
      <c r="BC586" s="74">
        <v>570</v>
      </c>
    </row>
    <row r="587" spans="1:55" s="73" customFormat="1" ht="16.5" customHeight="1">
      <c r="A587" s="63" t="s">
        <v>5792</v>
      </c>
      <c r="B587" s="707">
        <v>16</v>
      </c>
      <c r="C587" s="163">
        <v>2737267947</v>
      </c>
      <c r="D587" s="150" t="s">
        <v>193</v>
      </c>
      <c r="E587" s="150" t="s">
        <v>275</v>
      </c>
      <c r="F587" s="86">
        <v>61004042833</v>
      </c>
      <c r="G587" s="74"/>
      <c r="H587" s="150">
        <v>15</v>
      </c>
      <c r="I587" s="150">
        <v>8</v>
      </c>
      <c r="J587" s="150">
        <v>1980</v>
      </c>
      <c r="K587" s="150">
        <v>32</v>
      </c>
      <c r="L587" s="150" t="s">
        <v>3214</v>
      </c>
      <c r="M587" s="150"/>
      <c r="N587" s="150"/>
      <c r="O587" s="150"/>
      <c r="P587" s="150"/>
      <c r="Q587" s="150">
        <v>45</v>
      </c>
      <c r="R587" s="150"/>
      <c r="S587" s="150" t="s">
        <v>94</v>
      </c>
      <c r="T587" s="150">
        <v>11030065</v>
      </c>
      <c r="U587" s="1"/>
      <c r="V587" s="74"/>
      <c r="W587" s="74"/>
      <c r="X587" s="74"/>
      <c r="Y587" s="74"/>
      <c r="Z587" s="74"/>
      <c r="AA587" s="74"/>
      <c r="AB587" s="74"/>
      <c r="AC587" s="74"/>
      <c r="AD587" s="74"/>
      <c r="AE587" s="74"/>
      <c r="AF587" s="717">
        <v>1</v>
      </c>
      <c r="AG587" s="74">
        <v>4</v>
      </c>
      <c r="AH587" s="74">
        <v>2012</v>
      </c>
      <c r="AI587" s="718">
        <v>0.5</v>
      </c>
      <c r="AJ587" s="717">
        <v>28</v>
      </c>
      <c r="AK587" s="74">
        <v>2</v>
      </c>
      <c r="AL587" s="74">
        <v>2012</v>
      </c>
      <c r="AM587" s="74"/>
      <c r="AN587" s="522">
        <v>27</v>
      </c>
      <c r="AO587" s="74">
        <v>4</v>
      </c>
      <c r="AP587" s="74">
        <v>2012</v>
      </c>
      <c r="AQ587" s="164">
        <v>0.53125</v>
      </c>
      <c r="AR587" s="522">
        <v>26</v>
      </c>
      <c r="AS587" s="557" t="s">
        <v>5814</v>
      </c>
      <c r="AT587" s="74">
        <v>200.20000000000002</v>
      </c>
      <c r="AU587" s="74">
        <v>323.68799999999993</v>
      </c>
      <c r="AV587" s="74">
        <v>55.71</v>
      </c>
      <c r="AW587" s="74">
        <v>32</v>
      </c>
      <c r="AX587" s="74"/>
      <c r="AY587" s="74">
        <v>131.274</v>
      </c>
      <c r="AZ587" s="74">
        <v>37.128</v>
      </c>
      <c r="BA587" s="74">
        <v>780</v>
      </c>
      <c r="BB587" s="74"/>
      <c r="BC587" s="74">
        <v>780</v>
      </c>
    </row>
    <row r="588" spans="1:55" s="73" customFormat="1" ht="16.5" customHeight="1">
      <c r="A588" s="63" t="s">
        <v>5792</v>
      </c>
      <c r="B588" s="707">
        <v>17</v>
      </c>
      <c r="C588" s="163">
        <v>4234356311</v>
      </c>
      <c r="D588" s="150" t="s">
        <v>200</v>
      </c>
      <c r="E588" s="150" t="s">
        <v>1420</v>
      </c>
      <c r="F588" s="86">
        <v>33001070582</v>
      </c>
      <c r="G588" s="74"/>
      <c r="H588" s="150">
        <v>22</v>
      </c>
      <c r="I588" s="150">
        <v>5</v>
      </c>
      <c r="J588" s="150">
        <v>1980</v>
      </c>
      <c r="K588" s="150">
        <v>32</v>
      </c>
      <c r="L588" s="150" t="s">
        <v>3164</v>
      </c>
      <c r="M588" s="150"/>
      <c r="N588" s="150"/>
      <c r="O588" s="150"/>
      <c r="P588" s="150"/>
      <c r="Q588" s="150">
        <v>46</v>
      </c>
      <c r="R588" s="150"/>
      <c r="S588" s="325" t="s">
        <v>58</v>
      </c>
      <c r="T588" s="150">
        <v>11030065</v>
      </c>
      <c r="U588" s="1"/>
      <c r="V588" s="74"/>
      <c r="W588" s="74"/>
      <c r="X588" s="74"/>
      <c r="Y588" s="74"/>
      <c r="Z588" s="74"/>
      <c r="AA588" s="74"/>
      <c r="AB588" s="74"/>
      <c r="AC588" s="74"/>
      <c r="AD588" s="74"/>
      <c r="AE588" s="74"/>
      <c r="AF588" s="717">
        <v>1</v>
      </c>
      <c r="AG588" s="74">
        <v>4</v>
      </c>
      <c r="AH588" s="74">
        <v>2012</v>
      </c>
      <c r="AI588" s="718">
        <v>0.54861111111111105</v>
      </c>
      <c r="AJ588" s="717">
        <v>28</v>
      </c>
      <c r="AK588" s="74">
        <v>2</v>
      </c>
      <c r="AL588" s="74">
        <v>2012</v>
      </c>
      <c r="AM588" s="74"/>
      <c r="AN588" s="522">
        <v>27</v>
      </c>
      <c r="AO588" s="74">
        <v>4</v>
      </c>
      <c r="AP588" s="74">
        <v>2012</v>
      </c>
      <c r="AQ588" s="164">
        <v>0.72916666666666663</v>
      </c>
      <c r="AR588" s="522">
        <v>26</v>
      </c>
      <c r="AS588" s="557" t="s">
        <v>5814</v>
      </c>
      <c r="AT588" s="74">
        <v>200.20000000000002</v>
      </c>
      <c r="AU588" s="74">
        <v>344.93799999999993</v>
      </c>
      <c r="AV588" s="74">
        <v>34.46</v>
      </c>
      <c r="AW588" s="74">
        <v>32</v>
      </c>
      <c r="AX588" s="74"/>
      <c r="AY588" s="74">
        <v>131.274</v>
      </c>
      <c r="AZ588" s="74">
        <v>37.128</v>
      </c>
      <c r="BA588" s="74">
        <v>780</v>
      </c>
      <c r="BB588" s="74"/>
      <c r="BC588" s="74">
        <v>780</v>
      </c>
    </row>
    <row r="589" spans="1:55" s="73" customFormat="1" ht="16.5" customHeight="1">
      <c r="A589" s="63" t="s">
        <v>5792</v>
      </c>
      <c r="B589" s="707">
        <v>18</v>
      </c>
      <c r="C589" s="163">
        <v>973156910</v>
      </c>
      <c r="D589" s="150" t="s">
        <v>137</v>
      </c>
      <c r="E589" s="150" t="s">
        <v>3255</v>
      </c>
      <c r="F589" s="86">
        <v>61004051134</v>
      </c>
      <c r="G589" s="74"/>
      <c r="H589" s="150">
        <v>11</v>
      </c>
      <c r="I589" s="150">
        <v>12</v>
      </c>
      <c r="J589" s="150">
        <v>1988</v>
      </c>
      <c r="K589" s="150">
        <v>24</v>
      </c>
      <c r="L589" s="150" t="s">
        <v>3164</v>
      </c>
      <c r="M589" s="150"/>
      <c r="N589" s="150"/>
      <c r="O589" s="150"/>
      <c r="P589" s="150"/>
      <c r="Q589" s="150">
        <v>47</v>
      </c>
      <c r="R589" s="150"/>
      <c r="S589" s="325" t="s">
        <v>58</v>
      </c>
      <c r="T589" s="150">
        <v>11030065</v>
      </c>
      <c r="U589" s="1"/>
      <c r="V589" s="74"/>
      <c r="W589" s="74"/>
      <c r="X589" s="74"/>
      <c r="Y589" s="74"/>
      <c r="Z589" s="74"/>
      <c r="AA589" s="74"/>
      <c r="AB589" s="74"/>
      <c r="AC589" s="74"/>
      <c r="AD589" s="74"/>
      <c r="AE589" s="74"/>
      <c r="AF589" s="717">
        <v>1</v>
      </c>
      <c r="AG589" s="74">
        <v>4</v>
      </c>
      <c r="AH589" s="74">
        <v>2012</v>
      </c>
      <c r="AI589" s="718">
        <v>0.63888888888888895</v>
      </c>
      <c r="AJ589" s="717">
        <v>28</v>
      </c>
      <c r="AK589" s="74">
        <v>2</v>
      </c>
      <c r="AL589" s="74">
        <v>2012</v>
      </c>
      <c r="AM589" s="74"/>
      <c r="AN589" s="522">
        <v>27</v>
      </c>
      <c r="AO589" s="74">
        <v>4</v>
      </c>
      <c r="AP589" s="74">
        <v>2012</v>
      </c>
      <c r="AQ589" s="164">
        <v>0.66666666666666663</v>
      </c>
      <c r="AR589" s="522">
        <v>26</v>
      </c>
      <c r="AS589" s="557" t="s">
        <v>5814</v>
      </c>
      <c r="AT589" s="74">
        <v>200.20000000000002</v>
      </c>
      <c r="AU589" s="74">
        <v>349.41799999999995</v>
      </c>
      <c r="AV589" s="74">
        <v>29.98</v>
      </c>
      <c r="AW589" s="74">
        <v>32</v>
      </c>
      <c r="AX589" s="74"/>
      <c r="AY589" s="74">
        <v>131.274</v>
      </c>
      <c r="AZ589" s="74">
        <v>37.128</v>
      </c>
      <c r="BA589" s="74">
        <v>780</v>
      </c>
      <c r="BB589" s="74"/>
      <c r="BC589" s="74">
        <v>780</v>
      </c>
    </row>
    <row r="590" spans="1:55" s="73" customFormat="1" ht="16.5" customHeight="1">
      <c r="A590" s="63" t="s">
        <v>5792</v>
      </c>
      <c r="B590" s="707">
        <v>19</v>
      </c>
      <c r="C590" s="163">
        <v>527709733</v>
      </c>
      <c r="D590" s="150" t="s">
        <v>307</v>
      </c>
      <c r="E590" s="150" t="s">
        <v>4900</v>
      </c>
      <c r="F590" s="86">
        <v>61001013557</v>
      </c>
      <c r="G590" s="74"/>
      <c r="H590" s="150">
        <v>20</v>
      </c>
      <c r="I590" s="150">
        <v>1</v>
      </c>
      <c r="J590" s="150">
        <v>1978</v>
      </c>
      <c r="K590" s="150">
        <v>34</v>
      </c>
      <c r="L590" s="150" t="s">
        <v>3164</v>
      </c>
      <c r="M590" s="150"/>
      <c r="N590" s="150"/>
      <c r="O590" s="150"/>
      <c r="P590" s="150"/>
      <c r="Q590" s="150">
        <v>49</v>
      </c>
      <c r="R590" s="150"/>
      <c r="S590" s="325" t="s">
        <v>58</v>
      </c>
      <c r="T590" s="150">
        <v>11030065</v>
      </c>
      <c r="U590" s="1"/>
      <c r="V590" s="74"/>
      <c r="W590" s="74"/>
      <c r="X590" s="74"/>
      <c r="Y590" s="74"/>
      <c r="Z590" s="74"/>
      <c r="AA590" s="74"/>
      <c r="AB590" s="74"/>
      <c r="AC590" s="74"/>
      <c r="AD590" s="74"/>
      <c r="AE590" s="74"/>
      <c r="AF590" s="717">
        <v>1</v>
      </c>
      <c r="AG590" s="74">
        <v>4</v>
      </c>
      <c r="AH590" s="74">
        <v>2012</v>
      </c>
      <c r="AI590" s="718">
        <v>0.47916666666666669</v>
      </c>
      <c r="AJ590" s="717">
        <v>1</v>
      </c>
      <c r="AK590" s="74">
        <v>3</v>
      </c>
      <c r="AL590" s="74">
        <v>2012</v>
      </c>
      <c r="AM590" s="74"/>
      <c r="AN590" s="522">
        <v>4</v>
      </c>
      <c r="AO590" s="74">
        <v>4</v>
      </c>
      <c r="AP590" s="74">
        <v>2012</v>
      </c>
      <c r="AQ590" s="164">
        <v>0.60416666666666663</v>
      </c>
      <c r="AR590" s="522">
        <v>3</v>
      </c>
      <c r="AS590" s="557" t="s">
        <v>5814</v>
      </c>
      <c r="AT590" s="74">
        <v>23.1</v>
      </c>
      <c r="AU590" s="74">
        <v>43.329000000000001</v>
      </c>
      <c r="AV590" s="74">
        <v>4.1399999999999997</v>
      </c>
      <c r="AW590" s="74"/>
      <c r="AX590" s="74"/>
      <c r="AY590" s="74">
        <v>15.147000000000002</v>
      </c>
      <c r="AZ590" s="74">
        <v>4.2839999999999998</v>
      </c>
      <c r="BA590" s="74">
        <v>90.000000000000014</v>
      </c>
      <c r="BB590" s="74"/>
      <c r="BC590" s="74">
        <v>90</v>
      </c>
    </row>
    <row r="591" spans="1:55" s="73" customFormat="1" ht="16.5" customHeight="1">
      <c r="A591" s="63" t="s">
        <v>5792</v>
      </c>
      <c r="B591" s="707">
        <v>20</v>
      </c>
      <c r="C591" s="163">
        <v>1541525629</v>
      </c>
      <c r="D591" s="150" t="s">
        <v>1587</v>
      </c>
      <c r="E591" s="150" t="s">
        <v>5794</v>
      </c>
      <c r="F591" s="86">
        <v>61001042304</v>
      </c>
      <c r="G591" s="74"/>
      <c r="H591" s="150">
        <v>2</v>
      </c>
      <c r="I591" s="150">
        <v>4</v>
      </c>
      <c r="J591" s="150">
        <v>1964</v>
      </c>
      <c r="K591" s="150">
        <v>48</v>
      </c>
      <c r="L591" s="150" t="s">
        <v>3164</v>
      </c>
      <c r="M591" s="150"/>
      <c r="N591" s="150"/>
      <c r="O591" s="150"/>
      <c r="P591" s="150"/>
      <c r="Q591" s="150">
        <v>50</v>
      </c>
      <c r="R591" s="150"/>
      <c r="S591" s="325" t="s">
        <v>58</v>
      </c>
      <c r="T591" s="150">
        <v>11030065</v>
      </c>
      <c r="U591" s="1"/>
      <c r="V591" s="74"/>
      <c r="W591" s="74"/>
      <c r="X591" s="74"/>
      <c r="Y591" s="74"/>
      <c r="Z591" s="74"/>
      <c r="AA591" s="74"/>
      <c r="AB591" s="74"/>
      <c r="AC591" s="74"/>
      <c r="AD591" s="74"/>
      <c r="AE591" s="74"/>
      <c r="AF591" s="717">
        <v>1</v>
      </c>
      <c r="AG591" s="74">
        <v>4</v>
      </c>
      <c r="AH591" s="74">
        <v>2012</v>
      </c>
      <c r="AI591" s="718">
        <v>0.51388888888888895</v>
      </c>
      <c r="AJ591" s="717">
        <v>1</v>
      </c>
      <c r="AK591" s="74">
        <v>3</v>
      </c>
      <c r="AL591" s="74">
        <v>2012</v>
      </c>
      <c r="AM591" s="74"/>
      <c r="AN591" s="522">
        <v>30</v>
      </c>
      <c r="AO591" s="74">
        <v>4</v>
      </c>
      <c r="AP591" s="74">
        <v>2012</v>
      </c>
      <c r="AQ591" s="163"/>
      <c r="AR591" s="522">
        <v>30</v>
      </c>
      <c r="AS591" s="557" t="s">
        <v>1609</v>
      </c>
      <c r="AT591" s="74">
        <v>231</v>
      </c>
      <c r="AU591" s="74">
        <v>407.59999999999997</v>
      </c>
      <c r="AV591" s="74">
        <v>35.090000000000003</v>
      </c>
      <c r="AW591" s="74">
        <v>32</v>
      </c>
      <c r="AX591" s="74"/>
      <c r="AY591" s="74">
        <v>151.47</v>
      </c>
      <c r="AZ591" s="74">
        <v>42.839999999999996</v>
      </c>
      <c r="BA591" s="74">
        <v>900</v>
      </c>
      <c r="BB591" s="74"/>
      <c r="BC591" s="74">
        <v>900</v>
      </c>
    </row>
    <row r="592" spans="1:55" s="73" customFormat="1" ht="16.5" customHeight="1">
      <c r="A592" s="63" t="s">
        <v>5792</v>
      </c>
      <c r="B592" s="707">
        <v>21</v>
      </c>
      <c r="C592" s="163">
        <v>1458915789</v>
      </c>
      <c r="D592" s="150" t="s">
        <v>4903</v>
      </c>
      <c r="E592" s="150" t="s">
        <v>4902</v>
      </c>
      <c r="F592" s="86" t="s">
        <v>5806</v>
      </c>
      <c r="G592" s="74"/>
      <c r="H592" s="150">
        <v>6</v>
      </c>
      <c r="I592" s="150">
        <v>9</v>
      </c>
      <c r="J592" s="150">
        <v>1975</v>
      </c>
      <c r="K592" s="150">
        <v>37</v>
      </c>
      <c r="L592" s="150" t="s">
        <v>3214</v>
      </c>
      <c r="M592" s="150"/>
      <c r="N592" s="150"/>
      <c r="O592" s="150"/>
      <c r="P592" s="150"/>
      <c r="Q592" s="150">
        <v>51</v>
      </c>
      <c r="R592" s="150"/>
      <c r="S592" s="325" t="s">
        <v>58</v>
      </c>
      <c r="T592" s="150">
        <v>11030065</v>
      </c>
      <c r="U592" s="1"/>
      <c r="V592" s="74"/>
      <c r="W592" s="74"/>
      <c r="X592" s="74"/>
      <c r="Y592" s="74"/>
      <c r="Z592" s="74"/>
      <c r="AA592" s="74"/>
      <c r="AB592" s="74"/>
      <c r="AC592" s="74"/>
      <c r="AD592" s="74"/>
      <c r="AE592" s="74"/>
      <c r="AF592" s="717">
        <v>1</v>
      </c>
      <c r="AG592" s="74">
        <v>4</v>
      </c>
      <c r="AH592" s="74">
        <v>2012</v>
      </c>
      <c r="AI592" s="718">
        <v>0.47222222222222227</v>
      </c>
      <c r="AJ592" s="717">
        <v>2</v>
      </c>
      <c r="AK592" s="74">
        <v>3</v>
      </c>
      <c r="AL592" s="74">
        <v>2012</v>
      </c>
      <c r="AM592" s="74"/>
      <c r="AN592" s="522">
        <v>30</v>
      </c>
      <c r="AO592" s="74">
        <v>4</v>
      </c>
      <c r="AP592" s="74">
        <v>2012</v>
      </c>
      <c r="AQ592" s="164">
        <v>0.69791666666666663</v>
      </c>
      <c r="AR592" s="522">
        <v>29</v>
      </c>
      <c r="AS592" s="557" t="s">
        <v>5814</v>
      </c>
      <c r="AT592" s="74">
        <v>223.3</v>
      </c>
      <c r="AU592" s="74">
        <v>393.32700000000006</v>
      </c>
      <c r="AV592" s="74">
        <v>33.54</v>
      </c>
      <c r="AW592" s="74">
        <v>32</v>
      </c>
      <c r="AX592" s="74"/>
      <c r="AY592" s="74">
        <v>146.42100000000002</v>
      </c>
      <c r="AZ592" s="74">
        <v>41.411999999999999</v>
      </c>
      <c r="BA592" s="74">
        <v>870.00000000000011</v>
      </c>
      <c r="BB592" s="74"/>
      <c r="BC592" s="74">
        <v>870</v>
      </c>
    </row>
    <row r="593" spans="1:55" s="73" customFormat="1" ht="16.5" customHeight="1">
      <c r="A593" s="63" t="s">
        <v>5792</v>
      </c>
      <c r="B593" s="707">
        <v>22</v>
      </c>
      <c r="C593" s="163">
        <v>8461108</v>
      </c>
      <c r="D593" s="150" t="s">
        <v>1248</v>
      </c>
      <c r="E593" s="150" t="s">
        <v>2832</v>
      </c>
      <c r="F593" s="86" t="s">
        <v>5807</v>
      </c>
      <c r="G593" s="74"/>
      <c r="H593" s="150">
        <v>21</v>
      </c>
      <c r="I593" s="150">
        <v>6</v>
      </c>
      <c r="J593" s="150">
        <v>1968</v>
      </c>
      <c r="K593" s="150">
        <v>44</v>
      </c>
      <c r="L593" s="150" t="s">
        <v>3164</v>
      </c>
      <c r="M593" s="150"/>
      <c r="N593" s="150"/>
      <c r="O593" s="150"/>
      <c r="P593" s="150"/>
      <c r="Q593" s="150">
        <v>52</v>
      </c>
      <c r="R593" s="150"/>
      <c r="S593" s="325" t="s">
        <v>58</v>
      </c>
      <c r="T593" s="150">
        <v>11030065</v>
      </c>
      <c r="U593" s="1"/>
      <c r="V593" s="74"/>
      <c r="W593" s="74"/>
      <c r="X593" s="74"/>
      <c r="Y593" s="74"/>
      <c r="Z593" s="74"/>
      <c r="AA593" s="74"/>
      <c r="AB593" s="74"/>
      <c r="AC593" s="74"/>
      <c r="AD593" s="74"/>
      <c r="AE593" s="74"/>
      <c r="AF593" s="717">
        <v>1</v>
      </c>
      <c r="AG593" s="74">
        <v>4</v>
      </c>
      <c r="AH593" s="74">
        <v>2012</v>
      </c>
      <c r="AI593" s="718">
        <v>0.54166666666666663</v>
      </c>
      <c r="AJ593" s="717">
        <v>2</v>
      </c>
      <c r="AK593" s="74">
        <v>3</v>
      </c>
      <c r="AL593" s="74">
        <v>2012</v>
      </c>
      <c r="AM593" s="74"/>
      <c r="AN593" s="522">
        <v>6</v>
      </c>
      <c r="AO593" s="74">
        <v>4</v>
      </c>
      <c r="AP593" s="74">
        <v>2012</v>
      </c>
      <c r="AQ593" s="164">
        <v>0.70833333333333337</v>
      </c>
      <c r="AR593" s="522">
        <v>5</v>
      </c>
      <c r="AS593" s="557" t="s">
        <v>5814</v>
      </c>
      <c r="AT593" s="74">
        <v>38.5</v>
      </c>
      <c r="AU593" s="74">
        <v>71.304999999999993</v>
      </c>
      <c r="AV593" s="74">
        <v>7.81</v>
      </c>
      <c r="AW593" s="74"/>
      <c r="AX593" s="74"/>
      <c r="AY593" s="74">
        <v>25.245000000000001</v>
      </c>
      <c r="AZ593" s="74">
        <v>7.14</v>
      </c>
      <c r="BA593" s="74">
        <v>149.99999999999997</v>
      </c>
      <c r="BB593" s="74"/>
      <c r="BC593" s="74">
        <v>150</v>
      </c>
    </row>
    <row r="594" spans="1:55" s="73" customFormat="1" ht="16.5" customHeight="1">
      <c r="A594" s="63" t="s">
        <v>5792</v>
      </c>
      <c r="B594" s="707">
        <v>23</v>
      </c>
      <c r="C594" s="163">
        <v>3722803285</v>
      </c>
      <c r="D594" s="150" t="s">
        <v>412</v>
      </c>
      <c r="E594" s="150" t="s">
        <v>1424</v>
      </c>
      <c r="F594" s="86" t="s">
        <v>5808</v>
      </c>
      <c r="G594" s="74"/>
      <c r="H594" s="150">
        <v>29</v>
      </c>
      <c r="I594" s="150">
        <v>6</v>
      </c>
      <c r="J594" s="150">
        <v>1977</v>
      </c>
      <c r="K594" s="150">
        <v>35</v>
      </c>
      <c r="L594" s="150" t="s">
        <v>3164</v>
      </c>
      <c r="M594" s="150"/>
      <c r="N594" s="150"/>
      <c r="O594" s="150"/>
      <c r="P594" s="150"/>
      <c r="Q594" s="217">
        <v>54</v>
      </c>
      <c r="R594" s="217"/>
      <c r="S594" s="325" t="s">
        <v>58</v>
      </c>
      <c r="T594" s="150">
        <v>11030065</v>
      </c>
      <c r="U594" s="1"/>
      <c r="V594" s="74"/>
      <c r="W594" s="74"/>
      <c r="X594" s="74"/>
      <c r="Y594" s="74"/>
      <c r="Z594" s="74"/>
      <c r="AA594" s="74"/>
      <c r="AB594" s="74"/>
      <c r="AC594" s="74"/>
      <c r="AD594" s="74"/>
      <c r="AE594" s="74"/>
      <c r="AF594" s="717">
        <v>1</v>
      </c>
      <c r="AG594" s="74">
        <v>4</v>
      </c>
      <c r="AH594" s="74">
        <v>2012</v>
      </c>
      <c r="AI594" s="718">
        <v>0.59375</v>
      </c>
      <c r="AJ594" s="717">
        <v>5</v>
      </c>
      <c r="AK594" s="74">
        <v>3</v>
      </c>
      <c r="AL594" s="74">
        <v>2012</v>
      </c>
      <c r="AM594" s="74"/>
      <c r="AN594" s="522">
        <v>30</v>
      </c>
      <c r="AO594" s="74">
        <v>4</v>
      </c>
      <c r="AP594" s="74">
        <v>2012</v>
      </c>
      <c r="AQ594" s="163"/>
      <c r="AR594" s="522">
        <v>30</v>
      </c>
      <c r="AS594" s="88" t="s">
        <v>1609</v>
      </c>
      <c r="AT594" s="74">
        <v>231</v>
      </c>
      <c r="AU594" s="74">
        <v>256.88000000000005</v>
      </c>
      <c r="AV594" s="74">
        <v>212.81</v>
      </c>
      <c r="AW594" s="74">
        <v>5</v>
      </c>
      <c r="AX594" s="74"/>
      <c r="AY594" s="74">
        <v>151.47</v>
      </c>
      <c r="AZ594" s="74">
        <v>42.839999999999996</v>
      </c>
      <c r="BA594" s="74">
        <v>900.00000000000011</v>
      </c>
      <c r="BB594" s="74"/>
      <c r="BC594" s="74">
        <v>900</v>
      </c>
    </row>
    <row r="595" spans="1:55" s="73" customFormat="1" ht="16.5" customHeight="1">
      <c r="A595" s="63" t="s">
        <v>5792</v>
      </c>
      <c r="B595" s="707">
        <v>24</v>
      </c>
      <c r="C595" s="163">
        <v>743920641</v>
      </c>
      <c r="D595" s="217" t="s">
        <v>5795</v>
      </c>
      <c r="E595" s="217" t="s">
        <v>5796</v>
      </c>
      <c r="F595" s="86" t="s">
        <v>5809</v>
      </c>
      <c r="G595" s="74"/>
      <c r="H595" s="217">
        <v>17</v>
      </c>
      <c r="I595" s="217">
        <v>8</v>
      </c>
      <c r="J595" s="217">
        <v>1984</v>
      </c>
      <c r="K595" s="217">
        <v>28</v>
      </c>
      <c r="L595" s="217" t="s">
        <v>3164</v>
      </c>
      <c r="M595" s="217"/>
      <c r="N595" s="217"/>
      <c r="O595" s="217"/>
      <c r="P595" s="217"/>
      <c r="Q595" s="217">
        <v>55</v>
      </c>
      <c r="R595" s="217"/>
      <c r="S595" s="150" t="s">
        <v>58</v>
      </c>
      <c r="T595" s="150">
        <v>11030065</v>
      </c>
      <c r="U595" s="1"/>
      <c r="V595" s="74"/>
      <c r="W595" s="74"/>
      <c r="X595" s="74"/>
      <c r="Y595" s="74"/>
      <c r="Z595" s="74"/>
      <c r="AA595" s="74"/>
      <c r="AB595" s="74"/>
      <c r="AC595" s="74"/>
      <c r="AD595" s="74"/>
      <c r="AE595" s="74"/>
      <c r="AF595" s="717">
        <v>1</v>
      </c>
      <c r="AG595" s="74">
        <v>4</v>
      </c>
      <c r="AH595" s="74">
        <v>2012</v>
      </c>
      <c r="AI595" s="718">
        <v>0.625</v>
      </c>
      <c r="AJ595" s="717">
        <v>5</v>
      </c>
      <c r="AK595" s="74">
        <v>3</v>
      </c>
      <c r="AL595" s="74">
        <v>2012</v>
      </c>
      <c r="AM595" s="74"/>
      <c r="AN595" s="522">
        <v>30</v>
      </c>
      <c r="AO595" s="74">
        <v>4</v>
      </c>
      <c r="AP595" s="74">
        <v>2012</v>
      </c>
      <c r="AQ595" s="163"/>
      <c r="AR595" s="522">
        <v>30</v>
      </c>
      <c r="AS595" s="88" t="s">
        <v>1609</v>
      </c>
      <c r="AT595" s="74">
        <v>231</v>
      </c>
      <c r="AU595" s="74">
        <v>407.59999999999997</v>
      </c>
      <c r="AV595" s="74">
        <v>35.090000000000003</v>
      </c>
      <c r="AW595" s="74">
        <v>32</v>
      </c>
      <c r="AX595" s="74"/>
      <c r="AY595" s="74">
        <v>151.47</v>
      </c>
      <c r="AZ595" s="74">
        <v>42.839999999999996</v>
      </c>
      <c r="BA595" s="74">
        <v>900</v>
      </c>
      <c r="BB595" s="74"/>
      <c r="BC595" s="74">
        <v>900</v>
      </c>
    </row>
    <row r="596" spans="1:55" s="73" customFormat="1" ht="16.5" customHeight="1">
      <c r="A596" s="63" t="s">
        <v>5792</v>
      </c>
      <c r="B596" s="707">
        <v>25</v>
      </c>
      <c r="C596" s="163">
        <v>1455406631</v>
      </c>
      <c r="D596" s="217" t="s">
        <v>929</v>
      </c>
      <c r="E596" s="217" t="s">
        <v>559</v>
      </c>
      <c r="F596" s="86" t="s">
        <v>5810</v>
      </c>
      <c r="G596" s="74"/>
      <c r="H596" s="217">
        <v>19</v>
      </c>
      <c r="I596" s="217">
        <v>7</v>
      </c>
      <c r="J596" s="217">
        <v>1963</v>
      </c>
      <c r="K596" s="217">
        <v>49</v>
      </c>
      <c r="L596" s="217" t="s">
        <v>3164</v>
      </c>
      <c r="M596" s="217"/>
      <c r="N596" s="217"/>
      <c r="O596" s="217"/>
      <c r="P596" s="217"/>
      <c r="Q596" s="217">
        <v>56</v>
      </c>
      <c r="R596" s="217"/>
      <c r="S596" s="150" t="s">
        <v>94</v>
      </c>
      <c r="T596" s="150">
        <v>11030065</v>
      </c>
      <c r="U596" s="1"/>
      <c r="V596" s="74"/>
      <c r="W596" s="74"/>
      <c r="X596" s="74"/>
      <c r="Y596" s="74"/>
      <c r="Z596" s="74"/>
      <c r="AA596" s="74"/>
      <c r="AB596" s="74"/>
      <c r="AC596" s="74"/>
      <c r="AD596" s="74"/>
      <c r="AE596" s="74"/>
      <c r="AF596" s="717">
        <v>1</v>
      </c>
      <c r="AG596" s="74">
        <v>4</v>
      </c>
      <c r="AH596" s="74">
        <v>2012</v>
      </c>
      <c r="AI596" s="718">
        <v>0.77083333333333337</v>
      </c>
      <c r="AJ596" s="717">
        <v>7</v>
      </c>
      <c r="AK596" s="74">
        <v>3</v>
      </c>
      <c r="AL596" s="74">
        <v>2012</v>
      </c>
      <c r="AM596" s="74"/>
      <c r="AN596" s="522">
        <v>30</v>
      </c>
      <c r="AO596" s="74">
        <v>4</v>
      </c>
      <c r="AP596" s="74">
        <v>2012</v>
      </c>
      <c r="AQ596" s="163"/>
      <c r="AR596" s="522">
        <v>30</v>
      </c>
      <c r="AS596" s="88" t="s">
        <v>1609</v>
      </c>
      <c r="AT596" s="74">
        <v>231</v>
      </c>
      <c r="AU596" s="74">
        <v>431.22999999999996</v>
      </c>
      <c r="AV596" s="74">
        <v>43.46</v>
      </c>
      <c r="AW596" s="74"/>
      <c r="AX596" s="74"/>
      <c r="AY596" s="74">
        <v>151.47</v>
      </c>
      <c r="AZ596" s="74">
        <v>42.839999999999996</v>
      </c>
      <c r="BA596" s="74">
        <v>900.00000000000011</v>
      </c>
      <c r="BB596" s="74"/>
      <c r="BC596" s="74">
        <v>900</v>
      </c>
    </row>
    <row r="597" spans="1:55" s="73" customFormat="1" ht="16.5" customHeight="1">
      <c r="A597" s="63" t="s">
        <v>5792</v>
      </c>
      <c r="B597" s="707">
        <v>26</v>
      </c>
      <c r="C597" s="163">
        <v>192980599</v>
      </c>
      <c r="D597" s="217" t="s">
        <v>436</v>
      </c>
      <c r="E597" s="217" t="s">
        <v>666</v>
      </c>
      <c r="F597" s="86" t="s">
        <v>5811</v>
      </c>
      <c r="G597" s="74"/>
      <c r="H597" s="217">
        <v>20</v>
      </c>
      <c r="I597" s="217">
        <v>11</v>
      </c>
      <c r="J597" s="217">
        <v>1978</v>
      </c>
      <c r="K597" s="217">
        <v>34</v>
      </c>
      <c r="L597" s="217" t="s">
        <v>3164</v>
      </c>
      <c r="M597" s="217"/>
      <c r="N597" s="217"/>
      <c r="O597" s="217"/>
      <c r="P597" s="217"/>
      <c r="Q597" s="150">
        <v>57</v>
      </c>
      <c r="R597" s="150"/>
      <c r="S597" s="150" t="s">
        <v>94</v>
      </c>
      <c r="T597" s="150">
        <v>11030065</v>
      </c>
      <c r="U597" s="1"/>
      <c r="V597" s="74"/>
      <c r="W597" s="74"/>
      <c r="X597" s="74"/>
      <c r="Y597" s="74"/>
      <c r="Z597" s="74"/>
      <c r="AA597" s="74"/>
      <c r="AB597" s="74"/>
      <c r="AC597" s="74"/>
      <c r="AD597" s="74"/>
      <c r="AE597" s="74"/>
      <c r="AF597" s="717">
        <v>1</v>
      </c>
      <c r="AG597" s="74">
        <v>4</v>
      </c>
      <c r="AH597" s="74">
        <v>2012</v>
      </c>
      <c r="AI597" s="718">
        <v>0.5</v>
      </c>
      <c r="AJ597" s="717">
        <v>12</v>
      </c>
      <c r="AK597" s="74">
        <v>3</v>
      </c>
      <c r="AL597" s="74">
        <v>2012</v>
      </c>
      <c r="AM597" s="74"/>
      <c r="AN597" s="522">
        <v>30</v>
      </c>
      <c r="AO597" s="74">
        <v>4</v>
      </c>
      <c r="AP597" s="74">
        <v>2012</v>
      </c>
      <c r="AQ597" s="163"/>
      <c r="AR597" s="522">
        <v>30</v>
      </c>
      <c r="AS597" s="88" t="s">
        <v>1609</v>
      </c>
      <c r="AT597" s="74">
        <v>231</v>
      </c>
      <c r="AU597" s="74">
        <v>400.33</v>
      </c>
      <c r="AV597" s="74">
        <v>74.36</v>
      </c>
      <c r="AW597" s="74"/>
      <c r="AX597" s="74"/>
      <c r="AY597" s="74">
        <v>151.47</v>
      </c>
      <c r="AZ597" s="74">
        <v>42.839999999999996</v>
      </c>
      <c r="BA597" s="74">
        <v>900</v>
      </c>
      <c r="BB597" s="74"/>
      <c r="BC597" s="74">
        <v>900</v>
      </c>
    </row>
    <row r="598" spans="1:55" s="73" customFormat="1" ht="16.5" customHeight="1">
      <c r="A598" s="63" t="s">
        <v>5792</v>
      </c>
      <c r="B598" s="707">
        <v>27</v>
      </c>
      <c r="C598" s="163">
        <v>3154036948</v>
      </c>
      <c r="D598" s="150" t="s">
        <v>5797</v>
      </c>
      <c r="E598" s="150" t="s">
        <v>4905</v>
      </c>
      <c r="F598" s="86" t="s">
        <v>5812</v>
      </c>
      <c r="G598" s="74"/>
      <c r="H598" s="150">
        <v>19</v>
      </c>
      <c r="I598" s="150">
        <v>7</v>
      </c>
      <c r="J598" s="150">
        <v>1947</v>
      </c>
      <c r="K598" s="150">
        <v>65</v>
      </c>
      <c r="L598" s="150" t="s">
        <v>3164</v>
      </c>
      <c r="M598" s="150"/>
      <c r="N598" s="150"/>
      <c r="O598" s="150"/>
      <c r="P598" s="150"/>
      <c r="Q598" s="150">
        <v>58</v>
      </c>
      <c r="R598" s="150"/>
      <c r="S598" s="150" t="s">
        <v>94</v>
      </c>
      <c r="T598" s="150">
        <v>11030065</v>
      </c>
      <c r="U598" s="1"/>
      <c r="V598" s="74"/>
      <c r="W598" s="74"/>
      <c r="X598" s="74"/>
      <c r="Y598" s="74"/>
      <c r="Z598" s="74"/>
      <c r="AA598" s="74"/>
      <c r="AB598" s="74"/>
      <c r="AC598" s="74"/>
      <c r="AD598" s="74"/>
      <c r="AE598" s="74"/>
      <c r="AF598" s="717">
        <v>1</v>
      </c>
      <c r="AG598" s="74">
        <v>4</v>
      </c>
      <c r="AH598" s="74">
        <v>2012</v>
      </c>
      <c r="AI598" s="718">
        <v>0.72916666666666663</v>
      </c>
      <c r="AJ598" s="717">
        <v>12</v>
      </c>
      <c r="AK598" s="74">
        <v>3</v>
      </c>
      <c r="AL598" s="74">
        <v>2012</v>
      </c>
      <c r="AM598" s="74"/>
      <c r="AN598" s="522">
        <v>30</v>
      </c>
      <c r="AO598" s="74">
        <v>4</v>
      </c>
      <c r="AP598" s="74">
        <v>2012</v>
      </c>
      <c r="AQ598" s="163"/>
      <c r="AR598" s="522">
        <v>30</v>
      </c>
      <c r="AS598" s="88" t="s">
        <v>1609</v>
      </c>
      <c r="AT598" s="74">
        <v>231</v>
      </c>
      <c r="AU598" s="74">
        <v>428.14000000000004</v>
      </c>
      <c r="AV598" s="74">
        <v>41.55</v>
      </c>
      <c r="AW598" s="74">
        <v>5</v>
      </c>
      <c r="AX598" s="74"/>
      <c r="AY598" s="74">
        <v>151.47</v>
      </c>
      <c r="AZ598" s="74">
        <v>42.839999999999996</v>
      </c>
      <c r="BA598" s="74">
        <v>900.00000000000011</v>
      </c>
      <c r="BB598" s="74"/>
      <c r="BC598" s="74">
        <v>900</v>
      </c>
    </row>
    <row r="599" spans="1:55" s="73" customFormat="1" ht="16.5" customHeight="1">
      <c r="A599" s="63" t="s">
        <v>5792</v>
      </c>
      <c r="B599" s="707">
        <v>28</v>
      </c>
      <c r="C599" s="163">
        <v>1587324129</v>
      </c>
      <c r="D599" s="150" t="s">
        <v>4908</v>
      </c>
      <c r="E599" s="150" t="s">
        <v>4907</v>
      </c>
      <c r="F599" s="460">
        <v>61004027352</v>
      </c>
      <c r="G599" s="74"/>
      <c r="H599" s="150">
        <v>31</v>
      </c>
      <c r="I599" s="150">
        <v>10</v>
      </c>
      <c r="J599" s="150">
        <v>1974</v>
      </c>
      <c r="K599" s="150">
        <v>38</v>
      </c>
      <c r="L599" s="150" t="s">
        <v>3164</v>
      </c>
      <c r="M599" s="150"/>
      <c r="N599" s="150"/>
      <c r="O599" s="150"/>
      <c r="P599" s="150"/>
      <c r="Q599" s="150">
        <v>59</v>
      </c>
      <c r="R599" s="150"/>
      <c r="S599" s="325" t="s">
        <v>58</v>
      </c>
      <c r="T599" s="150">
        <v>11030065</v>
      </c>
      <c r="U599" s="1"/>
      <c r="V599" s="74"/>
      <c r="W599" s="74"/>
      <c r="X599" s="74"/>
      <c r="Y599" s="74"/>
      <c r="Z599" s="74"/>
      <c r="AA599" s="74"/>
      <c r="AB599" s="74"/>
      <c r="AC599" s="74"/>
      <c r="AD599" s="74"/>
      <c r="AE599" s="74"/>
      <c r="AF599" s="717">
        <v>1</v>
      </c>
      <c r="AG599" s="74">
        <v>4</v>
      </c>
      <c r="AH599" s="74">
        <v>2012</v>
      </c>
      <c r="AI599" s="718">
        <v>0.47916666666666669</v>
      </c>
      <c r="AJ599" s="717">
        <v>13</v>
      </c>
      <c r="AK599" s="74">
        <v>3</v>
      </c>
      <c r="AL599" s="74">
        <v>2012</v>
      </c>
      <c r="AM599" s="74"/>
      <c r="AN599" s="522">
        <v>30</v>
      </c>
      <c r="AO599" s="74">
        <v>4</v>
      </c>
      <c r="AP599" s="74">
        <v>2012</v>
      </c>
      <c r="AQ599" s="163"/>
      <c r="AR599" s="522">
        <v>30</v>
      </c>
      <c r="AS599" s="88" t="s">
        <v>1609</v>
      </c>
      <c r="AT599" s="74">
        <v>231</v>
      </c>
      <c r="AU599" s="74">
        <v>441.45</v>
      </c>
      <c r="AV599" s="74">
        <v>33.24</v>
      </c>
      <c r="AW599" s="74"/>
      <c r="AX599" s="74"/>
      <c r="AY599" s="74">
        <v>151.47</v>
      </c>
      <c r="AZ599" s="74">
        <v>42.839999999999996</v>
      </c>
      <c r="BA599" s="74">
        <v>900.00000000000011</v>
      </c>
      <c r="BB599" s="74"/>
      <c r="BC599" s="74">
        <v>900</v>
      </c>
    </row>
    <row r="600" spans="1:55" s="73" customFormat="1" ht="16.5" customHeight="1">
      <c r="A600" s="63" t="s">
        <v>5792</v>
      </c>
      <c r="B600" s="707">
        <v>29</v>
      </c>
      <c r="C600" s="163">
        <v>3150671933</v>
      </c>
      <c r="D600" s="150" t="s">
        <v>1050</v>
      </c>
      <c r="E600" s="150" t="s">
        <v>4909</v>
      </c>
      <c r="F600" s="460">
        <v>33001046267</v>
      </c>
      <c r="G600" s="74"/>
      <c r="H600" s="150">
        <v>2</v>
      </c>
      <c r="I600" s="150">
        <v>8</v>
      </c>
      <c r="J600" s="150">
        <v>1939</v>
      </c>
      <c r="K600" s="150">
        <v>73</v>
      </c>
      <c r="L600" s="150" t="s">
        <v>3164</v>
      </c>
      <c r="M600" s="150"/>
      <c r="N600" s="150"/>
      <c r="O600" s="150"/>
      <c r="P600" s="150"/>
      <c r="Q600" s="150">
        <v>60</v>
      </c>
      <c r="R600" s="150"/>
      <c r="S600" s="150" t="s">
        <v>5813</v>
      </c>
      <c r="T600" s="150">
        <v>11030065</v>
      </c>
      <c r="U600" s="1"/>
      <c r="V600" s="74"/>
      <c r="W600" s="74"/>
      <c r="X600" s="74"/>
      <c r="Y600" s="74"/>
      <c r="Z600" s="74"/>
      <c r="AA600" s="74"/>
      <c r="AB600" s="74"/>
      <c r="AC600" s="74"/>
      <c r="AD600" s="74"/>
      <c r="AE600" s="74"/>
      <c r="AF600" s="717">
        <v>1</v>
      </c>
      <c r="AG600" s="74">
        <v>4</v>
      </c>
      <c r="AH600" s="74">
        <v>2012</v>
      </c>
      <c r="AI600" s="718">
        <v>0.5</v>
      </c>
      <c r="AJ600" s="717">
        <v>13</v>
      </c>
      <c r="AK600" s="74">
        <v>3</v>
      </c>
      <c r="AL600" s="74">
        <v>2012</v>
      </c>
      <c r="AM600" s="74"/>
      <c r="AN600" s="522">
        <v>19</v>
      </c>
      <c r="AO600" s="74">
        <v>4</v>
      </c>
      <c r="AP600" s="74">
        <v>2012</v>
      </c>
      <c r="AQ600" s="164">
        <v>0.66666666666666663</v>
      </c>
      <c r="AR600" s="522">
        <v>18</v>
      </c>
      <c r="AS600" s="557" t="s">
        <v>5815</v>
      </c>
      <c r="AT600" s="74">
        <v>138.6</v>
      </c>
      <c r="AU600" s="74">
        <v>256.81399999999996</v>
      </c>
      <c r="AV600" s="74">
        <v>23</v>
      </c>
      <c r="AW600" s="74">
        <v>5</v>
      </c>
      <c r="AX600" s="74"/>
      <c r="AY600" s="74">
        <v>90.882000000000005</v>
      </c>
      <c r="AZ600" s="74">
        <v>25.703999999999997</v>
      </c>
      <c r="BA600" s="74">
        <v>540</v>
      </c>
      <c r="BB600" s="74"/>
      <c r="BC600" s="74">
        <v>540</v>
      </c>
    </row>
    <row r="601" spans="1:55" s="73" customFormat="1" ht="16.5" customHeight="1">
      <c r="A601" s="63" t="s">
        <v>5792</v>
      </c>
      <c r="B601" s="707">
        <v>30</v>
      </c>
      <c r="C601" s="163">
        <v>1583152536</v>
      </c>
      <c r="D601" s="150" t="s">
        <v>4391</v>
      </c>
      <c r="E601" s="150" t="s">
        <v>499</v>
      </c>
      <c r="F601" s="460">
        <v>33201085784</v>
      </c>
      <c r="G601" s="74"/>
      <c r="H601" s="150">
        <v>10</v>
      </c>
      <c r="I601" s="150">
        <v>6</v>
      </c>
      <c r="J601" s="150">
        <v>1990</v>
      </c>
      <c r="K601" s="150">
        <v>22</v>
      </c>
      <c r="L601" s="150" t="s">
        <v>3164</v>
      </c>
      <c r="M601" s="150"/>
      <c r="N601" s="150"/>
      <c r="O601" s="150"/>
      <c r="P601" s="150"/>
      <c r="Q601" s="150">
        <v>63</v>
      </c>
      <c r="R601" s="150"/>
      <c r="S601" s="325" t="s">
        <v>58</v>
      </c>
      <c r="T601" s="150">
        <v>11030065</v>
      </c>
      <c r="U601" s="1"/>
      <c r="V601" s="74"/>
      <c r="W601" s="74"/>
      <c r="X601" s="74"/>
      <c r="Y601" s="74"/>
      <c r="Z601" s="74"/>
      <c r="AA601" s="74"/>
      <c r="AB601" s="74"/>
      <c r="AC601" s="74"/>
      <c r="AD601" s="74"/>
      <c r="AE601" s="74"/>
      <c r="AF601" s="717">
        <v>1</v>
      </c>
      <c r="AG601" s="74">
        <v>4</v>
      </c>
      <c r="AH601" s="74">
        <v>2012</v>
      </c>
      <c r="AI601" s="718">
        <v>0.58333333333333337</v>
      </c>
      <c r="AJ601" s="717">
        <v>15</v>
      </c>
      <c r="AK601" s="74">
        <v>3</v>
      </c>
      <c r="AL601" s="74">
        <v>2012</v>
      </c>
      <c r="AM601" s="74"/>
      <c r="AN601" s="522">
        <v>30</v>
      </c>
      <c r="AO601" s="74">
        <v>4</v>
      </c>
      <c r="AP601" s="74">
        <v>2012</v>
      </c>
      <c r="AQ601" s="163"/>
      <c r="AR601" s="522">
        <v>30</v>
      </c>
      <c r="AS601" s="88" t="s">
        <v>1609</v>
      </c>
      <c r="AT601" s="74">
        <v>231</v>
      </c>
      <c r="AU601" s="74">
        <v>433.93</v>
      </c>
      <c r="AV601" s="74">
        <v>40.76</v>
      </c>
      <c r="AW601" s="74"/>
      <c r="AX601" s="74"/>
      <c r="AY601" s="74">
        <v>151.47</v>
      </c>
      <c r="AZ601" s="74">
        <v>42.839999999999996</v>
      </c>
      <c r="BA601" s="74">
        <v>900.00000000000011</v>
      </c>
      <c r="BB601" s="74"/>
      <c r="BC601" s="74">
        <v>900</v>
      </c>
    </row>
    <row r="602" spans="1:55" s="73" customFormat="1" ht="16.5" customHeight="1">
      <c r="A602" s="63" t="s">
        <v>5792</v>
      </c>
      <c r="B602" s="707">
        <v>31</v>
      </c>
      <c r="C602" s="163">
        <v>899793026</v>
      </c>
      <c r="D602" s="150" t="s">
        <v>271</v>
      </c>
      <c r="E602" s="150" t="s">
        <v>3192</v>
      </c>
      <c r="F602" s="460">
        <v>61006047726</v>
      </c>
      <c r="G602" s="74"/>
      <c r="H602" s="150">
        <v>16</v>
      </c>
      <c r="I602" s="150">
        <v>6</v>
      </c>
      <c r="J602" s="150">
        <v>1979</v>
      </c>
      <c r="K602" s="150">
        <v>33</v>
      </c>
      <c r="L602" s="150" t="s">
        <v>3214</v>
      </c>
      <c r="M602" s="150"/>
      <c r="N602" s="150"/>
      <c r="O602" s="150"/>
      <c r="P602" s="150"/>
      <c r="Q602" s="150">
        <v>64</v>
      </c>
      <c r="R602" s="150"/>
      <c r="S602" s="325" t="s">
        <v>58</v>
      </c>
      <c r="T602" s="150">
        <v>11030065</v>
      </c>
      <c r="U602" s="1"/>
      <c r="V602" s="74"/>
      <c r="W602" s="74"/>
      <c r="X602" s="74"/>
      <c r="Y602" s="74"/>
      <c r="Z602" s="74"/>
      <c r="AA602" s="74"/>
      <c r="AB602" s="74"/>
      <c r="AC602" s="74"/>
      <c r="AD602" s="74"/>
      <c r="AE602" s="74"/>
      <c r="AF602" s="717">
        <v>1</v>
      </c>
      <c r="AG602" s="74">
        <v>4</v>
      </c>
      <c r="AH602" s="74">
        <v>2012</v>
      </c>
      <c r="AI602" s="718">
        <v>0.63194444444444442</v>
      </c>
      <c r="AJ602" s="717">
        <v>16</v>
      </c>
      <c r="AK602" s="74">
        <v>3</v>
      </c>
      <c r="AL602" s="74">
        <v>2012</v>
      </c>
      <c r="AM602" s="74"/>
      <c r="AN602" s="522">
        <v>30</v>
      </c>
      <c r="AO602" s="74">
        <v>4</v>
      </c>
      <c r="AP602" s="74">
        <v>2012</v>
      </c>
      <c r="AQ602" s="163"/>
      <c r="AR602" s="522">
        <v>30</v>
      </c>
      <c r="AS602" s="88" t="s">
        <v>1609</v>
      </c>
      <c r="AT602" s="74">
        <v>231</v>
      </c>
      <c r="AU602" s="74">
        <v>435.07</v>
      </c>
      <c r="AV602" s="74">
        <v>39.619999999999997</v>
      </c>
      <c r="AW602" s="74"/>
      <c r="AX602" s="74"/>
      <c r="AY602" s="74">
        <v>151.47</v>
      </c>
      <c r="AZ602" s="74">
        <v>42.839999999999996</v>
      </c>
      <c r="BA602" s="74">
        <v>900</v>
      </c>
      <c r="BB602" s="74"/>
      <c r="BC602" s="74">
        <v>900</v>
      </c>
    </row>
    <row r="603" spans="1:55" s="73" customFormat="1" ht="16.5" customHeight="1">
      <c r="A603" s="63" t="s">
        <v>5792</v>
      </c>
      <c r="B603" s="707">
        <v>32</v>
      </c>
      <c r="C603" s="163">
        <v>3571412228</v>
      </c>
      <c r="D603" s="150" t="s">
        <v>817</v>
      </c>
      <c r="E603" s="150" t="s">
        <v>4913</v>
      </c>
      <c r="F603" s="460">
        <v>61006062240</v>
      </c>
      <c r="G603" s="74"/>
      <c r="H603" s="150">
        <v>9</v>
      </c>
      <c r="I603" s="150">
        <v>3</v>
      </c>
      <c r="J603" s="150">
        <v>1982</v>
      </c>
      <c r="K603" s="150">
        <v>30</v>
      </c>
      <c r="L603" s="150" t="s">
        <v>3214</v>
      </c>
      <c r="M603" s="150"/>
      <c r="N603" s="150"/>
      <c r="O603" s="150"/>
      <c r="P603" s="150"/>
      <c r="Q603" s="150">
        <v>66</v>
      </c>
      <c r="R603" s="150"/>
      <c r="S603" s="150" t="s">
        <v>94</v>
      </c>
      <c r="T603" s="150">
        <v>11030065</v>
      </c>
      <c r="U603" s="1"/>
      <c r="V603" s="74"/>
      <c r="W603" s="74"/>
      <c r="X603" s="74"/>
      <c r="Y603" s="74"/>
      <c r="Z603" s="74"/>
      <c r="AA603" s="74"/>
      <c r="AB603" s="74"/>
      <c r="AC603" s="74"/>
      <c r="AD603" s="74"/>
      <c r="AE603" s="74"/>
      <c r="AF603" s="717">
        <v>1</v>
      </c>
      <c r="AG603" s="74">
        <v>4</v>
      </c>
      <c r="AH603" s="74">
        <v>2012</v>
      </c>
      <c r="AI603" s="718">
        <v>0.59375</v>
      </c>
      <c r="AJ603" s="717">
        <v>20</v>
      </c>
      <c r="AK603" s="74">
        <v>3</v>
      </c>
      <c r="AL603" s="74">
        <v>2012</v>
      </c>
      <c r="AM603" s="74"/>
      <c r="AN603" s="522">
        <v>30</v>
      </c>
      <c r="AO603" s="74">
        <v>4</v>
      </c>
      <c r="AP603" s="74">
        <v>2012</v>
      </c>
      <c r="AQ603" s="163"/>
      <c r="AR603" s="522">
        <v>30</v>
      </c>
      <c r="AS603" s="88" t="s">
        <v>1609</v>
      </c>
      <c r="AT603" s="74">
        <v>231</v>
      </c>
      <c r="AU603" s="74">
        <v>435.01000000000005</v>
      </c>
      <c r="AV603" s="74">
        <v>39.68</v>
      </c>
      <c r="AW603" s="74"/>
      <c r="AX603" s="74"/>
      <c r="AY603" s="74">
        <v>151.47</v>
      </c>
      <c r="AZ603" s="74">
        <v>42.839999999999996</v>
      </c>
      <c r="BA603" s="74">
        <v>900</v>
      </c>
      <c r="BB603" s="74"/>
      <c r="BC603" s="74">
        <v>900</v>
      </c>
    </row>
    <row r="604" spans="1:55" s="73" customFormat="1" ht="16.5" customHeight="1">
      <c r="A604" s="63" t="s">
        <v>5792</v>
      </c>
      <c r="B604" s="707">
        <v>33</v>
      </c>
      <c r="C604" s="163">
        <v>2466072245</v>
      </c>
      <c r="D604" s="150" t="s">
        <v>291</v>
      </c>
      <c r="E604" s="150" t="s">
        <v>4914</v>
      </c>
      <c r="F604" s="460">
        <v>61004045758</v>
      </c>
      <c r="G604" s="74"/>
      <c r="H604" s="150">
        <v>22</v>
      </c>
      <c r="I604" s="150">
        <v>5</v>
      </c>
      <c r="J604" s="150">
        <v>1945</v>
      </c>
      <c r="K604" s="150">
        <v>67</v>
      </c>
      <c r="L604" s="150" t="s">
        <v>3164</v>
      </c>
      <c r="M604" s="150"/>
      <c r="N604" s="150"/>
      <c r="O604" s="150"/>
      <c r="P604" s="150"/>
      <c r="Q604" s="150">
        <v>67</v>
      </c>
      <c r="R604" s="150"/>
      <c r="S604" s="325" t="s">
        <v>58</v>
      </c>
      <c r="T604" s="150">
        <v>11030065</v>
      </c>
      <c r="U604" s="1"/>
      <c r="V604" s="74"/>
      <c r="W604" s="74"/>
      <c r="X604" s="74"/>
      <c r="Y604" s="74"/>
      <c r="Z604" s="74"/>
      <c r="AA604" s="74"/>
      <c r="AB604" s="74"/>
      <c r="AC604" s="74"/>
      <c r="AD604" s="74"/>
      <c r="AE604" s="74"/>
      <c r="AF604" s="717">
        <v>1</v>
      </c>
      <c r="AG604" s="74">
        <v>4</v>
      </c>
      <c r="AH604" s="74">
        <v>2012</v>
      </c>
      <c r="AI604" s="718">
        <v>0.44791666666666669</v>
      </c>
      <c r="AJ604" s="717">
        <v>22</v>
      </c>
      <c r="AK604" s="74">
        <v>3</v>
      </c>
      <c r="AL604" s="74">
        <v>2012</v>
      </c>
      <c r="AM604" s="74"/>
      <c r="AN604" s="522">
        <v>30</v>
      </c>
      <c r="AO604" s="74">
        <v>4</v>
      </c>
      <c r="AP604" s="74">
        <v>2012</v>
      </c>
      <c r="AQ604" s="163"/>
      <c r="AR604" s="522">
        <v>30</v>
      </c>
      <c r="AS604" s="88" t="s">
        <v>1609</v>
      </c>
      <c r="AT604" s="74">
        <v>231</v>
      </c>
      <c r="AU604" s="74">
        <v>422.01000000000005</v>
      </c>
      <c r="AV604" s="74">
        <v>37.68</v>
      </c>
      <c r="AW604" s="74">
        <v>15</v>
      </c>
      <c r="AX604" s="74"/>
      <c r="AY604" s="74">
        <v>151.47</v>
      </c>
      <c r="AZ604" s="74">
        <v>42.839999999999996</v>
      </c>
      <c r="BA604" s="74">
        <v>900</v>
      </c>
      <c r="BB604" s="74"/>
      <c r="BC604" s="74">
        <v>900</v>
      </c>
    </row>
    <row r="605" spans="1:55" s="73" customFormat="1" ht="16.5" customHeight="1">
      <c r="A605" s="63" t="s">
        <v>5792</v>
      </c>
      <c r="B605" s="707">
        <v>34</v>
      </c>
      <c r="C605" s="163">
        <v>1222658045</v>
      </c>
      <c r="D605" s="150" t="s">
        <v>401</v>
      </c>
      <c r="E605" s="150" t="s">
        <v>3251</v>
      </c>
      <c r="F605" s="460">
        <v>61008010965</v>
      </c>
      <c r="G605" s="74"/>
      <c r="H605" s="150">
        <v>10</v>
      </c>
      <c r="I605" s="150">
        <v>10</v>
      </c>
      <c r="J605" s="150">
        <v>1938</v>
      </c>
      <c r="K605" s="150">
        <v>74</v>
      </c>
      <c r="L605" s="150" t="s">
        <v>3164</v>
      </c>
      <c r="M605" s="150"/>
      <c r="N605" s="150"/>
      <c r="O605" s="150"/>
      <c r="P605" s="150"/>
      <c r="Q605" s="150">
        <v>68</v>
      </c>
      <c r="R605" s="150"/>
      <c r="S605" s="150" t="s">
        <v>94</v>
      </c>
      <c r="T605" s="150">
        <v>11030065</v>
      </c>
      <c r="U605" s="1"/>
      <c r="V605" s="74"/>
      <c r="W605" s="74"/>
      <c r="X605" s="74"/>
      <c r="Y605" s="74"/>
      <c r="Z605" s="74"/>
      <c r="AA605" s="74"/>
      <c r="AB605" s="74"/>
      <c r="AC605" s="74"/>
      <c r="AD605" s="74"/>
      <c r="AE605" s="74"/>
      <c r="AF605" s="717">
        <v>1</v>
      </c>
      <c r="AG605" s="74">
        <v>4</v>
      </c>
      <c r="AH605" s="74">
        <v>2012</v>
      </c>
      <c r="AI605" s="718">
        <v>0.72569444444444453</v>
      </c>
      <c r="AJ605" s="717">
        <v>26</v>
      </c>
      <c r="AK605" s="74">
        <v>3</v>
      </c>
      <c r="AL605" s="74">
        <v>2012</v>
      </c>
      <c r="AM605" s="74"/>
      <c r="AN605" s="522">
        <v>30</v>
      </c>
      <c r="AO605" s="74">
        <v>4</v>
      </c>
      <c r="AP605" s="74">
        <v>2012</v>
      </c>
      <c r="AQ605" s="163"/>
      <c r="AR605" s="522">
        <v>30</v>
      </c>
      <c r="AS605" s="88" t="s">
        <v>1609</v>
      </c>
      <c r="AT605" s="74">
        <v>231</v>
      </c>
      <c r="AU605" s="74">
        <v>432.39000000000004</v>
      </c>
      <c r="AV605" s="74">
        <v>42.3</v>
      </c>
      <c r="AW605" s="74"/>
      <c r="AX605" s="74"/>
      <c r="AY605" s="74">
        <v>151.47</v>
      </c>
      <c r="AZ605" s="74">
        <v>42.839999999999996</v>
      </c>
      <c r="BA605" s="74">
        <v>900.00000000000011</v>
      </c>
      <c r="BB605" s="74"/>
      <c r="BC605" s="74">
        <v>900</v>
      </c>
    </row>
    <row r="606" spans="1:55" s="73" customFormat="1" ht="16.5" customHeight="1">
      <c r="A606" s="63" t="s">
        <v>5792</v>
      </c>
      <c r="B606" s="707">
        <v>35</v>
      </c>
      <c r="C606" s="143">
        <v>3422120162</v>
      </c>
      <c r="D606" s="58" t="s">
        <v>266</v>
      </c>
      <c r="E606" s="58" t="s">
        <v>4915</v>
      </c>
      <c r="F606" s="521">
        <v>61002004834</v>
      </c>
      <c r="G606" s="74"/>
      <c r="H606" s="58">
        <v>4</v>
      </c>
      <c r="I606" s="58">
        <v>12</v>
      </c>
      <c r="J606" s="58">
        <v>1954</v>
      </c>
      <c r="K606" s="58">
        <v>58</v>
      </c>
      <c r="L606" s="58" t="s">
        <v>3164</v>
      </c>
      <c r="M606" s="160"/>
      <c r="N606" s="160"/>
      <c r="O606" s="160"/>
      <c r="P606" s="160"/>
      <c r="Q606" s="58">
        <v>69</v>
      </c>
      <c r="R606" s="160"/>
      <c r="S606" s="150" t="s">
        <v>94</v>
      </c>
      <c r="T606" s="58">
        <v>11030065</v>
      </c>
      <c r="U606" s="1"/>
      <c r="V606" s="74"/>
      <c r="W606" s="74"/>
      <c r="X606" s="74"/>
      <c r="Y606" s="74"/>
      <c r="Z606" s="74"/>
      <c r="AA606" s="74"/>
      <c r="AB606" s="74"/>
      <c r="AC606" s="74"/>
      <c r="AD606" s="74"/>
      <c r="AE606" s="74"/>
      <c r="AF606" s="717">
        <v>1</v>
      </c>
      <c r="AG606" s="74">
        <v>4</v>
      </c>
      <c r="AH606" s="74">
        <v>2012</v>
      </c>
      <c r="AI606" s="718">
        <v>0.66666666666666663</v>
      </c>
      <c r="AJ606" s="717">
        <v>28</v>
      </c>
      <c r="AK606" s="74">
        <v>3</v>
      </c>
      <c r="AL606" s="74">
        <v>2012</v>
      </c>
      <c r="AM606" s="74"/>
      <c r="AN606" s="522">
        <v>12</v>
      </c>
      <c r="AO606" s="74">
        <v>4</v>
      </c>
      <c r="AP606" s="74">
        <v>2012</v>
      </c>
      <c r="AQ606" s="719">
        <v>0.66666666666666663</v>
      </c>
      <c r="AR606" s="522">
        <v>11</v>
      </c>
      <c r="AS606" s="557" t="s">
        <v>5815</v>
      </c>
      <c r="AT606" s="74">
        <v>84.7</v>
      </c>
      <c r="AU606" s="74">
        <v>134.04300000000003</v>
      </c>
      <c r="AV606" s="74">
        <v>15.01</v>
      </c>
      <c r="AW606" s="74">
        <v>25</v>
      </c>
      <c r="AX606" s="74"/>
      <c r="AY606" s="74">
        <v>55.539000000000001</v>
      </c>
      <c r="AZ606" s="74">
        <v>15.707999999999998</v>
      </c>
      <c r="BA606" s="74">
        <v>330</v>
      </c>
      <c r="BB606" s="74"/>
      <c r="BC606" s="74">
        <v>330</v>
      </c>
    </row>
    <row r="607" spans="1:55" s="73" customFormat="1" ht="16.5" customHeight="1">
      <c r="A607" s="63" t="s">
        <v>5792</v>
      </c>
      <c r="B607" s="707">
        <v>36</v>
      </c>
      <c r="C607" s="231">
        <v>2787127169</v>
      </c>
      <c r="D607" s="160" t="s">
        <v>3265</v>
      </c>
      <c r="E607" s="160" t="s">
        <v>4916</v>
      </c>
      <c r="F607" s="706">
        <v>61002006076</v>
      </c>
      <c r="G607" s="74"/>
      <c r="H607" s="160">
        <v>25</v>
      </c>
      <c r="I607" s="160">
        <v>11</v>
      </c>
      <c r="J607" s="160">
        <v>1979</v>
      </c>
      <c r="K607" s="160">
        <v>33</v>
      </c>
      <c r="L607" s="160" t="s">
        <v>3164</v>
      </c>
      <c r="M607" s="160"/>
      <c r="N607" s="160"/>
      <c r="O607" s="160"/>
      <c r="P607" s="160"/>
      <c r="Q607" s="160">
        <v>70</v>
      </c>
      <c r="R607" s="160"/>
      <c r="S607" s="325" t="s">
        <v>58</v>
      </c>
      <c r="T607" s="160">
        <v>11030065</v>
      </c>
      <c r="U607" s="1"/>
      <c r="V607" s="74"/>
      <c r="W607" s="74"/>
      <c r="X607" s="74"/>
      <c r="Y607" s="74"/>
      <c r="Z607" s="74"/>
      <c r="AA607" s="74"/>
      <c r="AB607" s="74"/>
      <c r="AC607" s="74"/>
      <c r="AD607" s="74"/>
      <c r="AE607" s="74"/>
      <c r="AF607" s="717">
        <v>1</v>
      </c>
      <c r="AG607" s="74">
        <v>4</v>
      </c>
      <c r="AH607" s="74">
        <v>2012</v>
      </c>
      <c r="AI607" s="718">
        <v>0.67361111111111116</v>
      </c>
      <c r="AJ607" s="717">
        <v>28</v>
      </c>
      <c r="AK607" s="74">
        <v>3</v>
      </c>
      <c r="AL607" s="74">
        <v>2012</v>
      </c>
      <c r="AM607" s="74"/>
      <c r="AN607" s="522">
        <v>30</v>
      </c>
      <c r="AO607" s="74">
        <v>4</v>
      </c>
      <c r="AP607" s="74">
        <v>2012</v>
      </c>
      <c r="AQ607" s="231"/>
      <c r="AR607" s="522">
        <v>30</v>
      </c>
      <c r="AS607" s="708" t="s">
        <v>1609</v>
      </c>
      <c r="AT607" s="74">
        <v>231</v>
      </c>
      <c r="AU607" s="74">
        <v>428.79</v>
      </c>
      <c r="AV607" s="74">
        <v>40.9</v>
      </c>
      <c r="AW607" s="74">
        <v>5</v>
      </c>
      <c r="AX607" s="74"/>
      <c r="AY607" s="74">
        <v>151.47</v>
      </c>
      <c r="AZ607" s="74">
        <v>42.839999999999996</v>
      </c>
      <c r="BA607" s="74">
        <v>900</v>
      </c>
      <c r="BB607" s="74"/>
      <c r="BC607" s="74">
        <v>900</v>
      </c>
    </row>
    <row r="608" spans="1:55" s="73" customFormat="1" ht="16.5" customHeight="1">
      <c r="A608" s="63" t="s">
        <v>5792</v>
      </c>
      <c r="B608" s="707">
        <v>37</v>
      </c>
      <c r="C608" s="231">
        <v>4183911586</v>
      </c>
      <c r="D608" s="160" t="s">
        <v>678</v>
      </c>
      <c r="E608" s="160" t="s">
        <v>4909</v>
      </c>
      <c r="F608" s="706">
        <v>61006070134</v>
      </c>
      <c r="G608" s="74"/>
      <c r="H608" s="160">
        <v>27</v>
      </c>
      <c r="I608" s="160">
        <v>1</v>
      </c>
      <c r="J608" s="160">
        <v>1998</v>
      </c>
      <c r="K608" s="160">
        <v>14</v>
      </c>
      <c r="L608" s="160" t="s">
        <v>3214</v>
      </c>
      <c r="M608" s="160" t="s">
        <v>5816</v>
      </c>
      <c r="N608" s="160" t="s">
        <v>4804</v>
      </c>
      <c r="O608" s="160" t="s">
        <v>5817</v>
      </c>
      <c r="P608" s="160">
        <v>61006070134</v>
      </c>
      <c r="Q608" s="160">
        <v>71</v>
      </c>
      <c r="R608" s="160"/>
      <c r="S608" s="160" t="s">
        <v>94</v>
      </c>
      <c r="T608" s="160">
        <v>11030065</v>
      </c>
      <c r="U608" s="1"/>
      <c r="V608" s="74"/>
      <c r="W608" s="74"/>
      <c r="X608" s="74"/>
      <c r="Y608" s="74"/>
      <c r="Z608" s="74"/>
      <c r="AA608" s="74"/>
      <c r="AB608" s="74"/>
      <c r="AC608" s="74"/>
      <c r="AD608" s="74"/>
      <c r="AE608" s="74"/>
      <c r="AF608" s="717">
        <v>2</v>
      </c>
      <c r="AG608" s="74">
        <v>4</v>
      </c>
      <c r="AH608" s="74">
        <v>2012</v>
      </c>
      <c r="AI608" s="718">
        <v>0.52083333333333337</v>
      </c>
      <c r="AJ608" s="717">
        <v>2</v>
      </c>
      <c r="AK608" s="74">
        <v>4</v>
      </c>
      <c r="AL608" s="74">
        <v>2012</v>
      </c>
      <c r="AM608" s="74"/>
      <c r="AN608" s="522">
        <v>30</v>
      </c>
      <c r="AO608" s="74">
        <v>4</v>
      </c>
      <c r="AP608" s="74">
        <v>2012</v>
      </c>
      <c r="AQ608" s="231"/>
      <c r="AR608" s="522">
        <v>29</v>
      </c>
      <c r="AS608" s="708" t="s">
        <v>1609</v>
      </c>
      <c r="AT608" s="74">
        <v>223.3</v>
      </c>
      <c r="AU608" s="74">
        <v>414.12700000000001</v>
      </c>
      <c r="AV608" s="74">
        <v>29.74</v>
      </c>
      <c r="AW608" s="74">
        <v>15</v>
      </c>
      <c r="AX608" s="74"/>
      <c r="AY608" s="74">
        <v>146.42100000000002</v>
      </c>
      <c r="AZ608" s="74">
        <v>41.411999999999999</v>
      </c>
      <c r="BA608" s="74">
        <v>870.00000000000011</v>
      </c>
      <c r="BB608" s="74"/>
      <c r="BC608" s="74">
        <v>870</v>
      </c>
    </row>
    <row r="609" spans="1:55" s="73" customFormat="1" ht="16.5" customHeight="1">
      <c r="A609" s="63" t="s">
        <v>5792</v>
      </c>
      <c r="B609" s="707">
        <v>38</v>
      </c>
      <c r="C609" s="231">
        <v>1008216747</v>
      </c>
      <c r="D609" s="160" t="s">
        <v>1592</v>
      </c>
      <c r="E609" s="160" t="s">
        <v>1564</v>
      </c>
      <c r="F609" s="706">
        <v>61004048571</v>
      </c>
      <c r="G609" s="74"/>
      <c r="H609" s="160">
        <v>25</v>
      </c>
      <c r="I609" s="160">
        <v>3</v>
      </c>
      <c r="J609" s="160">
        <v>1990</v>
      </c>
      <c r="K609" s="160">
        <v>22</v>
      </c>
      <c r="L609" s="160" t="s">
        <v>3164</v>
      </c>
      <c r="M609" s="160"/>
      <c r="N609" s="160"/>
      <c r="O609" s="160"/>
      <c r="P609" s="160"/>
      <c r="Q609" s="160">
        <v>72</v>
      </c>
      <c r="R609" s="160"/>
      <c r="S609" s="160" t="s">
        <v>5813</v>
      </c>
      <c r="T609" s="160">
        <v>11030065</v>
      </c>
      <c r="U609" s="1"/>
      <c r="V609" s="74"/>
      <c r="W609" s="74"/>
      <c r="X609" s="74"/>
      <c r="Y609" s="74"/>
      <c r="Z609" s="74"/>
      <c r="AA609" s="74"/>
      <c r="AB609" s="74"/>
      <c r="AC609" s="74"/>
      <c r="AD609" s="74"/>
      <c r="AE609" s="74"/>
      <c r="AF609" s="717">
        <v>4</v>
      </c>
      <c r="AG609" s="74">
        <v>4</v>
      </c>
      <c r="AH609" s="74">
        <v>2012</v>
      </c>
      <c r="AI609" s="718">
        <v>0.4826388888888889</v>
      </c>
      <c r="AJ609" s="717">
        <v>4</v>
      </c>
      <c r="AK609" s="74">
        <v>4</v>
      </c>
      <c r="AL609" s="74">
        <v>2012</v>
      </c>
      <c r="AM609" s="74"/>
      <c r="AN609" s="522">
        <v>30</v>
      </c>
      <c r="AO609" s="74">
        <v>4</v>
      </c>
      <c r="AP609" s="74">
        <v>2012</v>
      </c>
      <c r="AQ609" s="231"/>
      <c r="AR609" s="522">
        <v>27</v>
      </c>
      <c r="AS609" s="708" t="s">
        <v>1609</v>
      </c>
      <c r="AT609" s="74">
        <v>207.9</v>
      </c>
      <c r="AU609" s="74">
        <v>373.26100000000002</v>
      </c>
      <c r="AV609" s="74">
        <v>33.96</v>
      </c>
      <c r="AW609" s="74">
        <v>20</v>
      </c>
      <c r="AX609" s="74"/>
      <c r="AY609" s="74">
        <v>136.32300000000001</v>
      </c>
      <c r="AZ609" s="74">
        <v>38.555999999999997</v>
      </c>
      <c r="BA609" s="74">
        <v>810.00000000000011</v>
      </c>
      <c r="BB609" s="74"/>
      <c r="BC609" s="74">
        <v>810</v>
      </c>
    </row>
    <row r="610" spans="1:55" s="73" customFormat="1" ht="16.5" customHeight="1">
      <c r="A610" s="63" t="s">
        <v>5792</v>
      </c>
      <c r="B610" s="707">
        <v>39</v>
      </c>
      <c r="C610" s="231">
        <v>3475672875</v>
      </c>
      <c r="D610" s="160" t="s">
        <v>5798</v>
      </c>
      <c r="E610" s="160" t="s">
        <v>4374</v>
      </c>
      <c r="F610" s="706">
        <v>33001002474</v>
      </c>
      <c r="G610" s="74"/>
      <c r="H610" s="160">
        <v>27</v>
      </c>
      <c r="I610" s="160">
        <v>5</v>
      </c>
      <c r="J610" s="160">
        <v>1951</v>
      </c>
      <c r="K610" s="160">
        <v>61</v>
      </c>
      <c r="L610" s="160" t="s">
        <v>3164</v>
      </c>
      <c r="M610" s="160"/>
      <c r="N610" s="160"/>
      <c r="O610" s="160"/>
      <c r="P610" s="160"/>
      <c r="Q610" s="160">
        <v>73</v>
      </c>
      <c r="R610" s="160"/>
      <c r="S610" s="160"/>
      <c r="T610" s="160">
        <v>11030066</v>
      </c>
      <c r="U610" s="1"/>
      <c r="V610" s="74"/>
      <c r="W610" s="74"/>
      <c r="X610" s="74"/>
      <c r="Y610" s="74"/>
      <c r="Z610" s="74"/>
      <c r="AA610" s="74"/>
      <c r="AB610" s="74"/>
      <c r="AC610" s="74"/>
      <c r="AD610" s="74"/>
      <c r="AE610" s="74"/>
      <c r="AF610" s="717">
        <v>5</v>
      </c>
      <c r="AG610" s="74">
        <v>4</v>
      </c>
      <c r="AH610" s="74">
        <v>2012</v>
      </c>
      <c r="AI610" s="718">
        <v>0.52777777777777779</v>
      </c>
      <c r="AJ610" s="717">
        <v>5</v>
      </c>
      <c r="AK610" s="74">
        <v>4</v>
      </c>
      <c r="AL610" s="74">
        <v>2012</v>
      </c>
      <c r="AM610" s="74"/>
      <c r="AN610" s="522">
        <v>10</v>
      </c>
      <c r="AO610" s="74">
        <v>4</v>
      </c>
      <c r="AP610" s="74">
        <v>2012</v>
      </c>
      <c r="AQ610" s="719">
        <v>0.45833333333333331</v>
      </c>
      <c r="AR610" s="522">
        <v>4</v>
      </c>
      <c r="AS610" s="557" t="s">
        <v>5815</v>
      </c>
      <c r="AT610" s="74">
        <v>30.8</v>
      </c>
      <c r="AU610" s="74">
        <v>142.5692</v>
      </c>
      <c r="AV610" s="74">
        <v>22.63</v>
      </c>
      <c r="AW610" s="74">
        <v>20</v>
      </c>
      <c r="AX610" s="74"/>
      <c r="AY610" s="74">
        <v>20.196000000000002</v>
      </c>
      <c r="AZ610" s="74">
        <v>11.804799999999998</v>
      </c>
      <c r="BA610" s="74">
        <v>248</v>
      </c>
      <c r="BB610" s="74"/>
      <c r="BC610" s="74">
        <v>248</v>
      </c>
    </row>
    <row r="611" spans="1:55" s="73" customFormat="1" ht="16.5" customHeight="1">
      <c r="A611" s="63" t="s">
        <v>5792</v>
      </c>
      <c r="B611" s="707">
        <v>40</v>
      </c>
      <c r="C611" s="231">
        <v>4058816520</v>
      </c>
      <c r="D611" s="160" t="s">
        <v>3399</v>
      </c>
      <c r="E611" s="160" t="s">
        <v>5799</v>
      </c>
      <c r="F611" s="706">
        <v>61001071300</v>
      </c>
      <c r="G611" s="74"/>
      <c r="H611" s="160">
        <v>4</v>
      </c>
      <c r="I611" s="160">
        <v>5</v>
      </c>
      <c r="J611" s="160">
        <v>1978</v>
      </c>
      <c r="K611" s="160">
        <v>34</v>
      </c>
      <c r="L611" s="160" t="s">
        <v>3164</v>
      </c>
      <c r="M611" s="160"/>
      <c r="N611" s="160"/>
      <c r="O611" s="160"/>
      <c r="P611" s="160"/>
      <c r="Q611" s="160">
        <v>74</v>
      </c>
      <c r="R611" s="160"/>
      <c r="S611" s="150" t="s">
        <v>94</v>
      </c>
      <c r="T611" s="160">
        <v>11030065</v>
      </c>
      <c r="U611" s="1"/>
      <c r="V611" s="74"/>
      <c r="W611" s="74"/>
      <c r="X611" s="74"/>
      <c r="Y611" s="74"/>
      <c r="Z611" s="74"/>
      <c r="AA611" s="74"/>
      <c r="AB611" s="74"/>
      <c r="AC611" s="74"/>
      <c r="AD611" s="74"/>
      <c r="AE611" s="74"/>
      <c r="AF611" s="717">
        <v>6</v>
      </c>
      <c r="AG611" s="74">
        <v>4</v>
      </c>
      <c r="AH611" s="74">
        <v>2012</v>
      </c>
      <c r="AI611" s="718">
        <v>0.47222222222222227</v>
      </c>
      <c r="AJ611" s="717">
        <v>6</v>
      </c>
      <c r="AK611" s="74">
        <v>4</v>
      </c>
      <c r="AL611" s="74">
        <v>2012</v>
      </c>
      <c r="AM611" s="74"/>
      <c r="AN611" s="522">
        <v>21</v>
      </c>
      <c r="AO611" s="74">
        <v>4</v>
      </c>
      <c r="AP611" s="74">
        <v>2012</v>
      </c>
      <c r="AQ611" s="719">
        <v>0.875</v>
      </c>
      <c r="AR611" s="522">
        <v>15</v>
      </c>
      <c r="AS611" s="557" t="s">
        <v>5815</v>
      </c>
      <c r="AT611" s="74">
        <v>115.5</v>
      </c>
      <c r="AU611" s="74">
        <v>212.39500000000001</v>
      </c>
      <c r="AV611" s="74">
        <v>19.95</v>
      </c>
      <c r="AW611" s="74">
        <v>5</v>
      </c>
      <c r="AX611" s="74"/>
      <c r="AY611" s="74">
        <v>75.734999999999999</v>
      </c>
      <c r="AZ611" s="74">
        <v>21.419999999999998</v>
      </c>
      <c r="BA611" s="74">
        <v>450</v>
      </c>
      <c r="BB611" s="74"/>
      <c r="BC611" s="74">
        <v>450</v>
      </c>
    </row>
    <row r="612" spans="1:55" s="73" customFormat="1" ht="16.5" customHeight="1">
      <c r="A612" s="63" t="s">
        <v>5792</v>
      </c>
      <c r="B612" s="707">
        <v>41</v>
      </c>
      <c r="C612" s="231">
        <v>228508159</v>
      </c>
      <c r="D612" s="160" t="s">
        <v>55</v>
      </c>
      <c r="E612" s="160" t="s">
        <v>1562</v>
      </c>
      <c r="F612" s="706">
        <v>61006012171</v>
      </c>
      <c r="G612" s="74"/>
      <c r="H612" s="160">
        <v>1</v>
      </c>
      <c r="I612" s="160">
        <v>7</v>
      </c>
      <c r="J612" s="160">
        <v>1937</v>
      </c>
      <c r="K612" s="160">
        <v>75</v>
      </c>
      <c r="L612" s="160" t="s">
        <v>3164</v>
      </c>
      <c r="M612" s="160"/>
      <c r="N612" s="160"/>
      <c r="O612" s="160"/>
      <c r="P612" s="160"/>
      <c r="Q612" s="160">
        <v>75</v>
      </c>
      <c r="R612" s="160"/>
      <c r="S612" s="150" t="s">
        <v>94</v>
      </c>
      <c r="T612" s="160">
        <v>11030065</v>
      </c>
      <c r="U612" s="1"/>
      <c r="V612" s="74"/>
      <c r="W612" s="74"/>
      <c r="X612" s="74"/>
      <c r="Y612" s="74"/>
      <c r="Z612" s="74"/>
      <c r="AA612" s="74"/>
      <c r="AB612" s="74"/>
      <c r="AC612" s="74"/>
      <c r="AD612" s="74"/>
      <c r="AE612" s="74"/>
      <c r="AF612" s="717">
        <v>11</v>
      </c>
      <c r="AG612" s="74">
        <v>4</v>
      </c>
      <c r="AH612" s="74">
        <v>2012</v>
      </c>
      <c r="AI612" s="718">
        <v>0.69097222222222221</v>
      </c>
      <c r="AJ612" s="717">
        <v>11</v>
      </c>
      <c r="AK612" s="74">
        <v>4</v>
      </c>
      <c r="AL612" s="74">
        <v>2012</v>
      </c>
      <c r="AM612" s="74"/>
      <c r="AN612" s="522">
        <v>26</v>
      </c>
      <c r="AO612" s="74">
        <v>4</v>
      </c>
      <c r="AP612" s="74">
        <v>2012</v>
      </c>
      <c r="AQ612" s="719">
        <v>0.64583333333333337</v>
      </c>
      <c r="AR612" s="522">
        <v>15</v>
      </c>
      <c r="AS612" s="557" t="s">
        <v>5815</v>
      </c>
      <c r="AT612" s="74">
        <v>115.5</v>
      </c>
      <c r="AU612" s="74">
        <v>166.25500000000002</v>
      </c>
      <c r="AV612" s="74">
        <v>21.09</v>
      </c>
      <c r="AW612" s="74">
        <v>50</v>
      </c>
      <c r="AX612" s="74"/>
      <c r="AY612" s="74">
        <v>75.734999999999999</v>
      </c>
      <c r="AZ612" s="74">
        <v>21.419999999999998</v>
      </c>
      <c r="BA612" s="74">
        <v>450</v>
      </c>
      <c r="BB612" s="74"/>
      <c r="BC612" s="74">
        <v>450</v>
      </c>
    </row>
    <row r="613" spans="1:55" s="73" customFormat="1" ht="16.5" customHeight="1">
      <c r="A613" s="63" t="s">
        <v>5792</v>
      </c>
      <c r="B613" s="707">
        <v>42</v>
      </c>
      <c r="C613" s="231">
        <v>4217004132</v>
      </c>
      <c r="D613" s="160" t="s">
        <v>804</v>
      </c>
      <c r="E613" s="160" t="s">
        <v>133</v>
      </c>
      <c r="F613" s="706">
        <v>61004025642</v>
      </c>
      <c r="G613" s="74"/>
      <c r="H613" s="160">
        <v>10</v>
      </c>
      <c r="I613" s="160">
        <v>10</v>
      </c>
      <c r="J613" s="160">
        <v>1950</v>
      </c>
      <c r="K613" s="160">
        <v>62</v>
      </c>
      <c r="L613" s="160" t="s">
        <v>3214</v>
      </c>
      <c r="M613" s="160"/>
      <c r="N613" s="160"/>
      <c r="O613" s="160"/>
      <c r="P613" s="160"/>
      <c r="Q613" s="160">
        <v>76</v>
      </c>
      <c r="R613" s="160"/>
      <c r="S613" s="150" t="s">
        <v>94</v>
      </c>
      <c r="T613" s="160">
        <v>11030065</v>
      </c>
      <c r="U613" s="1"/>
      <c r="V613" s="74"/>
      <c r="W613" s="74"/>
      <c r="X613" s="74"/>
      <c r="Y613" s="74"/>
      <c r="Z613" s="74"/>
      <c r="AA613" s="74"/>
      <c r="AB613" s="74"/>
      <c r="AC613" s="74"/>
      <c r="AD613" s="74"/>
      <c r="AE613" s="74"/>
      <c r="AF613" s="717">
        <v>12</v>
      </c>
      <c r="AG613" s="74">
        <v>4</v>
      </c>
      <c r="AH613" s="74">
        <v>2012</v>
      </c>
      <c r="AI613" s="718">
        <v>0.5</v>
      </c>
      <c r="AJ613" s="717"/>
      <c r="AK613" s="74"/>
      <c r="AL613" s="74"/>
      <c r="AM613" s="74"/>
      <c r="AN613" s="522">
        <v>30</v>
      </c>
      <c r="AO613" s="74">
        <v>4</v>
      </c>
      <c r="AP613" s="74">
        <v>2012</v>
      </c>
      <c r="AQ613" s="74"/>
      <c r="AR613" s="522">
        <v>19</v>
      </c>
      <c r="AS613" s="210" t="s">
        <v>1609</v>
      </c>
      <c r="AT613" s="74">
        <v>146.30000000000001</v>
      </c>
      <c r="AU613" s="74">
        <v>269.87700000000001</v>
      </c>
      <c r="AV613" s="74">
        <v>25.76</v>
      </c>
      <c r="AW613" s="74">
        <v>5</v>
      </c>
      <c r="AX613" s="74"/>
      <c r="AY613" s="74">
        <v>95.931000000000012</v>
      </c>
      <c r="AZ613" s="74">
        <v>27.131999999999998</v>
      </c>
      <c r="BA613" s="74">
        <v>570</v>
      </c>
      <c r="BB613" s="74"/>
      <c r="BC613" s="74">
        <v>570</v>
      </c>
    </row>
    <row r="614" spans="1:55" s="73" customFormat="1" ht="16.5" customHeight="1">
      <c r="A614" s="63" t="s">
        <v>5792</v>
      </c>
      <c r="B614" s="707">
        <v>43</v>
      </c>
      <c r="C614" s="231">
        <v>2695616164</v>
      </c>
      <c r="D614" s="160" t="s">
        <v>397</v>
      </c>
      <c r="E614" s="160" t="s">
        <v>3255</v>
      </c>
      <c r="F614" s="706">
        <v>61004016247</v>
      </c>
      <c r="G614" s="74"/>
      <c r="H614" s="160">
        <v>23</v>
      </c>
      <c r="I614" s="160">
        <v>9</v>
      </c>
      <c r="J614" s="160">
        <v>1979</v>
      </c>
      <c r="K614" s="160">
        <v>33</v>
      </c>
      <c r="L614" s="160" t="s">
        <v>3164</v>
      </c>
      <c r="M614" s="160"/>
      <c r="N614" s="160"/>
      <c r="O614" s="160"/>
      <c r="P614" s="160"/>
      <c r="Q614" s="160">
        <v>77</v>
      </c>
      <c r="R614" s="160"/>
      <c r="S614" s="150" t="s">
        <v>94</v>
      </c>
      <c r="T614" s="160">
        <v>11030065</v>
      </c>
      <c r="U614" s="1"/>
      <c r="V614" s="74"/>
      <c r="W614" s="74"/>
      <c r="X614" s="74"/>
      <c r="Y614" s="74"/>
      <c r="Z614" s="74"/>
      <c r="AA614" s="74"/>
      <c r="AB614" s="74"/>
      <c r="AC614" s="74"/>
      <c r="AD614" s="74"/>
      <c r="AE614" s="74"/>
      <c r="AF614" s="717">
        <v>12</v>
      </c>
      <c r="AG614" s="74">
        <v>4</v>
      </c>
      <c r="AH614" s="74">
        <v>2012</v>
      </c>
      <c r="AI614" s="718">
        <v>0.55902777777777779</v>
      </c>
      <c r="AJ614" s="717">
        <v>12</v>
      </c>
      <c r="AK614" s="74">
        <v>4</v>
      </c>
      <c r="AL614" s="74">
        <v>2012</v>
      </c>
      <c r="AM614" s="74"/>
      <c r="AN614" s="522">
        <v>30</v>
      </c>
      <c r="AO614" s="74">
        <v>4</v>
      </c>
      <c r="AP614" s="74">
        <v>2012</v>
      </c>
      <c r="AQ614" s="74"/>
      <c r="AR614" s="522">
        <v>19</v>
      </c>
      <c r="AS614" s="210" t="s">
        <v>1609</v>
      </c>
      <c r="AT614" s="74">
        <v>146.30000000000001</v>
      </c>
      <c r="AU614" s="74">
        <v>248.80699999999996</v>
      </c>
      <c r="AV614" s="74">
        <v>24.83</v>
      </c>
      <c r="AW614" s="74">
        <v>27</v>
      </c>
      <c r="AX614" s="74"/>
      <c r="AY614" s="74">
        <v>95.931000000000012</v>
      </c>
      <c r="AZ614" s="74">
        <v>27.131999999999998</v>
      </c>
      <c r="BA614" s="74">
        <v>569.99999999999989</v>
      </c>
      <c r="BB614" s="74"/>
      <c r="BC614" s="74">
        <v>570</v>
      </c>
    </row>
    <row r="615" spans="1:55" s="73" customFormat="1" ht="16.5" customHeight="1">
      <c r="A615" s="63" t="s">
        <v>5792</v>
      </c>
      <c r="B615" s="707">
        <v>44</v>
      </c>
      <c r="C615" s="231">
        <v>3951099012</v>
      </c>
      <c r="D615" s="160" t="s">
        <v>1589</v>
      </c>
      <c r="E615" s="160" t="s">
        <v>1942</v>
      </c>
      <c r="F615" s="706">
        <v>29001013486</v>
      </c>
      <c r="G615" s="74"/>
      <c r="H615" s="160">
        <v>1</v>
      </c>
      <c r="I615" s="160">
        <v>6</v>
      </c>
      <c r="J615" s="160">
        <v>1986</v>
      </c>
      <c r="K615" s="160">
        <v>26</v>
      </c>
      <c r="L615" s="160" t="s">
        <v>3214</v>
      </c>
      <c r="M615" s="160"/>
      <c r="N615" s="160"/>
      <c r="O615" s="160"/>
      <c r="P615" s="160"/>
      <c r="Q615" s="160">
        <v>78</v>
      </c>
      <c r="R615" s="160"/>
      <c r="S615" s="325" t="s">
        <v>58</v>
      </c>
      <c r="T615" s="160">
        <v>11030065</v>
      </c>
      <c r="U615" s="1"/>
      <c r="V615" s="74"/>
      <c r="W615" s="74"/>
      <c r="X615" s="74"/>
      <c r="Y615" s="74"/>
      <c r="Z615" s="74"/>
      <c r="AA615" s="74"/>
      <c r="AB615" s="74"/>
      <c r="AC615" s="74"/>
      <c r="AD615" s="74"/>
      <c r="AE615" s="74"/>
      <c r="AF615" s="717">
        <v>12</v>
      </c>
      <c r="AG615" s="74">
        <v>4</v>
      </c>
      <c r="AH615" s="74">
        <v>2012</v>
      </c>
      <c r="AI615" s="718">
        <v>0.87847222222222221</v>
      </c>
      <c r="AJ615" s="717">
        <v>12</v>
      </c>
      <c r="AK615" s="74">
        <v>4</v>
      </c>
      <c r="AL615" s="74">
        <v>2012</v>
      </c>
      <c r="AM615" s="74"/>
      <c r="AN615" s="522">
        <v>30</v>
      </c>
      <c r="AO615" s="74">
        <v>4</v>
      </c>
      <c r="AP615" s="74">
        <v>2012</v>
      </c>
      <c r="AQ615" s="74"/>
      <c r="AR615" s="522">
        <v>19</v>
      </c>
      <c r="AS615" s="210" t="s">
        <v>1609</v>
      </c>
      <c r="AT615" s="74">
        <v>146.30000000000001</v>
      </c>
      <c r="AU615" s="74">
        <v>269.11700000000002</v>
      </c>
      <c r="AV615" s="74">
        <v>26.52</v>
      </c>
      <c r="AW615" s="74">
        <v>5</v>
      </c>
      <c r="AX615" s="74"/>
      <c r="AY615" s="74">
        <v>95.931000000000012</v>
      </c>
      <c r="AZ615" s="74">
        <v>27.131999999999998</v>
      </c>
      <c r="BA615" s="74">
        <v>570</v>
      </c>
      <c r="BB615" s="74"/>
      <c r="BC615" s="74">
        <v>570</v>
      </c>
    </row>
    <row r="616" spans="1:55" s="73" customFormat="1" ht="16.5" customHeight="1">
      <c r="A616" s="63" t="s">
        <v>5792</v>
      </c>
      <c r="B616" s="707">
        <v>45</v>
      </c>
      <c r="C616" s="231">
        <v>57922018</v>
      </c>
      <c r="D616" s="160" t="s">
        <v>687</v>
      </c>
      <c r="E616" s="160" t="s">
        <v>1578</v>
      </c>
      <c r="F616" s="706">
        <v>33001044064</v>
      </c>
      <c r="G616" s="74"/>
      <c r="H616" s="160">
        <v>1</v>
      </c>
      <c r="I616" s="160">
        <v>1</v>
      </c>
      <c r="J616" s="160">
        <v>1988</v>
      </c>
      <c r="K616" s="160">
        <v>24</v>
      </c>
      <c r="L616" s="160" t="s">
        <v>3164</v>
      </c>
      <c r="M616" s="160"/>
      <c r="N616" s="160"/>
      <c r="O616" s="160"/>
      <c r="P616" s="160"/>
      <c r="Q616" s="160">
        <v>79</v>
      </c>
      <c r="R616" s="160"/>
      <c r="S616" s="150" t="s">
        <v>94</v>
      </c>
      <c r="T616" s="160">
        <v>11030065</v>
      </c>
      <c r="U616" s="1"/>
      <c r="V616" s="74"/>
      <c r="W616" s="74"/>
      <c r="X616" s="74"/>
      <c r="Y616" s="74"/>
      <c r="Z616" s="74"/>
      <c r="AA616" s="74"/>
      <c r="AB616" s="74"/>
      <c r="AC616" s="74"/>
      <c r="AD616" s="74"/>
      <c r="AE616" s="74"/>
      <c r="AF616" s="717">
        <v>17</v>
      </c>
      <c r="AG616" s="74">
        <v>4</v>
      </c>
      <c r="AH616" s="74">
        <v>2012</v>
      </c>
      <c r="AI616" s="718">
        <v>0.66666666666666663</v>
      </c>
      <c r="AJ616" s="717">
        <v>17</v>
      </c>
      <c r="AK616" s="74">
        <v>4</v>
      </c>
      <c r="AL616" s="74">
        <v>2012</v>
      </c>
      <c r="AM616" s="74"/>
      <c r="AN616" s="522">
        <v>30</v>
      </c>
      <c r="AO616" s="74">
        <v>4</v>
      </c>
      <c r="AP616" s="74">
        <v>2012</v>
      </c>
      <c r="AQ616" s="74"/>
      <c r="AR616" s="522">
        <v>14</v>
      </c>
      <c r="AS616" s="210" t="s">
        <v>1609</v>
      </c>
      <c r="AT616" s="74">
        <v>107.8</v>
      </c>
      <c r="AU616" s="74">
        <v>70.72199999999998</v>
      </c>
      <c r="AV616" s="74">
        <v>135.80000000000001</v>
      </c>
      <c r="AW616" s="74">
        <v>15</v>
      </c>
      <c r="AX616" s="74"/>
      <c r="AY616" s="74">
        <v>70.686000000000007</v>
      </c>
      <c r="AZ616" s="74">
        <v>19.991999999999997</v>
      </c>
      <c r="BA616" s="74">
        <v>420.00000000000006</v>
      </c>
      <c r="BB616" s="74"/>
      <c r="BC616" s="74">
        <v>420</v>
      </c>
    </row>
    <row r="617" spans="1:55" s="73" customFormat="1" ht="16.5" customHeight="1">
      <c r="A617" s="63" t="s">
        <v>5792</v>
      </c>
      <c r="B617" s="707">
        <v>46</v>
      </c>
      <c r="C617" s="231">
        <v>1976748635</v>
      </c>
      <c r="D617" s="160" t="s">
        <v>3265</v>
      </c>
      <c r="E617" s="160" t="s">
        <v>1436</v>
      </c>
      <c r="F617" s="706">
        <v>61006022673</v>
      </c>
      <c r="G617" s="74"/>
      <c r="H617" s="160">
        <v>19</v>
      </c>
      <c r="I617" s="160">
        <v>8</v>
      </c>
      <c r="J617" s="160">
        <v>1948</v>
      </c>
      <c r="K617" s="160">
        <v>64</v>
      </c>
      <c r="L617" s="160" t="s">
        <v>3164</v>
      </c>
      <c r="M617" s="160"/>
      <c r="N617" s="160"/>
      <c r="O617" s="160"/>
      <c r="P617" s="160"/>
      <c r="Q617" s="160">
        <v>80</v>
      </c>
      <c r="R617" s="160"/>
      <c r="S617" s="150" t="s">
        <v>94</v>
      </c>
      <c r="T617" s="160">
        <v>11030065</v>
      </c>
      <c r="U617" s="1"/>
      <c r="V617" s="74"/>
      <c r="W617" s="74"/>
      <c r="X617" s="74"/>
      <c r="Y617" s="74"/>
      <c r="Z617" s="74"/>
      <c r="AA617" s="74"/>
      <c r="AB617" s="74"/>
      <c r="AC617" s="74"/>
      <c r="AD617" s="74"/>
      <c r="AE617" s="74"/>
      <c r="AF617" s="717">
        <v>18</v>
      </c>
      <c r="AG617" s="74">
        <v>4</v>
      </c>
      <c r="AH617" s="74">
        <v>2012</v>
      </c>
      <c r="AI617" s="718">
        <v>0.48958333333333331</v>
      </c>
      <c r="AJ617" s="717">
        <v>18</v>
      </c>
      <c r="AK617" s="74">
        <v>4</v>
      </c>
      <c r="AL617" s="74">
        <v>2012</v>
      </c>
      <c r="AM617" s="74"/>
      <c r="AN617" s="522">
        <v>30</v>
      </c>
      <c r="AO617" s="74">
        <v>4</v>
      </c>
      <c r="AP617" s="74">
        <v>2012</v>
      </c>
      <c r="AQ617" s="74"/>
      <c r="AR617" s="522">
        <v>13</v>
      </c>
      <c r="AS617" s="210" t="s">
        <v>1609</v>
      </c>
      <c r="AT617" s="74">
        <v>100.10000000000001</v>
      </c>
      <c r="AU617" s="74">
        <v>178.65899999999996</v>
      </c>
      <c r="AV617" s="74">
        <v>22.04</v>
      </c>
      <c r="AW617" s="74">
        <v>5</v>
      </c>
      <c r="AX617" s="74"/>
      <c r="AY617" s="74">
        <v>65.637</v>
      </c>
      <c r="AZ617" s="74">
        <v>18.564</v>
      </c>
      <c r="BA617" s="74">
        <v>390</v>
      </c>
      <c r="BB617" s="74"/>
      <c r="BC617" s="74">
        <v>390</v>
      </c>
    </row>
    <row r="618" spans="1:55" s="73" customFormat="1" ht="16.5" customHeight="1">
      <c r="A618" s="63" t="s">
        <v>5792</v>
      </c>
      <c r="B618" s="707">
        <v>47</v>
      </c>
      <c r="C618" s="231">
        <v>3986908281</v>
      </c>
      <c r="D618" s="160" t="s">
        <v>5244</v>
      </c>
      <c r="E618" s="160" t="s">
        <v>1552</v>
      </c>
      <c r="F618" s="706">
        <v>61006007159</v>
      </c>
      <c r="G618" s="74"/>
      <c r="H618" s="160">
        <v>18</v>
      </c>
      <c r="I618" s="160">
        <v>4</v>
      </c>
      <c r="J618" s="160">
        <v>1956</v>
      </c>
      <c r="K618" s="160">
        <v>56</v>
      </c>
      <c r="L618" s="160" t="s">
        <v>3164</v>
      </c>
      <c r="M618" s="160"/>
      <c r="N618" s="160"/>
      <c r="O618" s="160"/>
      <c r="P618" s="160"/>
      <c r="Q618" s="160">
        <v>81</v>
      </c>
      <c r="R618" s="160"/>
      <c r="S618" s="150" t="s">
        <v>94</v>
      </c>
      <c r="T618" s="160">
        <v>11030065</v>
      </c>
      <c r="U618" s="1"/>
      <c r="V618" s="74"/>
      <c r="W618" s="74"/>
      <c r="X618" s="74"/>
      <c r="Y618" s="74"/>
      <c r="Z618" s="74"/>
      <c r="AA618" s="74"/>
      <c r="AB618" s="74"/>
      <c r="AC618" s="74"/>
      <c r="AD618" s="74"/>
      <c r="AE618" s="74"/>
      <c r="AF618" s="717">
        <v>18</v>
      </c>
      <c r="AG618" s="74">
        <v>4</v>
      </c>
      <c r="AH618" s="74">
        <v>2012</v>
      </c>
      <c r="AI618" s="718">
        <v>0.52083333333333337</v>
      </c>
      <c r="AJ618" s="717">
        <v>18</v>
      </c>
      <c r="AK618" s="74">
        <v>4</v>
      </c>
      <c r="AL618" s="74">
        <v>2012</v>
      </c>
      <c r="AM618" s="74"/>
      <c r="AN618" s="522">
        <v>30</v>
      </c>
      <c r="AO618" s="74">
        <v>4</v>
      </c>
      <c r="AP618" s="74">
        <v>2012</v>
      </c>
      <c r="AQ618" s="74"/>
      <c r="AR618" s="522">
        <v>13</v>
      </c>
      <c r="AS618" s="210" t="s">
        <v>1609</v>
      </c>
      <c r="AT618" s="74">
        <v>100.10000000000001</v>
      </c>
      <c r="AU618" s="74">
        <v>180.25899999999999</v>
      </c>
      <c r="AV618" s="74">
        <v>20.440000000000001</v>
      </c>
      <c r="AW618" s="74">
        <v>5</v>
      </c>
      <c r="AX618" s="74"/>
      <c r="AY618" s="74">
        <v>65.637</v>
      </c>
      <c r="AZ618" s="74">
        <v>18.564</v>
      </c>
      <c r="BA618" s="74">
        <v>390</v>
      </c>
      <c r="BB618" s="74"/>
      <c r="BC618" s="74">
        <v>390</v>
      </c>
    </row>
    <row r="619" spans="1:55" s="73" customFormat="1" ht="16.5" customHeight="1">
      <c r="A619" s="63" t="s">
        <v>5792</v>
      </c>
      <c r="B619" s="707">
        <v>48</v>
      </c>
      <c r="C619" s="231">
        <v>2565919550</v>
      </c>
      <c r="D619" s="160" t="s">
        <v>401</v>
      </c>
      <c r="E619" s="160" t="s">
        <v>5800</v>
      </c>
      <c r="F619" s="706">
        <v>61008016705</v>
      </c>
      <c r="G619" s="74"/>
      <c r="H619" s="160">
        <v>17</v>
      </c>
      <c r="I619" s="160">
        <v>11</v>
      </c>
      <c r="J619" s="160">
        <v>1952</v>
      </c>
      <c r="K619" s="160">
        <v>60</v>
      </c>
      <c r="L619" s="160" t="s">
        <v>3164</v>
      </c>
      <c r="M619" s="160"/>
      <c r="N619" s="160"/>
      <c r="O619" s="160"/>
      <c r="P619" s="160"/>
      <c r="Q619" s="160">
        <v>82</v>
      </c>
      <c r="R619" s="160"/>
      <c r="S619" s="150" t="s">
        <v>94</v>
      </c>
      <c r="T619" s="160">
        <v>11030065</v>
      </c>
      <c r="U619" s="1"/>
      <c r="V619" s="74"/>
      <c r="W619" s="74"/>
      <c r="X619" s="74"/>
      <c r="Y619" s="74"/>
      <c r="Z619" s="74"/>
      <c r="AA619" s="74"/>
      <c r="AB619" s="74"/>
      <c r="AC619" s="74"/>
      <c r="AD619" s="74"/>
      <c r="AE619" s="74"/>
      <c r="AF619" s="717">
        <v>20</v>
      </c>
      <c r="AG619" s="74">
        <v>4</v>
      </c>
      <c r="AH619" s="74">
        <v>2012</v>
      </c>
      <c r="AI619" s="718">
        <v>0.63194444444444442</v>
      </c>
      <c r="AJ619" s="717">
        <v>20</v>
      </c>
      <c r="AK619" s="74">
        <v>4</v>
      </c>
      <c r="AL619" s="74">
        <v>2012</v>
      </c>
      <c r="AM619" s="74"/>
      <c r="AN619" s="522">
        <v>30</v>
      </c>
      <c r="AO619" s="74">
        <v>4</v>
      </c>
      <c r="AP619" s="74">
        <v>2012</v>
      </c>
      <c r="AQ619" s="74"/>
      <c r="AR619" s="522">
        <v>11</v>
      </c>
      <c r="AS619" s="210" t="s">
        <v>1609</v>
      </c>
      <c r="AT619" s="74">
        <v>84.7</v>
      </c>
      <c r="AU619" s="74">
        <v>149.333</v>
      </c>
      <c r="AV619" s="74">
        <v>14.72</v>
      </c>
      <c r="AW619" s="74">
        <v>10</v>
      </c>
      <c r="AX619" s="74"/>
      <c r="AY619" s="74">
        <v>55.539000000000001</v>
      </c>
      <c r="AZ619" s="74">
        <v>15.707999999999998</v>
      </c>
      <c r="BA619" s="74">
        <v>330</v>
      </c>
      <c r="BB619" s="74"/>
      <c r="BC619" s="74">
        <v>330</v>
      </c>
    </row>
    <row r="620" spans="1:55" s="73" customFormat="1" ht="16.5" customHeight="1">
      <c r="A620" s="63" t="s">
        <v>5792</v>
      </c>
      <c r="B620" s="707">
        <v>49</v>
      </c>
      <c r="C620" s="231">
        <v>2085297613</v>
      </c>
      <c r="D620" s="160" t="s">
        <v>322</v>
      </c>
      <c r="E620" s="160" t="s">
        <v>688</v>
      </c>
      <c r="F620" s="706">
        <v>61009028495</v>
      </c>
      <c r="G620" s="74"/>
      <c r="H620" s="160">
        <v>28</v>
      </c>
      <c r="I620" s="160">
        <v>7</v>
      </c>
      <c r="J620" s="160">
        <v>1996</v>
      </c>
      <c r="K620" s="160">
        <v>16</v>
      </c>
      <c r="L620" s="160" t="s">
        <v>3164</v>
      </c>
      <c r="M620" s="160" t="s">
        <v>5818</v>
      </c>
      <c r="N620" s="160" t="s">
        <v>132</v>
      </c>
      <c r="O620" s="160" t="s">
        <v>688</v>
      </c>
      <c r="P620" s="160">
        <v>61009002453</v>
      </c>
      <c r="Q620" s="160">
        <v>83</v>
      </c>
      <c r="R620" s="160"/>
      <c r="S620" s="150" t="s">
        <v>94</v>
      </c>
      <c r="T620" s="160">
        <v>11030065</v>
      </c>
      <c r="U620" s="1"/>
      <c r="V620" s="74"/>
      <c r="W620" s="74"/>
      <c r="X620" s="74"/>
      <c r="Y620" s="74"/>
      <c r="Z620" s="74"/>
      <c r="AA620" s="74"/>
      <c r="AB620" s="74"/>
      <c r="AC620" s="74"/>
      <c r="AD620" s="74"/>
      <c r="AE620" s="74"/>
      <c r="AF620" s="717">
        <v>23</v>
      </c>
      <c r="AG620" s="74">
        <v>4</v>
      </c>
      <c r="AH620" s="74">
        <v>2012</v>
      </c>
      <c r="AI620" s="718">
        <v>0.46875</v>
      </c>
      <c r="AJ620" s="717">
        <v>23</v>
      </c>
      <c r="AK620" s="74">
        <v>4</v>
      </c>
      <c r="AL620" s="74">
        <v>2012</v>
      </c>
      <c r="AM620" s="74"/>
      <c r="AN620" s="522">
        <v>30</v>
      </c>
      <c r="AO620" s="74">
        <v>4</v>
      </c>
      <c r="AP620" s="74">
        <v>2012</v>
      </c>
      <c r="AQ620" s="74"/>
      <c r="AR620" s="522">
        <v>8</v>
      </c>
      <c r="AS620" s="210" t="s">
        <v>1609</v>
      </c>
      <c r="AT620" s="74">
        <v>61.6</v>
      </c>
      <c r="AU620" s="74">
        <v>112.88400000000001</v>
      </c>
      <c r="AV620" s="74">
        <v>8.6999999999999993</v>
      </c>
      <c r="AW620" s="74">
        <v>5</v>
      </c>
      <c r="AX620" s="74"/>
      <c r="AY620" s="74">
        <v>40.392000000000003</v>
      </c>
      <c r="AZ620" s="74">
        <v>11.423999999999999</v>
      </c>
      <c r="BA620" s="74">
        <v>240</v>
      </c>
      <c r="BB620" s="74"/>
      <c r="BC620" s="74">
        <v>240</v>
      </c>
    </row>
    <row r="621" spans="1:55" s="73" customFormat="1" ht="16.5" customHeight="1">
      <c r="A621" s="63" t="s">
        <v>5792</v>
      </c>
      <c r="B621" s="707">
        <v>50</v>
      </c>
      <c r="C621" s="231">
        <v>1690802360</v>
      </c>
      <c r="D621" s="160" t="s">
        <v>1586</v>
      </c>
      <c r="E621" s="160" t="s">
        <v>5801</v>
      </c>
      <c r="F621" s="706">
        <v>61006018206</v>
      </c>
      <c r="G621" s="74"/>
      <c r="H621" s="160">
        <v>2</v>
      </c>
      <c r="I621" s="160">
        <v>12</v>
      </c>
      <c r="J621" s="160">
        <v>1959</v>
      </c>
      <c r="K621" s="160">
        <v>53</v>
      </c>
      <c r="L621" s="160" t="s">
        <v>3164</v>
      </c>
      <c r="M621" s="160"/>
      <c r="N621" s="160"/>
      <c r="O621" s="160"/>
      <c r="P621" s="160"/>
      <c r="Q621" s="160">
        <v>84</v>
      </c>
      <c r="R621" s="160"/>
      <c r="S621" s="325" t="s">
        <v>58</v>
      </c>
      <c r="T621" s="160">
        <v>11030065</v>
      </c>
      <c r="U621" s="1"/>
      <c r="V621" s="74"/>
      <c r="W621" s="74"/>
      <c r="X621" s="74"/>
      <c r="Y621" s="74"/>
      <c r="Z621" s="74"/>
      <c r="AA621" s="74"/>
      <c r="AB621" s="74"/>
      <c r="AC621" s="74"/>
      <c r="AD621" s="74"/>
      <c r="AE621" s="74"/>
      <c r="AF621" s="717">
        <v>23</v>
      </c>
      <c r="AG621" s="74">
        <v>4</v>
      </c>
      <c r="AH621" s="74">
        <v>2012</v>
      </c>
      <c r="AI621" s="718">
        <v>0.59027777777777779</v>
      </c>
      <c r="AJ621" s="717">
        <v>23</v>
      </c>
      <c r="AK621" s="74">
        <v>4</v>
      </c>
      <c r="AL621" s="74">
        <v>2012</v>
      </c>
      <c r="AM621" s="74"/>
      <c r="AN621" s="522">
        <v>30</v>
      </c>
      <c r="AO621" s="74">
        <v>4</v>
      </c>
      <c r="AP621" s="74">
        <v>2012</v>
      </c>
      <c r="AQ621" s="74"/>
      <c r="AR621" s="522">
        <v>8</v>
      </c>
      <c r="AS621" s="210" t="s">
        <v>1609</v>
      </c>
      <c r="AT621" s="74">
        <v>61.6</v>
      </c>
      <c r="AU621" s="74">
        <v>109.01400000000001</v>
      </c>
      <c r="AV621" s="74">
        <v>12.57</v>
      </c>
      <c r="AW621" s="74">
        <v>5</v>
      </c>
      <c r="AX621" s="74"/>
      <c r="AY621" s="74">
        <v>40.392000000000003</v>
      </c>
      <c r="AZ621" s="74">
        <v>11.423999999999999</v>
      </c>
      <c r="BA621" s="74">
        <v>240</v>
      </c>
      <c r="BB621" s="74"/>
      <c r="BC621" s="74">
        <v>240</v>
      </c>
    </row>
    <row r="622" spans="1:55" s="73" customFormat="1" ht="16.5" customHeight="1">
      <c r="A622" s="63" t="s">
        <v>5792</v>
      </c>
      <c r="B622" s="707">
        <v>51</v>
      </c>
      <c r="C622" s="231">
        <v>2209669877</v>
      </c>
      <c r="D622" s="160" t="s">
        <v>1252</v>
      </c>
      <c r="E622" s="160" t="s">
        <v>4909</v>
      </c>
      <c r="F622" s="706">
        <v>61006006348</v>
      </c>
      <c r="G622" s="74"/>
      <c r="H622" s="160">
        <v>8</v>
      </c>
      <c r="I622" s="160">
        <v>11</v>
      </c>
      <c r="J622" s="160">
        <v>1979</v>
      </c>
      <c r="K622" s="160">
        <v>33</v>
      </c>
      <c r="L622" s="160" t="s">
        <v>3164</v>
      </c>
      <c r="M622" s="160"/>
      <c r="N622" s="160"/>
      <c r="O622" s="160"/>
      <c r="P622" s="160"/>
      <c r="Q622" s="160">
        <v>85</v>
      </c>
      <c r="R622" s="160"/>
      <c r="S622" s="150" t="s">
        <v>94</v>
      </c>
      <c r="T622" s="160">
        <v>11030065</v>
      </c>
      <c r="U622" s="1"/>
      <c r="V622" s="74"/>
      <c r="W622" s="74"/>
      <c r="X622" s="74"/>
      <c r="Y622" s="74"/>
      <c r="Z622" s="74"/>
      <c r="AA622" s="74"/>
      <c r="AB622" s="74"/>
      <c r="AC622" s="74"/>
      <c r="AD622" s="74"/>
      <c r="AE622" s="74"/>
      <c r="AF622" s="717">
        <v>24</v>
      </c>
      <c r="AG622" s="74">
        <v>4</v>
      </c>
      <c r="AH622" s="74">
        <v>2012</v>
      </c>
      <c r="AI622" s="718">
        <v>0.49652777777777773</v>
      </c>
      <c r="AJ622" s="717">
        <v>24</v>
      </c>
      <c r="AK622" s="74">
        <v>4</v>
      </c>
      <c r="AL622" s="74">
        <v>2012</v>
      </c>
      <c r="AM622" s="74"/>
      <c r="AN622" s="522">
        <v>30</v>
      </c>
      <c r="AO622" s="74">
        <v>4</v>
      </c>
      <c r="AP622" s="74">
        <v>2012</v>
      </c>
      <c r="AQ622" s="74"/>
      <c r="AR622" s="522">
        <v>7</v>
      </c>
      <c r="AS622" s="210" t="s">
        <v>1609</v>
      </c>
      <c r="AT622" s="74">
        <v>53.9</v>
      </c>
      <c r="AU622" s="74">
        <v>95.710999999999984</v>
      </c>
      <c r="AV622" s="74">
        <v>10.050000000000001</v>
      </c>
      <c r="AW622" s="74">
        <v>5</v>
      </c>
      <c r="AX622" s="74"/>
      <c r="AY622" s="74">
        <v>35.343000000000004</v>
      </c>
      <c r="AZ622" s="74">
        <v>9.9959999999999987</v>
      </c>
      <c r="BA622" s="74">
        <v>210.00000000000003</v>
      </c>
      <c r="BB622" s="74"/>
      <c r="BC622" s="74">
        <v>210</v>
      </c>
    </row>
    <row r="623" spans="1:55" s="73" customFormat="1" ht="16.5" customHeight="1">
      <c r="A623" s="63" t="s">
        <v>5792</v>
      </c>
      <c r="B623" s="707">
        <v>52</v>
      </c>
      <c r="C623" s="231">
        <v>2125459838</v>
      </c>
      <c r="D623" s="160" t="s">
        <v>5802</v>
      </c>
      <c r="E623" s="160" t="s">
        <v>5803</v>
      </c>
      <c r="F623" s="706">
        <v>61006058086</v>
      </c>
      <c r="G623" s="74"/>
      <c r="H623" s="160">
        <v>18</v>
      </c>
      <c r="I623" s="160">
        <v>2</v>
      </c>
      <c r="J623" s="160">
        <v>1955</v>
      </c>
      <c r="K623" s="160">
        <v>57</v>
      </c>
      <c r="L623" s="160" t="s">
        <v>3214</v>
      </c>
      <c r="M623" s="160"/>
      <c r="N623" s="160"/>
      <c r="O623" s="160"/>
      <c r="P623" s="160"/>
      <c r="Q623" s="160">
        <v>86</v>
      </c>
      <c r="R623" s="160"/>
      <c r="S623" s="325" t="s">
        <v>58</v>
      </c>
      <c r="T623" s="160">
        <v>11030065</v>
      </c>
      <c r="U623" s="1"/>
      <c r="V623" s="74"/>
      <c r="W623" s="74"/>
      <c r="X623" s="74"/>
      <c r="Y623" s="74"/>
      <c r="Z623" s="74"/>
      <c r="AA623" s="74"/>
      <c r="AB623" s="74"/>
      <c r="AC623" s="74"/>
      <c r="AD623" s="74"/>
      <c r="AE623" s="74"/>
      <c r="AF623" s="717">
        <v>24</v>
      </c>
      <c r="AG623" s="74">
        <v>4</v>
      </c>
      <c r="AH623" s="74">
        <v>2012</v>
      </c>
      <c r="AI623" s="718">
        <v>0.51041666666666663</v>
      </c>
      <c r="AJ623" s="717">
        <v>24</v>
      </c>
      <c r="AK623" s="74">
        <v>4</v>
      </c>
      <c r="AL623" s="74">
        <v>2012</v>
      </c>
      <c r="AM623" s="74"/>
      <c r="AN623" s="522">
        <v>30</v>
      </c>
      <c r="AO623" s="74">
        <v>4</v>
      </c>
      <c r="AP623" s="74">
        <v>2012</v>
      </c>
      <c r="AQ623" s="74"/>
      <c r="AR623" s="522">
        <v>7</v>
      </c>
      <c r="AS623" s="210" t="s">
        <v>1609</v>
      </c>
      <c r="AT623" s="74">
        <v>53.9</v>
      </c>
      <c r="AU623" s="74">
        <v>94.841000000000008</v>
      </c>
      <c r="AV623" s="74">
        <v>10.92</v>
      </c>
      <c r="AW623" s="74">
        <v>5</v>
      </c>
      <c r="AX623" s="74"/>
      <c r="AY623" s="74">
        <v>35.343000000000004</v>
      </c>
      <c r="AZ623" s="74">
        <v>9.9959999999999987</v>
      </c>
      <c r="BA623" s="74">
        <v>210.00000000000003</v>
      </c>
      <c r="BB623" s="74"/>
      <c r="BC623" s="74">
        <v>210</v>
      </c>
    </row>
    <row r="624" spans="1:55" s="73" customFormat="1" ht="16.5" customHeight="1">
      <c r="A624" s="63" t="s">
        <v>5792</v>
      </c>
      <c r="B624" s="707">
        <v>53</v>
      </c>
      <c r="C624" s="231">
        <v>1502530048</v>
      </c>
      <c r="D624" s="160" t="s">
        <v>3206</v>
      </c>
      <c r="E624" s="160" t="s">
        <v>5804</v>
      </c>
      <c r="F624" s="706">
        <v>61004064914</v>
      </c>
      <c r="G624" s="74"/>
      <c r="H624" s="160">
        <v>28</v>
      </c>
      <c r="I624" s="160">
        <v>3</v>
      </c>
      <c r="J624" s="160">
        <v>1991</v>
      </c>
      <c r="K624" s="160">
        <v>21</v>
      </c>
      <c r="L624" s="160" t="s">
        <v>3164</v>
      </c>
      <c r="M624" s="160"/>
      <c r="N624" s="160"/>
      <c r="O624" s="160"/>
      <c r="P624" s="160"/>
      <c r="Q624" s="160">
        <v>87</v>
      </c>
      <c r="R624" s="160"/>
      <c r="S624" s="325" t="s">
        <v>58</v>
      </c>
      <c r="T624" s="160">
        <v>11030065</v>
      </c>
      <c r="U624" s="1"/>
      <c r="V624" s="74"/>
      <c r="W624" s="74"/>
      <c r="X624" s="74"/>
      <c r="Y624" s="74"/>
      <c r="Z624" s="74"/>
      <c r="AA624" s="74"/>
      <c r="AB624" s="74"/>
      <c r="AC624" s="74"/>
      <c r="AD624" s="74"/>
      <c r="AE624" s="74"/>
      <c r="AF624" s="717">
        <v>24</v>
      </c>
      <c r="AG624" s="74">
        <v>4</v>
      </c>
      <c r="AH624" s="74">
        <v>2012</v>
      </c>
      <c r="AI624" s="718">
        <v>0.52083333333333337</v>
      </c>
      <c r="AJ624" s="717">
        <v>24</v>
      </c>
      <c r="AK624" s="74">
        <v>4</v>
      </c>
      <c r="AL624" s="74">
        <v>2012</v>
      </c>
      <c r="AM624" s="74"/>
      <c r="AN624" s="522">
        <v>30</v>
      </c>
      <c r="AO624" s="74">
        <v>4</v>
      </c>
      <c r="AP624" s="74">
        <v>2012</v>
      </c>
      <c r="AQ624" s="74"/>
      <c r="AR624" s="522">
        <v>7</v>
      </c>
      <c r="AS624" s="210" t="s">
        <v>1609</v>
      </c>
      <c r="AT624" s="74">
        <v>53.9</v>
      </c>
      <c r="AU624" s="74">
        <v>99.841000000000008</v>
      </c>
      <c r="AV624" s="74">
        <v>10.92</v>
      </c>
      <c r="AW624" s="74"/>
      <c r="AX624" s="74"/>
      <c r="AY624" s="74">
        <v>35.343000000000004</v>
      </c>
      <c r="AZ624" s="74">
        <v>9.9959999999999987</v>
      </c>
      <c r="BA624" s="74">
        <v>210.00000000000003</v>
      </c>
      <c r="BB624" s="74"/>
      <c r="BC624" s="74">
        <v>210</v>
      </c>
    </row>
    <row r="625" spans="1:55" s="73" customFormat="1" ht="16.5" customHeight="1">
      <c r="A625" s="63" t="s">
        <v>5792</v>
      </c>
      <c r="B625" s="707">
        <v>54</v>
      </c>
      <c r="C625" s="231">
        <v>682396944</v>
      </c>
      <c r="D625" s="160" t="s">
        <v>703</v>
      </c>
      <c r="E625" s="160" t="s">
        <v>453</v>
      </c>
      <c r="F625" s="706">
        <v>61951000120</v>
      </c>
      <c r="G625" s="74"/>
      <c r="H625" s="160">
        <v>8</v>
      </c>
      <c r="I625" s="160">
        <v>4</v>
      </c>
      <c r="J625" s="160">
        <v>1996</v>
      </c>
      <c r="K625" s="160">
        <v>16</v>
      </c>
      <c r="L625" s="160" t="s">
        <v>3164</v>
      </c>
      <c r="M625" s="160" t="s">
        <v>5818</v>
      </c>
      <c r="N625" s="160" t="s">
        <v>5819</v>
      </c>
      <c r="O625" s="160" t="s">
        <v>703</v>
      </c>
      <c r="P625" s="160">
        <v>61004015894</v>
      </c>
      <c r="Q625" s="160">
        <v>88</v>
      </c>
      <c r="R625" s="160"/>
      <c r="S625" s="150" t="s">
        <v>94</v>
      </c>
      <c r="T625" s="160">
        <v>11030065</v>
      </c>
      <c r="U625" s="1"/>
      <c r="V625" s="74"/>
      <c r="W625" s="74"/>
      <c r="X625" s="74"/>
      <c r="Y625" s="74"/>
      <c r="Z625" s="74"/>
      <c r="AA625" s="74"/>
      <c r="AB625" s="74"/>
      <c r="AC625" s="74"/>
      <c r="AD625" s="74"/>
      <c r="AE625" s="74"/>
      <c r="AF625" s="717">
        <v>24</v>
      </c>
      <c r="AG625" s="74">
        <v>4</v>
      </c>
      <c r="AH625" s="74">
        <v>2012</v>
      </c>
      <c r="AI625" s="718">
        <v>0.55208333333333337</v>
      </c>
      <c r="AJ625" s="717">
        <v>24</v>
      </c>
      <c r="AK625" s="74">
        <v>4</v>
      </c>
      <c r="AL625" s="74">
        <v>2012</v>
      </c>
      <c r="AM625" s="74"/>
      <c r="AN625" s="522">
        <v>30</v>
      </c>
      <c r="AO625" s="74">
        <v>4</v>
      </c>
      <c r="AP625" s="74">
        <v>2012</v>
      </c>
      <c r="AQ625" s="74"/>
      <c r="AR625" s="522">
        <v>7</v>
      </c>
      <c r="AS625" s="210" t="s">
        <v>1609</v>
      </c>
      <c r="AT625" s="74">
        <v>53.9</v>
      </c>
      <c r="AU625" s="74">
        <v>98.070999999999998</v>
      </c>
      <c r="AV625" s="74">
        <v>7.69</v>
      </c>
      <c r="AW625" s="74">
        <v>5</v>
      </c>
      <c r="AX625" s="74"/>
      <c r="AY625" s="74">
        <v>35.343000000000004</v>
      </c>
      <c r="AZ625" s="74">
        <v>9.9959999999999987</v>
      </c>
      <c r="BA625" s="74">
        <v>210.00000000000003</v>
      </c>
      <c r="BB625" s="74"/>
      <c r="BC625" s="74">
        <v>210</v>
      </c>
    </row>
    <row r="626" spans="1:55" s="73" customFormat="1" ht="16.5" customHeight="1">
      <c r="A626" s="63" t="s">
        <v>5792</v>
      </c>
      <c r="B626" s="707">
        <v>55</v>
      </c>
      <c r="C626" s="231">
        <v>650772663</v>
      </c>
      <c r="D626" s="160" t="s">
        <v>1957</v>
      </c>
      <c r="E626" s="160" t="s">
        <v>1562</v>
      </c>
      <c r="F626" s="706">
        <v>61008020362</v>
      </c>
      <c r="G626" s="74"/>
      <c r="H626" s="160">
        <v>7</v>
      </c>
      <c r="I626" s="160">
        <v>8</v>
      </c>
      <c r="J626" s="160">
        <v>2001</v>
      </c>
      <c r="K626" s="160">
        <v>11</v>
      </c>
      <c r="L626" s="160" t="s">
        <v>3164</v>
      </c>
      <c r="M626" s="160" t="s">
        <v>5818</v>
      </c>
      <c r="N626" s="160" t="s">
        <v>1594</v>
      </c>
      <c r="O626" s="160" t="s">
        <v>1562</v>
      </c>
      <c r="P626" s="160">
        <v>61008013280</v>
      </c>
      <c r="Q626" s="160">
        <v>89</v>
      </c>
      <c r="R626" s="160"/>
      <c r="S626" s="150" t="s">
        <v>94</v>
      </c>
      <c r="T626" s="160">
        <v>11030065</v>
      </c>
      <c r="U626" s="1"/>
      <c r="V626" s="74"/>
      <c r="W626" s="74"/>
      <c r="X626" s="74"/>
      <c r="Y626" s="74"/>
      <c r="Z626" s="74"/>
      <c r="AA626" s="74"/>
      <c r="AB626" s="74"/>
      <c r="AC626" s="74"/>
      <c r="AD626" s="74"/>
      <c r="AE626" s="74"/>
      <c r="AF626" s="717">
        <v>25</v>
      </c>
      <c r="AG626" s="74">
        <v>4</v>
      </c>
      <c r="AH626" s="74">
        <v>2012</v>
      </c>
      <c r="AI626" s="718">
        <v>0.5</v>
      </c>
      <c r="AJ626" s="717">
        <v>25</v>
      </c>
      <c r="AK626" s="74">
        <v>4</v>
      </c>
      <c r="AL626" s="74">
        <v>2012</v>
      </c>
      <c r="AM626" s="74"/>
      <c r="AN626" s="522">
        <v>30</v>
      </c>
      <c r="AO626" s="74">
        <v>4</v>
      </c>
      <c r="AP626" s="74">
        <v>2012</v>
      </c>
      <c r="AQ626" s="74"/>
      <c r="AR626" s="522">
        <v>6</v>
      </c>
      <c r="AS626" s="210" t="s">
        <v>1609</v>
      </c>
      <c r="AT626" s="74">
        <v>46.2</v>
      </c>
      <c r="AU626" s="74">
        <v>78.768000000000015</v>
      </c>
      <c r="AV626" s="74">
        <v>11.17</v>
      </c>
      <c r="AW626" s="74">
        <v>5</v>
      </c>
      <c r="AX626" s="74"/>
      <c r="AY626" s="74">
        <v>30.294000000000004</v>
      </c>
      <c r="AZ626" s="74">
        <v>8.5679999999999996</v>
      </c>
      <c r="BA626" s="74">
        <v>180.00000000000003</v>
      </c>
      <c r="BB626" s="74"/>
      <c r="BC626" s="74">
        <v>180</v>
      </c>
    </row>
    <row r="627" spans="1:55" s="73" customFormat="1" ht="17.25" customHeight="1">
      <c r="A627" s="63" t="s">
        <v>5792</v>
      </c>
      <c r="B627" s="707">
        <v>56</v>
      </c>
      <c r="C627" s="231">
        <v>1400772627</v>
      </c>
      <c r="D627" s="160" t="s">
        <v>142</v>
      </c>
      <c r="E627" s="160" t="s">
        <v>5805</v>
      </c>
      <c r="F627" s="706">
        <v>61003008204</v>
      </c>
      <c r="G627" s="74"/>
      <c r="H627" s="160">
        <v>28</v>
      </c>
      <c r="I627" s="160">
        <v>10</v>
      </c>
      <c r="J627" s="160">
        <v>1981</v>
      </c>
      <c r="K627" s="160">
        <v>31</v>
      </c>
      <c r="L627" s="160" t="s">
        <v>3214</v>
      </c>
      <c r="M627" s="160"/>
      <c r="N627" s="160"/>
      <c r="O627" s="160"/>
      <c r="P627" s="160"/>
      <c r="Q627" s="160">
        <v>90</v>
      </c>
      <c r="R627" s="160"/>
      <c r="S627" s="325" t="s">
        <v>58</v>
      </c>
      <c r="T627" s="160">
        <v>11030065</v>
      </c>
      <c r="U627" s="1"/>
      <c r="V627" s="74"/>
      <c r="W627" s="74"/>
      <c r="X627" s="74"/>
      <c r="Y627" s="74"/>
      <c r="Z627" s="74"/>
      <c r="AA627" s="74"/>
      <c r="AB627" s="74"/>
      <c r="AC627" s="74"/>
      <c r="AD627" s="74"/>
      <c r="AE627" s="74"/>
      <c r="AF627" s="717">
        <v>27</v>
      </c>
      <c r="AG627" s="74">
        <v>4</v>
      </c>
      <c r="AH627" s="74">
        <v>2012</v>
      </c>
      <c r="AI627" s="718">
        <v>0.44444444444444442</v>
      </c>
      <c r="AJ627" s="717">
        <v>27</v>
      </c>
      <c r="AK627" s="74">
        <v>4</v>
      </c>
      <c r="AL627" s="74">
        <v>2012</v>
      </c>
      <c r="AM627" s="74"/>
      <c r="AN627" s="522">
        <v>30</v>
      </c>
      <c r="AO627" s="74">
        <v>4</v>
      </c>
      <c r="AP627" s="74">
        <v>2012</v>
      </c>
      <c r="AQ627" s="74"/>
      <c r="AR627" s="522">
        <v>4</v>
      </c>
      <c r="AS627" s="210" t="s">
        <v>1609</v>
      </c>
      <c r="AT627" s="74">
        <v>30.8</v>
      </c>
      <c r="AU627" s="74">
        <v>52.942000000000007</v>
      </c>
      <c r="AV627" s="74">
        <v>5.35</v>
      </c>
      <c r="AW627" s="74">
        <v>5</v>
      </c>
      <c r="AX627" s="74"/>
      <c r="AY627" s="74">
        <v>20.196000000000002</v>
      </c>
      <c r="AZ627" s="74">
        <v>5.7119999999999997</v>
      </c>
      <c r="BA627" s="74">
        <v>120</v>
      </c>
      <c r="BB627" s="74"/>
      <c r="BC627" s="74">
        <v>120</v>
      </c>
    </row>
    <row r="628" spans="1:55" s="709" customFormat="1" ht="16.5" customHeight="1">
      <c r="A628" s="629" t="s">
        <v>41</v>
      </c>
      <c r="B628" s="79">
        <v>56</v>
      </c>
      <c r="C628" s="80"/>
      <c r="D628" s="81"/>
      <c r="E628" s="81"/>
      <c r="F628" s="79"/>
      <c r="G628" s="79"/>
      <c r="H628" s="79"/>
      <c r="I628" s="79"/>
      <c r="J628" s="79"/>
      <c r="K628" s="79"/>
      <c r="L628" s="80"/>
      <c r="M628" s="79"/>
      <c r="N628" s="79"/>
      <c r="O628" s="79"/>
      <c r="P628" s="79"/>
      <c r="Q628" s="79"/>
      <c r="R628" s="79"/>
      <c r="S628" s="629"/>
      <c r="T628" s="79"/>
      <c r="U628" s="82"/>
      <c r="V628" s="79"/>
      <c r="W628" s="79"/>
      <c r="X628" s="79"/>
      <c r="Y628" s="79"/>
      <c r="Z628" s="79"/>
      <c r="AA628" s="79"/>
      <c r="AB628" s="79"/>
      <c r="AC628" s="79"/>
      <c r="AD628" s="79"/>
      <c r="AE628" s="79"/>
      <c r="AF628" s="79"/>
      <c r="AG628" s="79"/>
      <c r="AH628" s="79"/>
      <c r="AI628" s="79"/>
      <c r="AJ628" s="79"/>
      <c r="AK628" s="79"/>
      <c r="AL628" s="79"/>
      <c r="AM628" s="79"/>
      <c r="AN628" s="79"/>
      <c r="AO628" s="79"/>
      <c r="AP628" s="79"/>
      <c r="AQ628" s="79"/>
      <c r="AR628" s="714">
        <f>SUM(AR572:AR627)</f>
        <v>929</v>
      </c>
      <c r="AS628" s="553"/>
      <c r="AT628" s="79">
        <v>7153.3000000000011</v>
      </c>
      <c r="AU628" s="79">
        <v>12452.014200000001</v>
      </c>
      <c r="AV628" s="79">
        <v>1587.4600000000003</v>
      </c>
      <c r="AW628" s="79">
        <v>782</v>
      </c>
      <c r="AX628" s="79"/>
      <c r="AY628" s="79">
        <v>4690.5209999999961</v>
      </c>
      <c r="AZ628" s="79">
        <v>1332.7048000000009</v>
      </c>
      <c r="BA628" s="79">
        <v>27998</v>
      </c>
      <c r="BB628" s="79"/>
      <c r="BC628" s="332">
        <v>27998</v>
      </c>
    </row>
    <row r="629" spans="1:55" s="73" customFormat="1" ht="16.5" customHeight="1">
      <c r="A629" s="715" t="s">
        <v>3402</v>
      </c>
      <c r="B629" s="716">
        <f>B628+B571+B467+B454+B407+B372</f>
        <v>617</v>
      </c>
      <c r="C629" s="716">
        <f t="shared" ref="C629:BC629" si="12">C628+C571+C467+C454+C407+C372</f>
        <v>0</v>
      </c>
      <c r="D629" s="716">
        <f t="shared" si="12"/>
        <v>0</v>
      </c>
      <c r="E629" s="716">
        <f t="shared" si="12"/>
        <v>0</v>
      </c>
      <c r="F629" s="716">
        <f t="shared" si="12"/>
        <v>0</v>
      </c>
      <c r="G629" s="716">
        <f t="shared" si="12"/>
        <v>0</v>
      </c>
      <c r="H629" s="716">
        <f t="shared" si="12"/>
        <v>0</v>
      </c>
      <c r="I629" s="716">
        <f t="shared" si="12"/>
        <v>0</v>
      </c>
      <c r="J629" s="716">
        <f t="shared" si="12"/>
        <v>0</v>
      </c>
      <c r="K629" s="716">
        <f t="shared" si="12"/>
        <v>0</v>
      </c>
      <c r="L629" s="716">
        <f t="shared" si="12"/>
        <v>0</v>
      </c>
      <c r="M629" s="716">
        <f t="shared" si="12"/>
        <v>0</v>
      </c>
      <c r="N629" s="716">
        <f t="shared" si="12"/>
        <v>0</v>
      </c>
      <c r="O629" s="716">
        <f t="shared" si="12"/>
        <v>0</v>
      </c>
      <c r="P629" s="716">
        <f t="shared" si="12"/>
        <v>0</v>
      </c>
      <c r="Q629" s="716">
        <f t="shared" si="12"/>
        <v>0</v>
      </c>
      <c r="R629" s="716">
        <f t="shared" si="12"/>
        <v>0</v>
      </c>
      <c r="S629" s="716">
        <f t="shared" si="12"/>
        <v>0</v>
      </c>
      <c r="T629" s="716">
        <f t="shared" si="12"/>
        <v>0</v>
      </c>
      <c r="U629" s="716">
        <f t="shared" si="12"/>
        <v>0</v>
      </c>
      <c r="V629" s="716">
        <f t="shared" si="12"/>
        <v>0</v>
      </c>
      <c r="W629" s="716">
        <f t="shared" si="12"/>
        <v>0</v>
      </c>
      <c r="X629" s="716">
        <f t="shared" si="12"/>
        <v>0</v>
      </c>
      <c r="Y629" s="716">
        <f t="shared" si="12"/>
        <v>0</v>
      </c>
      <c r="Z629" s="716">
        <f t="shared" si="12"/>
        <v>0</v>
      </c>
      <c r="AA629" s="716">
        <f t="shared" si="12"/>
        <v>0</v>
      </c>
      <c r="AB629" s="716">
        <f t="shared" si="12"/>
        <v>0</v>
      </c>
      <c r="AC629" s="716">
        <f t="shared" si="12"/>
        <v>0</v>
      </c>
      <c r="AD629" s="716">
        <f t="shared" si="12"/>
        <v>0</v>
      </c>
      <c r="AE629" s="716">
        <f t="shared" si="12"/>
        <v>0</v>
      </c>
      <c r="AF629" s="716">
        <f t="shared" si="12"/>
        <v>0</v>
      </c>
      <c r="AG629" s="716">
        <f t="shared" si="12"/>
        <v>0</v>
      </c>
      <c r="AH629" s="716">
        <f t="shared" si="12"/>
        <v>0</v>
      </c>
      <c r="AI629" s="716">
        <f t="shared" si="12"/>
        <v>0</v>
      </c>
      <c r="AJ629" s="716">
        <f t="shared" si="12"/>
        <v>0</v>
      </c>
      <c r="AK629" s="716">
        <f t="shared" si="12"/>
        <v>0</v>
      </c>
      <c r="AL629" s="716">
        <f t="shared" si="12"/>
        <v>0</v>
      </c>
      <c r="AM629" s="716">
        <f t="shared" si="12"/>
        <v>0</v>
      </c>
      <c r="AN629" s="716">
        <f t="shared" si="12"/>
        <v>0</v>
      </c>
      <c r="AO629" s="716">
        <f t="shared" si="12"/>
        <v>0</v>
      </c>
      <c r="AP629" s="716">
        <f t="shared" si="12"/>
        <v>0</v>
      </c>
      <c r="AQ629" s="716">
        <f t="shared" si="12"/>
        <v>0</v>
      </c>
      <c r="AR629" s="716">
        <f t="shared" si="12"/>
        <v>10556</v>
      </c>
      <c r="AS629" s="716">
        <f t="shared" si="12"/>
        <v>0</v>
      </c>
      <c r="AT629" s="716">
        <f t="shared" si="12"/>
        <v>148318.57000000007</v>
      </c>
      <c r="AU629" s="716">
        <f t="shared" si="12"/>
        <v>105864.91420000003</v>
      </c>
      <c r="AV629" s="716">
        <f t="shared" si="12"/>
        <v>13583.707999999999</v>
      </c>
      <c r="AW629" s="716">
        <f t="shared" si="12"/>
        <v>37917.520000000004</v>
      </c>
      <c r="AX629" s="716">
        <f t="shared" si="12"/>
        <v>0</v>
      </c>
      <c r="AY629" s="716">
        <f t="shared" si="12"/>
        <v>53073.014999999999</v>
      </c>
      <c r="AZ629" s="716">
        <f t="shared" si="12"/>
        <v>25974.119799999993</v>
      </c>
      <c r="BA629" s="716">
        <f t="shared" si="12"/>
        <v>384200.94299999997</v>
      </c>
      <c r="BB629" s="716">
        <f t="shared" si="12"/>
        <v>0</v>
      </c>
      <c r="BC629" s="716">
        <f t="shared" si="12"/>
        <v>384254.90700000001</v>
      </c>
    </row>
  </sheetData>
  <autoFilter ref="A6:BC629"/>
  <mergeCells count="44">
    <mergeCell ref="F2:F5"/>
    <mergeCell ref="A2:A5"/>
    <mergeCell ref="B2:B5"/>
    <mergeCell ref="C2:C5"/>
    <mergeCell ref="D2:D5"/>
    <mergeCell ref="E2:E5"/>
    <mergeCell ref="AT2:BC3"/>
    <mergeCell ref="G4:G5"/>
    <mergeCell ref="H4:J4"/>
    <mergeCell ref="K4:K5"/>
    <mergeCell ref="L4:L5"/>
    <mergeCell ref="N4:N5"/>
    <mergeCell ref="U4:U5"/>
    <mergeCell ref="G2:L3"/>
    <mergeCell ref="M2:M5"/>
    <mergeCell ref="N2:P3"/>
    <mergeCell ref="Q2:AS3"/>
    <mergeCell ref="O4:O5"/>
    <mergeCell ref="P4:P5"/>
    <mergeCell ref="Q4:Q5"/>
    <mergeCell ref="R4:R5"/>
    <mergeCell ref="S4:T4"/>
    <mergeCell ref="AS4:AS5"/>
    <mergeCell ref="V4:W4"/>
    <mergeCell ref="X4:X5"/>
    <mergeCell ref="Y4:Z4"/>
    <mergeCell ref="AA4:AA5"/>
    <mergeCell ref="AB4:AC4"/>
    <mergeCell ref="AD4:AD5"/>
    <mergeCell ref="AE4:AE5"/>
    <mergeCell ref="AF4:AI4"/>
    <mergeCell ref="AJ4:AM4"/>
    <mergeCell ref="AN4:AQ4"/>
    <mergeCell ref="AR4:AR5"/>
    <mergeCell ref="AZ4:AZ5"/>
    <mergeCell ref="BA4:BA5"/>
    <mergeCell ref="BB4:BB5"/>
    <mergeCell ref="BC4:BC5"/>
    <mergeCell ref="AT4:AT5"/>
    <mergeCell ref="AU4:AU5"/>
    <mergeCell ref="AV4:AV5"/>
    <mergeCell ref="AW4:AW5"/>
    <mergeCell ref="AX4:AX5"/>
    <mergeCell ref="AY4:AY5"/>
  </mergeCells>
  <pageMargins left="0.7" right="0.7" top="0.75" bottom="0.75" header="0.3" footer="0.3"/>
  <pageSetup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Z93"/>
  <sheetViews>
    <sheetView tabSelected="1" topLeftCell="B1" workbookViewId="0">
      <pane xSplit="1" ySplit="3" topLeftCell="J43" activePane="bottomRight" state="frozen"/>
      <selection activeCell="B1" sqref="B1"/>
      <selection pane="topRight" activeCell="C1" sqref="C1"/>
      <selection pane="bottomLeft" activeCell="B4" sqref="B4"/>
      <selection pane="bottomRight" activeCell="AA60" sqref="AA60"/>
    </sheetView>
  </sheetViews>
  <sheetFormatPr defaultRowHeight="12.75"/>
  <cols>
    <col min="1" max="1" width="4.85546875" style="345" customWidth="1"/>
    <col min="2" max="2" width="12.140625" style="345" customWidth="1"/>
    <col min="3" max="3" width="12.28515625" style="345" bestFit="1" customWidth="1"/>
    <col min="4" max="5" width="11.5703125" style="345" bestFit="1" customWidth="1"/>
    <col min="6" max="6" width="9.140625" style="345"/>
    <col min="7" max="10" width="11.5703125" style="345" bestFit="1" customWidth="1"/>
    <col min="11" max="11" width="11.5703125" style="615" bestFit="1" customWidth="1"/>
    <col min="12" max="12" width="12.85546875" style="345" customWidth="1"/>
    <col min="13" max="13" width="13.5703125" style="345" customWidth="1"/>
    <col min="14" max="17" width="11.5703125" style="345" bestFit="1" customWidth="1"/>
    <col min="18" max="18" width="12.28515625" style="345" bestFit="1" customWidth="1"/>
    <col min="19" max="19" width="11.5703125" style="345" bestFit="1" customWidth="1"/>
    <col min="20" max="20" width="12.28515625" style="345" bestFit="1" customWidth="1"/>
    <col min="21" max="25" width="11.5703125" style="345" bestFit="1" customWidth="1"/>
    <col min="26" max="16384" width="9.140625" style="345"/>
  </cols>
  <sheetData>
    <row r="2" spans="1:26" ht="102">
      <c r="A2" s="342" t="s">
        <v>4</v>
      </c>
      <c r="B2" s="342" t="s">
        <v>34</v>
      </c>
      <c r="C2" s="343" t="s">
        <v>39</v>
      </c>
      <c r="D2" s="343" t="s">
        <v>3921</v>
      </c>
      <c r="E2" s="343" t="s">
        <v>3922</v>
      </c>
      <c r="F2" s="343" t="s">
        <v>3923</v>
      </c>
      <c r="G2" s="343" t="s">
        <v>3924</v>
      </c>
      <c r="H2" s="343" t="s">
        <v>3925</v>
      </c>
      <c r="I2" s="343" t="s">
        <v>3926</v>
      </c>
      <c r="J2" s="343" t="s">
        <v>3927</v>
      </c>
      <c r="K2" s="343" t="s">
        <v>3928</v>
      </c>
      <c r="L2" s="343" t="s">
        <v>25</v>
      </c>
      <c r="M2" s="343" t="s">
        <v>26</v>
      </c>
      <c r="N2" s="343" t="s">
        <v>3929</v>
      </c>
      <c r="O2" s="343" t="s">
        <v>3930</v>
      </c>
      <c r="P2" s="343" t="s">
        <v>3931</v>
      </c>
      <c r="Q2" s="343" t="s">
        <v>3932</v>
      </c>
      <c r="R2" s="343" t="s">
        <v>3933</v>
      </c>
      <c r="S2" s="343" t="s">
        <v>3934</v>
      </c>
      <c r="T2" s="343" t="s">
        <v>3935</v>
      </c>
      <c r="U2" s="344" t="s">
        <v>3936</v>
      </c>
      <c r="V2" s="344" t="s">
        <v>3937</v>
      </c>
      <c r="W2" s="344" t="s">
        <v>3938</v>
      </c>
      <c r="X2" s="344" t="s">
        <v>3939</v>
      </c>
      <c r="Y2" s="344" t="s">
        <v>3940</v>
      </c>
    </row>
    <row r="3" spans="1:26">
      <c r="A3" s="346">
        <v>1</v>
      </c>
      <c r="B3" s="346">
        <v>1</v>
      </c>
      <c r="C3" s="347">
        <v>2</v>
      </c>
      <c r="D3" s="347"/>
      <c r="E3" s="348"/>
      <c r="F3" s="347">
        <v>5</v>
      </c>
      <c r="G3" s="347">
        <v>4</v>
      </c>
      <c r="H3" s="347"/>
      <c r="I3" s="347"/>
      <c r="J3" s="347">
        <v>6</v>
      </c>
      <c r="K3" s="347"/>
      <c r="L3" s="347"/>
      <c r="M3" s="347"/>
      <c r="N3" s="347"/>
      <c r="O3" s="347"/>
      <c r="P3" s="347"/>
      <c r="Q3" s="347"/>
      <c r="R3" s="348">
        <v>7</v>
      </c>
      <c r="S3" s="347">
        <v>8</v>
      </c>
      <c r="T3" s="348">
        <v>9</v>
      </c>
      <c r="U3" s="348">
        <v>18</v>
      </c>
      <c r="V3" s="348">
        <v>19</v>
      </c>
      <c r="W3" s="348">
        <v>21</v>
      </c>
      <c r="X3" s="348">
        <v>22</v>
      </c>
      <c r="Y3" s="348">
        <v>23</v>
      </c>
    </row>
    <row r="4" spans="1:26" ht="15.75" customHeight="1">
      <c r="A4" s="349">
        <v>1</v>
      </c>
      <c r="B4" s="349" t="s">
        <v>3941</v>
      </c>
      <c r="C4" s="350">
        <v>11030020</v>
      </c>
      <c r="D4" s="351" t="s">
        <v>3957</v>
      </c>
      <c r="E4" s="352" t="s">
        <v>46</v>
      </c>
      <c r="F4" s="353" t="s">
        <v>3962</v>
      </c>
      <c r="G4" s="354">
        <v>187</v>
      </c>
      <c r="H4" s="354"/>
      <c r="I4" s="355"/>
      <c r="J4" s="354">
        <v>2518</v>
      </c>
      <c r="K4" s="452">
        <f>J4/G4</f>
        <v>13.46524064171123</v>
      </c>
      <c r="L4" s="354">
        <v>33136.879999999997</v>
      </c>
      <c r="M4" s="357">
        <v>22561.279999999988</v>
      </c>
      <c r="N4" s="357">
        <v>13597.601000000002</v>
      </c>
      <c r="O4" s="357">
        <v>12461</v>
      </c>
      <c r="P4" s="358">
        <v>0</v>
      </c>
      <c r="Q4" s="357">
        <v>3525.2000000000012</v>
      </c>
      <c r="R4" s="358">
        <v>85281.961000000025</v>
      </c>
      <c r="S4" s="359">
        <v>0</v>
      </c>
      <c r="T4" s="354">
        <v>70504</v>
      </c>
      <c r="U4" s="354">
        <v>70504</v>
      </c>
      <c r="V4" s="356">
        <f>R4/J4</f>
        <v>33.868928117553622</v>
      </c>
      <c r="W4" s="356">
        <f>N4/G4</f>
        <v>72.714443850267386</v>
      </c>
      <c r="X4" s="356">
        <f>O4/G4</f>
        <v>66.63636363636364</v>
      </c>
      <c r="Y4" s="356">
        <f>R4/G4</f>
        <v>456.05326737967926</v>
      </c>
    </row>
    <row r="5" spans="1:26">
      <c r="A5" s="349"/>
      <c r="B5" s="349" t="s">
        <v>3942</v>
      </c>
      <c r="C5" s="350">
        <v>11030020</v>
      </c>
      <c r="D5" s="351" t="s">
        <v>3957</v>
      </c>
      <c r="E5" s="352" t="s">
        <v>46</v>
      </c>
      <c r="F5" s="352" t="s">
        <v>3962</v>
      </c>
      <c r="G5" s="352">
        <v>175</v>
      </c>
      <c r="H5" s="352"/>
      <c r="I5" s="360"/>
      <c r="J5" s="352">
        <v>2350</v>
      </c>
      <c r="K5" s="453">
        <f t="shared" ref="K5" si="0">J5/G5</f>
        <v>13.428571428571429</v>
      </c>
      <c r="L5" s="359">
        <v>30925.999999999931</v>
      </c>
      <c r="M5" s="359">
        <v>21055.999999999975</v>
      </c>
      <c r="N5" s="359">
        <v>9037.1600000000017</v>
      </c>
      <c r="O5" s="359">
        <v>9653</v>
      </c>
      <c r="P5" s="358">
        <v>0</v>
      </c>
      <c r="Q5" s="359">
        <v>3298.0000000000018</v>
      </c>
      <c r="R5" s="359">
        <v>73970.159999999873</v>
      </c>
      <c r="S5" s="359">
        <v>0</v>
      </c>
      <c r="T5" s="359">
        <v>65149.02</v>
      </c>
      <c r="U5" s="359">
        <v>65149.02</v>
      </c>
      <c r="V5" s="361">
        <f>R5/J5</f>
        <v>31.476663829787181</v>
      </c>
      <c r="W5" s="361">
        <f>N5/G5</f>
        <v>51.640914285714295</v>
      </c>
      <c r="X5" s="361">
        <f>O5/G5</f>
        <v>55.16</v>
      </c>
      <c r="Y5" s="361">
        <f t="shared" ref="Y5:Y7" si="1">R5/G5</f>
        <v>422.68662857142783</v>
      </c>
    </row>
    <row r="6" spans="1:26">
      <c r="A6" s="349"/>
      <c r="B6" s="349" t="s">
        <v>3943</v>
      </c>
      <c r="C6" s="350">
        <v>11030020</v>
      </c>
      <c r="D6" s="351" t="s">
        <v>3957</v>
      </c>
      <c r="E6" s="352" t="s">
        <v>46</v>
      </c>
      <c r="F6" s="352" t="s">
        <v>3962</v>
      </c>
      <c r="G6" s="354">
        <v>172</v>
      </c>
      <c r="H6" s="354"/>
      <c r="I6" s="355"/>
      <c r="J6" s="354">
        <v>2211</v>
      </c>
      <c r="K6" s="452">
        <f>J6/G6</f>
        <v>12.854651162790697</v>
      </c>
      <c r="L6" s="362">
        <v>29096.76</v>
      </c>
      <c r="M6" s="362">
        <v>19810.560000000001</v>
      </c>
      <c r="N6" s="358">
        <v>13010.92</v>
      </c>
      <c r="O6" s="358">
        <v>18172</v>
      </c>
      <c r="P6" s="358">
        <v>0</v>
      </c>
      <c r="Q6" s="358">
        <v>3095.4</v>
      </c>
      <c r="R6" s="354">
        <v>83185.64</v>
      </c>
      <c r="S6" s="359">
        <v>0</v>
      </c>
      <c r="T6" s="354">
        <v>60172.49</v>
      </c>
      <c r="U6" s="359">
        <v>60172.49</v>
      </c>
      <c r="V6" s="363">
        <f t="shared" ref="V6:V7" si="2">R6/J6</f>
        <v>37.6235368611488</v>
      </c>
      <c r="W6" s="361">
        <f>N6/G6</f>
        <v>75.644883720930238</v>
      </c>
      <c r="X6" s="361">
        <f>O6/G6</f>
        <v>105.65116279069767</v>
      </c>
      <c r="Y6" s="361">
        <f t="shared" si="1"/>
        <v>483.63744186046512</v>
      </c>
      <c r="Z6" s="364"/>
    </row>
    <row r="7" spans="1:26">
      <c r="A7" s="349"/>
      <c r="B7" s="349" t="s">
        <v>4926</v>
      </c>
      <c r="C7" s="350">
        <v>11030020</v>
      </c>
      <c r="D7" s="351" t="s">
        <v>3957</v>
      </c>
      <c r="E7" s="352" t="s">
        <v>46</v>
      </c>
      <c r="F7" s="352" t="s">
        <v>3962</v>
      </c>
      <c r="G7" s="354">
        <v>175</v>
      </c>
      <c r="H7" s="354"/>
      <c r="I7" s="354"/>
      <c r="J7" s="354">
        <v>2354</v>
      </c>
      <c r="K7" s="452">
        <f>J7/G7</f>
        <v>13.451428571428572</v>
      </c>
      <c r="L7" s="362">
        <v>30978.639999999927</v>
      </c>
      <c r="M7" s="362">
        <v>21091.839999999993</v>
      </c>
      <c r="N7" s="358">
        <v>4635.32</v>
      </c>
      <c r="O7" s="358">
        <v>17046</v>
      </c>
      <c r="P7" s="358">
        <v>0</v>
      </c>
      <c r="Q7" s="358">
        <v>3295.6000000000008</v>
      </c>
      <c r="R7" s="354">
        <v>77047.400000000067</v>
      </c>
      <c r="S7" s="359">
        <v>0</v>
      </c>
      <c r="T7" s="354">
        <v>62874.05000000001</v>
      </c>
      <c r="U7" s="354">
        <v>62874.05000000001</v>
      </c>
      <c r="V7" s="363">
        <f t="shared" si="2"/>
        <v>32.730416312659329</v>
      </c>
      <c r="W7" s="361">
        <f>N7/G7</f>
        <v>26.487542857142856</v>
      </c>
      <c r="X7" s="361">
        <f>O7/G7</f>
        <v>97.405714285714282</v>
      </c>
      <c r="Y7" s="361">
        <f t="shared" si="1"/>
        <v>440.27085714285755</v>
      </c>
      <c r="Z7" s="364"/>
    </row>
    <row r="8" spans="1:26" ht="13.5" customHeight="1">
      <c r="A8" s="365">
        <v>2</v>
      </c>
      <c r="B8" s="365" t="s">
        <v>3941</v>
      </c>
      <c r="C8" s="366">
        <v>11030023</v>
      </c>
      <c r="D8" s="367" t="s">
        <v>3958</v>
      </c>
      <c r="E8" s="368" t="s">
        <v>46</v>
      </c>
      <c r="F8" s="369" t="s">
        <v>3962</v>
      </c>
      <c r="G8" s="370">
        <v>157</v>
      </c>
      <c r="H8" s="370"/>
      <c r="I8" s="370"/>
      <c r="J8" s="371">
        <v>3320</v>
      </c>
      <c r="K8" s="372">
        <f t="shared" ref="K8:K47" si="3">J8/G8</f>
        <v>21.146496815286625</v>
      </c>
      <c r="L8" s="370">
        <v>51493.19999999999</v>
      </c>
      <c r="M8" s="370">
        <v>35059.200000000048</v>
      </c>
      <c r="N8" s="370">
        <v>12908.559999999985</v>
      </c>
      <c r="O8" s="370">
        <v>11930</v>
      </c>
      <c r="P8" s="370">
        <v>0</v>
      </c>
      <c r="Q8" s="370">
        <v>5477.9999999999982</v>
      </c>
      <c r="R8" s="373">
        <v>116868.96000000002</v>
      </c>
      <c r="S8" s="370">
        <v>0</v>
      </c>
      <c r="T8" s="374">
        <v>109560</v>
      </c>
      <c r="U8" s="370">
        <v>104431.37</v>
      </c>
      <c r="V8" s="372">
        <f>R8/J8</f>
        <v>35.201493975903624</v>
      </c>
      <c r="W8" s="372">
        <f t="shared" ref="W8:W47" si="4">N8/G8</f>
        <v>82.220127388534934</v>
      </c>
      <c r="X8" s="372">
        <f t="shared" ref="X8:X47" si="5">O8/G8</f>
        <v>75.98726114649682</v>
      </c>
      <c r="Y8" s="372">
        <f t="shared" ref="Y8:Y47" si="6">R8/G8</f>
        <v>744.38828025477721</v>
      </c>
    </row>
    <row r="9" spans="1:26" ht="14.25" customHeight="1">
      <c r="A9" s="375"/>
      <c r="B9" s="375" t="s">
        <v>3941</v>
      </c>
      <c r="C9" s="376">
        <v>11030024</v>
      </c>
      <c r="D9" s="367" t="s">
        <v>3959</v>
      </c>
      <c r="E9" s="368" t="s">
        <v>46</v>
      </c>
      <c r="F9" s="369" t="s">
        <v>3962</v>
      </c>
      <c r="G9" s="377">
        <v>19</v>
      </c>
      <c r="H9" s="377"/>
      <c r="I9" s="377"/>
      <c r="J9" s="378">
        <v>32</v>
      </c>
      <c r="K9" s="379">
        <f t="shared" si="3"/>
        <v>1.6842105263157894</v>
      </c>
      <c r="L9" s="377">
        <v>37506</v>
      </c>
      <c r="M9" s="377">
        <v>18050</v>
      </c>
      <c r="N9" s="377">
        <v>9168.0699999999979</v>
      </c>
      <c r="O9" s="377">
        <v>5388</v>
      </c>
      <c r="P9" s="377">
        <v>0</v>
      </c>
      <c r="Q9" s="377">
        <v>7980</v>
      </c>
      <c r="R9" s="380">
        <v>78092.070000000007</v>
      </c>
      <c r="S9" s="377">
        <v>0</v>
      </c>
      <c r="T9" s="377">
        <v>75566.289999999994</v>
      </c>
      <c r="U9" s="377">
        <v>75566.289999999994</v>
      </c>
      <c r="V9" s="379">
        <f t="shared" ref="V9:V47" si="7">R9/J9</f>
        <v>2440.3771875000002</v>
      </c>
      <c r="W9" s="379">
        <f t="shared" si="4"/>
        <v>482.52999999999992</v>
      </c>
      <c r="X9" s="379">
        <f t="shared" si="5"/>
        <v>283.57894736842104</v>
      </c>
      <c r="Y9" s="379">
        <f t="shared" si="6"/>
        <v>4110.1089473684215</v>
      </c>
    </row>
    <row r="10" spans="1:26" ht="12" customHeight="1">
      <c r="A10" s="375"/>
      <c r="B10" s="375" t="s">
        <v>3941</v>
      </c>
      <c r="C10" s="376">
        <v>11030022</v>
      </c>
      <c r="D10" s="367" t="s">
        <v>3961</v>
      </c>
      <c r="E10" s="368" t="s">
        <v>1610</v>
      </c>
      <c r="F10" s="367" t="s">
        <v>3963</v>
      </c>
      <c r="G10" s="377">
        <v>56</v>
      </c>
      <c r="H10" s="377"/>
      <c r="I10" s="377"/>
      <c r="J10" s="378">
        <v>1359</v>
      </c>
      <c r="K10" s="379">
        <f>J10/G10</f>
        <v>24.267857142857142</v>
      </c>
      <c r="L10" s="381">
        <v>24928.060000000016</v>
      </c>
      <c r="M10" s="381">
        <v>26636.399999999987</v>
      </c>
      <c r="N10" s="381">
        <v>715.57</v>
      </c>
      <c r="O10" s="378">
        <v>3833</v>
      </c>
      <c r="P10" s="378">
        <v>0</v>
      </c>
      <c r="Q10" s="378">
        <v>-15342.940000000004</v>
      </c>
      <c r="R10" s="377">
        <v>56113.030000000013</v>
      </c>
      <c r="S10" s="377">
        <v>0</v>
      </c>
      <c r="T10" s="378">
        <v>40770</v>
      </c>
      <c r="U10" s="378">
        <v>40770</v>
      </c>
      <c r="V10" s="379">
        <f>R10/J10</f>
        <v>41.289941133186176</v>
      </c>
      <c r="W10" s="379">
        <f>N10/G10</f>
        <v>12.778035714285716</v>
      </c>
      <c r="X10" s="379">
        <f>O10/G10</f>
        <v>68.446428571428569</v>
      </c>
      <c r="Y10" s="379">
        <f>R10/G10</f>
        <v>1002.0183928571431</v>
      </c>
    </row>
    <row r="11" spans="1:26">
      <c r="A11" s="375"/>
      <c r="B11" s="375" t="s">
        <v>3941</v>
      </c>
      <c r="C11" s="376">
        <v>11030022</v>
      </c>
      <c r="D11" s="367" t="s">
        <v>3961</v>
      </c>
      <c r="E11" s="368" t="s">
        <v>1916</v>
      </c>
      <c r="F11" s="454" t="s">
        <v>3964</v>
      </c>
      <c r="G11" s="377">
        <v>16</v>
      </c>
      <c r="H11" s="377"/>
      <c r="I11" s="377"/>
      <c r="J11" s="378">
        <v>281</v>
      </c>
      <c r="K11" s="379">
        <f>J11/G11</f>
        <v>17.5625</v>
      </c>
      <c r="L11" s="378">
        <v>4215</v>
      </c>
      <c r="M11" s="378">
        <v>3372</v>
      </c>
      <c r="N11" s="378">
        <v>59.98</v>
      </c>
      <c r="O11" s="378">
        <v>212</v>
      </c>
      <c r="P11" s="378">
        <v>0</v>
      </c>
      <c r="Q11" s="378">
        <v>365.29999999999995</v>
      </c>
      <c r="R11" s="377">
        <v>8141.08</v>
      </c>
      <c r="S11" s="377">
        <v>0</v>
      </c>
      <c r="T11" s="378">
        <v>8141.08</v>
      </c>
      <c r="U11" s="378">
        <v>8141.08</v>
      </c>
      <c r="V11" s="379">
        <f>R11/J11</f>
        <v>28.971814946619215</v>
      </c>
      <c r="W11" s="379">
        <f>N11/G11</f>
        <v>3.7487499999999998</v>
      </c>
      <c r="X11" s="379">
        <f>O11/G11</f>
        <v>13.25</v>
      </c>
      <c r="Y11" s="379">
        <f>R11/G11</f>
        <v>508.8175</v>
      </c>
    </row>
    <row r="12" spans="1:26">
      <c r="A12" s="375"/>
      <c r="B12" s="375" t="s">
        <v>3941</v>
      </c>
      <c r="C12" s="376">
        <v>11030021</v>
      </c>
      <c r="D12" s="367" t="s">
        <v>3960</v>
      </c>
      <c r="E12" s="368" t="s">
        <v>1916</v>
      </c>
      <c r="F12" s="454" t="s">
        <v>3964</v>
      </c>
      <c r="G12" s="377">
        <v>25</v>
      </c>
      <c r="H12" s="377"/>
      <c r="I12" s="377"/>
      <c r="J12" s="378">
        <v>418</v>
      </c>
      <c r="K12" s="379">
        <f t="shared" si="3"/>
        <v>16.72</v>
      </c>
      <c r="L12" s="381">
        <v>5350.4000000000005</v>
      </c>
      <c r="M12" s="381">
        <v>4263.5999999999995</v>
      </c>
      <c r="N12" s="381">
        <v>218.72000000000003</v>
      </c>
      <c r="O12" s="381">
        <v>295</v>
      </c>
      <c r="P12" s="381">
        <v>0</v>
      </c>
      <c r="Q12" s="381">
        <v>627</v>
      </c>
      <c r="R12" s="377">
        <v>10428.19</v>
      </c>
      <c r="S12" s="377">
        <v>0</v>
      </c>
      <c r="T12" s="378">
        <v>10428.19</v>
      </c>
      <c r="U12" s="378">
        <v>10428.19</v>
      </c>
      <c r="V12" s="379">
        <f t="shared" si="7"/>
        <v>24.947822966507179</v>
      </c>
      <c r="W12" s="379">
        <f t="shared" si="4"/>
        <v>8.748800000000001</v>
      </c>
      <c r="X12" s="379">
        <f t="shared" si="5"/>
        <v>11.8</v>
      </c>
      <c r="Y12" s="379">
        <f t="shared" si="6"/>
        <v>417.12760000000003</v>
      </c>
    </row>
    <row r="13" spans="1:26">
      <c r="A13" s="375">
        <v>3</v>
      </c>
      <c r="B13" s="375" t="s">
        <v>3941</v>
      </c>
      <c r="C13" s="376">
        <v>11030021</v>
      </c>
      <c r="D13" s="367" t="s">
        <v>3960</v>
      </c>
      <c r="E13" s="368" t="s">
        <v>1610</v>
      </c>
      <c r="F13" s="367" t="s">
        <v>3963</v>
      </c>
      <c r="G13" s="377">
        <v>43</v>
      </c>
      <c r="H13" s="377"/>
      <c r="I13" s="377"/>
      <c r="J13" s="378">
        <v>954</v>
      </c>
      <c r="K13" s="379">
        <f t="shared" si="3"/>
        <v>22.186046511627907</v>
      </c>
      <c r="L13" s="381">
        <v>17497.36</v>
      </c>
      <c r="M13" s="381">
        <v>18698.400000000005</v>
      </c>
      <c r="N13" s="381">
        <v>159.28999999999994</v>
      </c>
      <c r="O13" s="381">
        <v>821</v>
      </c>
      <c r="P13" s="381">
        <v>0</v>
      </c>
      <c r="Q13" s="381">
        <v>-13326.049999999997</v>
      </c>
      <c r="R13" s="377">
        <v>37176.049999999996</v>
      </c>
      <c r="S13" s="377">
        <v>0</v>
      </c>
      <c r="T13" s="378">
        <v>23850</v>
      </c>
      <c r="U13" s="378">
        <v>23850</v>
      </c>
      <c r="V13" s="379">
        <f t="shared" si="7"/>
        <v>38.968605870020959</v>
      </c>
      <c r="W13" s="379">
        <f t="shared" si="4"/>
        <v>3.7044186046511611</v>
      </c>
      <c r="X13" s="379">
        <f t="shared" si="5"/>
        <v>19.093023255813954</v>
      </c>
      <c r="Y13" s="379">
        <f t="shared" si="6"/>
        <v>864.55930232558126</v>
      </c>
    </row>
    <row r="14" spans="1:26">
      <c r="A14" s="375"/>
      <c r="B14" s="375" t="s">
        <v>3941</v>
      </c>
      <c r="C14" s="376">
        <v>11030021</v>
      </c>
      <c r="D14" s="367" t="s">
        <v>3960</v>
      </c>
      <c r="E14" s="368" t="s">
        <v>1545</v>
      </c>
      <c r="F14" s="367" t="s">
        <v>3965</v>
      </c>
      <c r="G14" s="377">
        <v>49</v>
      </c>
      <c r="H14" s="377"/>
      <c r="I14" s="377"/>
      <c r="J14" s="378">
        <v>883</v>
      </c>
      <c r="K14" s="379">
        <f t="shared" si="3"/>
        <v>18.020408163265305</v>
      </c>
      <c r="L14" s="378">
        <v>6799.0999999999976</v>
      </c>
      <c r="M14" s="378">
        <v>11369.100000000002</v>
      </c>
      <c r="N14" s="378">
        <v>2058.0299999999997</v>
      </c>
      <c r="O14" s="378">
        <v>798</v>
      </c>
      <c r="P14" s="378">
        <v>0</v>
      </c>
      <c r="Q14" s="378">
        <v>1050.7700000000002</v>
      </c>
      <c r="R14" s="377">
        <v>22075</v>
      </c>
      <c r="S14" s="377">
        <v>0</v>
      </c>
      <c r="T14" s="378">
        <v>22075</v>
      </c>
      <c r="U14" s="378">
        <v>22075</v>
      </c>
      <c r="V14" s="379">
        <f t="shared" si="7"/>
        <v>25</v>
      </c>
      <c r="W14" s="379">
        <f t="shared" si="4"/>
        <v>42.000612244897951</v>
      </c>
      <c r="X14" s="379">
        <f t="shared" si="5"/>
        <v>16.285714285714285</v>
      </c>
      <c r="Y14" s="379">
        <f t="shared" si="6"/>
        <v>450.51020408163265</v>
      </c>
    </row>
    <row r="15" spans="1:26">
      <c r="A15" s="375"/>
      <c r="B15" s="375" t="s">
        <v>3941</v>
      </c>
      <c r="C15" s="376">
        <v>11030021</v>
      </c>
      <c r="D15" s="367" t="s">
        <v>3960</v>
      </c>
      <c r="E15" s="368" t="s">
        <v>1540</v>
      </c>
      <c r="F15" s="367" t="s">
        <v>3965</v>
      </c>
      <c r="G15" s="377">
        <v>3</v>
      </c>
      <c r="H15" s="377"/>
      <c r="I15" s="377"/>
      <c r="J15" s="378">
        <v>37</v>
      </c>
      <c r="K15" s="379">
        <f t="shared" si="3"/>
        <v>12.333333333333334</v>
      </c>
      <c r="L15" s="378">
        <v>342.25</v>
      </c>
      <c r="M15" s="378">
        <v>425.70000000000005</v>
      </c>
      <c r="N15" s="378">
        <v>66</v>
      </c>
      <c r="O15" s="378">
        <v>47</v>
      </c>
      <c r="P15" s="378">
        <v>0</v>
      </c>
      <c r="Q15" s="378">
        <v>44.05</v>
      </c>
      <c r="R15" s="377">
        <v>925</v>
      </c>
      <c r="S15" s="377">
        <v>0</v>
      </c>
      <c r="T15" s="378">
        <v>925</v>
      </c>
      <c r="U15" s="377">
        <v>925</v>
      </c>
      <c r="V15" s="379">
        <f t="shared" si="7"/>
        <v>25</v>
      </c>
      <c r="W15" s="379">
        <f t="shared" si="4"/>
        <v>22</v>
      </c>
      <c r="X15" s="379">
        <f t="shared" si="5"/>
        <v>15.666666666666666</v>
      </c>
      <c r="Y15" s="379">
        <f t="shared" si="6"/>
        <v>308.33333333333331</v>
      </c>
    </row>
    <row r="16" spans="1:26">
      <c r="A16" s="375"/>
      <c r="B16" s="375" t="s">
        <v>3941</v>
      </c>
      <c r="C16" s="376">
        <v>11030021</v>
      </c>
      <c r="D16" s="367" t="s">
        <v>3960</v>
      </c>
      <c r="E16" s="368" t="s">
        <v>1895</v>
      </c>
      <c r="F16" s="454" t="s">
        <v>3964</v>
      </c>
      <c r="G16" s="377">
        <v>13</v>
      </c>
      <c r="H16" s="377"/>
      <c r="I16" s="377"/>
      <c r="J16" s="378">
        <v>318</v>
      </c>
      <c r="K16" s="616">
        <f t="shared" si="3"/>
        <v>24.46153846153846</v>
      </c>
      <c r="L16" s="378">
        <v>1688.5799999999997</v>
      </c>
      <c r="M16" s="378">
        <v>2849.2800000000007</v>
      </c>
      <c r="N16" s="378">
        <v>1327.9399999999998</v>
      </c>
      <c r="O16" s="378">
        <v>235.69000000000005</v>
      </c>
      <c r="P16" s="378">
        <v>1144.8000000000002</v>
      </c>
      <c r="Q16" s="378">
        <v>724.62900000000013</v>
      </c>
      <c r="R16" s="377">
        <v>7970.9190000000008</v>
      </c>
      <c r="S16" s="377">
        <v>0</v>
      </c>
      <c r="T16" s="378">
        <v>7950</v>
      </c>
      <c r="U16" s="378">
        <v>7950</v>
      </c>
      <c r="V16" s="379">
        <f t="shared" si="7"/>
        <v>25.065783018867926</v>
      </c>
      <c r="W16" s="379">
        <f t="shared" si="4"/>
        <v>102.14923076923075</v>
      </c>
      <c r="X16" s="379">
        <f t="shared" si="5"/>
        <v>18.130000000000003</v>
      </c>
      <c r="Y16" s="379">
        <f t="shared" si="6"/>
        <v>613.14761538461539</v>
      </c>
    </row>
    <row r="17" spans="1:26">
      <c r="A17" s="375"/>
      <c r="B17" s="375" t="s">
        <v>3941</v>
      </c>
      <c r="C17" s="376">
        <v>11030021</v>
      </c>
      <c r="D17" s="367" t="s">
        <v>3960</v>
      </c>
      <c r="E17" s="368" t="s">
        <v>3894</v>
      </c>
      <c r="F17" s="383" t="s">
        <v>3966</v>
      </c>
      <c r="G17" s="377">
        <v>30</v>
      </c>
      <c r="H17" s="377"/>
      <c r="I17" s="377"/>
      <c r="J17" s="378">
        <v>491</v>
      </c>
      <c r="K17" s="379">
        <f t="shared" si="3"/>
        <v>16.366666666666667</v>
      </c>
      <c r="L17" s="378">
        <v>3972.1899999999987</v>
      </c>
      <c r="M17" s="378">
        <v>7071.88</v>
      </c>
      <c r="N17" s="378">
        <v>796.36</v>
      </c>
      <c r="O17" s="378">
        <v>94.57</v>
      </c>
      <c r="P17" s="378"/>
      <c r="Q17" s="378">
        <v>1790.26</v>
      </c>
      <c r="R17" s="377">
        <v>13725.26</v>
      </c>
      <c r="S17" s="377"/>
      <c r="T17" s="378">
        <v>12275</v>
      </c>
      <c r="U17" s="377">
        <v>12275</v>
      </c>
      <c r="V17" s="379">
        <f t="shared" si="7"/>
        <v>27.953686354378821</v>
      </c>
      <c r="W17" s="379">
        <f t="shared" si="4"/>
        <v>26.545333333333335</v>
      </c>
      <c r="X17" s="379">
        <f t="shared" si="5"/>
        <v>3.152333333333333</v>
      </c>
      <c r="Y17" s="379">
        <f t="shared" si="6"/>
        <v>457.50866666666667</v>
      </c>
    </row>
    <row r="18" spans="1:26">
      <c r="A18" s="384"/>
      <c r="B18" s="385" t="s">
        <v>3944</v>
      </c>
      <c r="C18" s="382"/>
      <c r="D18" s="386"/>
      <c r="E18" s="387"/>
      <c r="F18" s="388"/>
      <c r="G18" s="389">
        <f>SUM(G8:G17)</f>
        <v>411</v>
      </c>
      <c r="H18" s="389">
        <f>SUM(H8:H17)</f>
        <v>0</v>
      </c>
      <c r="I18" s="389">
        <f>SUM(I8:I17)</f>
        <v>0</v>
      </c>
      <c r="J18" s="390">
        <f>SUM(J8:J17)</f>
        <v>8093</v>
      </c>
      <c r="K18" s="391">
        <f>AVERAGE(K8:K17)</f>
        <v>17.474905762089122</v>
      </c>
      <c r="L18" s="390">
        <f>SUM(L8:L17)</f>
        <v>153792.13999999998</v>
      </c>
      <c r="M18" s="390">
        <f>SUM(M8:M17)</f>
        <v>127795.56000000006</v>
      </c>
      <c r="N18" s="390">
        <f>SUM(N8:N17)</f>
        <v>27478.519999999982</v>
      </c>
      <c r="O18" s="390">
        <f>SUM(O8:O17)</f>
        <v>23654.26</v>
      </c>
      <c r="P18" s="390"/>
      <c r="Q18" s="390"/>
      <c r="R18" s="392">
        <f>SUM(R8:R17)</f>
        <v>351515.55900000001</v>
      </c>
      <c r="S18" s="392">
        <f t="shared" ref="S18" si="8">SUM(S8:S17)</f>
        <v>0</v>
      </c>
      <c r="T18" s="392"/>
      <c r="U18" s="392"/>
      <c r="V18" s="391">
        <f>AVERAGE(V8:V17)</f>
        <v>271.27763357654851</v>
      </c>
      <c r="W18" s="393">
        <f>AVERAGE(W8:W17)</f>
        <v>78.642530805493365</v>
      </c>
      <c r="X18" s="393">
        <f>AVERAGE(X8:X17)</f>
        <v>52.539037462787476</v>
      </c>
      <c r="Y18" s="393">
        <f>AVERAGE(Y8:Y17)</f>
        <v>947.6519842272171</v>
      </c>
    </row>
    <row r="19" spans="1:26" ht="15" customHeight="1">
      <c r="A19" s="375"/>
      <c r="B19" s="394" t="s">
        <v>3942</v>
      </c>
      <c r="C19" s="366">
        <v>11030023</v>
      </c>
      <c r="D19" s="367" t="s">
        <v>3958</v>
      </c>
      <c r="E19" s="368" t="s">
        <v>46</v>
      </c>
      <c r="F19" s="369" t="s">
        <v>3962</v>
      </c>
      <c r="G19" s="396">
        <v>157</v>
      </c>
      <c r="H19" s="396"/>
      <c r="I19" s="396"/>
      <c r="J19" s="396">
        <v>3166</v>
      </c>
      <c r="K19" s="396">
        <f t="shared" ref="K19:K27" si="9">J19/G19</f>
        <v>20.165605095541402</v>
      </c>
      <c r="L19" s="397">
        <v>49104.66</v>
      </c>
      <c r="M19" s="397">
        <v>33432.960000000021</v>
      </c>
      <c r="N19" s="397">
        <v>15842.449999999993</v>
      </c>
      <c r="O19" s="397">
        <v>10292</v>
      </c>
      <c r="P19" s="397">
        <v>0</v>
      </c>
      <c r="Q19" s="398">
        <v>5223.9000000000005</v>
      </c>
      <c r="R19" s="397">
        <v>113895.97</v>
      </c>
      <c r="S19" s="397">
        <v>0</v>
      </c>
      <c r="T19" s="397">
        <v>104431.37</v>
      </c>
      <c r="U19" s="397">
        <v>109560</v>
      </c>
      <c r="V19" s="399">
        <f t="shared" ref="V19:V27" si="10">R19/J19</f>
        <v>35.974722046746685</v>
      </c>
      <c r="W19" s="399">
        <f t="shared" ref="W19:W27" si="11">N19/G19</f>
        <v>100.90732484076429</v>
      </c>
      <c r="X19" s="399">
        <f t="shared" ref="X19:X27" si="12">O19/G19</f>
        <v>65.554140127388536</v>
      </c>
      <c r="Y19" s="399">
        <f t="shared" ref="Y19:Y27" si="13">R19/G19</f>
        <v>725.45203821656048</v>
      </c>
    </row>
    <row r="20" spans="1:26" ht="16.5" customHeight="1">
      <c r="A20" s="375"/>
      <c r="B20" s="394" t="s">
        <v>3942</v>
      </c>
      <c r="C20" s="376">
        <v>11030024</v>
      </c>
      <c r="D20" s="367" t="s">
        <v>3959</v>
      </c>
      <c r="E20" s="368" t="s">
        <v>46</v>
      </c>
      <c r="F20" s="369" t="s">
        <v>3962</v>
      </c>
      <c r="G20" s="396">
        <v>20</v>
      </c>
      <c r="H20" s="396"/>
      <c r="I20" s="396"/>
      <c r="J20" s="396">
        <v>34</v>
      </c>
      <c r="K20" s="396">
        <f t="shared" si="9"/>
        <v>1.7</v>
      </c>
      <c r="L20" s="397">
        <v>39480</v>
      </c>
      <c r="M20" s="397">
        <v>19000</v>
      </c>
      <c r="N20" s="397">
        <v>5962.3399999999983</v>
      </c>
      <c r="O20" s="397">
        <v>6013</v>
      </c>
      <c r="P20" s="397">
        <v>0</v>
      </c>
      <c r="Q20" s="397">
        <v>8400</v>
      </c>
      <c r="R20" s="397">
        <v>78855.339999999982</v>
      </c>
      <c r="S20" s="397">
        <v>0</v>
      </c>
      <c r="T20" s="397">
        <v>78304.199999999983</v>
      </c>
      <c r="U20" s="397">
        <v>78304.199999999983</v>
      </c>
      <c r="V20" s="399">
        <f t="shared" si="10"/>
        <v>2319.2747058823525</v>
      </c>
      <c r="W20" s="399">
        <f t="shared" si="11"/>
        <v>298.1169999999999</v>
      </c>
      <c r="X20" s="399">
        <f t="shared" si="12"/>
        <v>300.64999999999998</v>
      </c>
      <c r="Y20" s="399">
        <f t="shared" si="13"/>
        <v>3942.7669999999989</v>
      </c>
    </row>
    <row r="21" spans="1:26">
      <c r="A21" s="375"/>
      <c r="B21" s="394" t="s">
        <v>3942</v>
      </c>
      <c r="C21" s="376">
        <v>11030022</v>
      </c>
      <c r="D21" s="367" t="s">
        <v>3961</v>
      </c>
      <c r="E21" s="368" t="s">
        <v>1610</v>
      </c>
      <c r="F21" s="395" t="s">
        <v>3963</v>
      </c>
      <c r="G21" s="396">
        <v>54</v>
      </c>
      <c r="H21" s="396"/>
      <c r="I21" s="396"/>
      <c r="J21" s="396">
        <v>1352</v>
      </c>
      <c r="K21" s="396">
        <f t="shared" si="9"/>
        <v>25.037037037037038</v>
      </c>
      <c r="L21" s="397">
        <v>22253.303139319214</v>
      </c>
      <c r="M21" s="397">
        <v>23389.311377067985</v>
      </c>
      <c r="N21" s="397">
        <v>567.59000000000037</v>
      </c>
      <c r="O21" s="397">
        <v>4432</v>
      </c>
      <c r="P21" s="397">
        <v>0</v>
      </c>
      <c r="Q21" s="451">
        <v>-10082.204516387199</v>
      </c>
      <c r="R21" s="397">
        <v>50642.204516387217</v>
      </c>
      <c r="S21" s="397">
        <v>0</v>
      </c>
      <c r="T21" s="397">
        <v>40560</v>
      </c>
      <c r="U21" s="397">
        <v>40560</v>
      </c>
      <c r="V21" s="399">
        <f t="shared" si="10"/>
        <v>37.457251861233146</v>
      </c>
      <c r="W21" s="399">
        <f t="shared" si="11"/>
        <v>10.510925925925934</v>
      </c>
      <c r="X21" s="399">
        <f t="shared" si="12"/>
        <v>82.074074074074076</v>
      </c>
      <c r="Y21" s="399">
        <f t="shared" si="13"/>
        <v>937.81860215531879</v>
      </c>
    </row>
    <row r="22" spans="1:26">
      <c r="A22" s="375"/>
      <c r="B22" s="394" t="s">
        <v>3942</v>
      </c>
      <c r="C22" s="376">
        <v>11030022</v>
      </c>
      <c r="D22" s="367" t="s">
        <v>3961</v>
      </c>
      <c r="E22" s="368" t="s">
        <v>1916</v>
      </c>
      <c r="F22" s="395" t="s">
        <v>3964</v>
      </c>
      <c r="G22" s="396">
        <v>14</v>
      </c>
      <c r="H22" s="396"/>
      <c r="I22" s="396"/>
      <c r="J22" s="396">
        <v>298</v>
      </c>
      <c r="K22" s="396">
        <f t="shared" si="9"/>
        <v>21.285714285714285</v>
      </c>
      <c r="L22" s="397">
        <v>4470</v>
      </c>
      <c r="M22" s="397">
        <v>3576</v>
      </c>
      <c r="N22" s="397">
        <v>79.94</v>
      </c>
      <c r="O22" s="397">
        <v>820</v>
      </c>
      <c r="P22" s="397">
        <v>0</v>
      </c>
      <c r="Q22" s="397">
        <v>387.40000000000009</v>
      </c>
      <c r="R22" s="397">
        <v>8882.64</v>
      </c>
      <c r="S22" s="397">
        <v>0</v>
      </c>
      <c r="T22" s="397">
        <v>8882.64</v>
      </c>
      <c r="U22" s="397">
        <v>8882.64</v>
      </c>
      <c r="V22" s="399">
        <f t="shared" si="10"/>
        <v>29.807516778523489</v>
      </c>
      <c r="W22" s="399">
        <f t="shared" si="11"/>
        <v>5.71</v>
      </c>
      <c r="X22" s="399">
        <f t="shared" si="12"/>
        <v>58.571428571428569</v>
      </c>
      <c r="Y22" s="399">
        <f t="shared" si="13"/>
        <v>634.47428571428566</v>
      </c>
    </row>
    <row r="23" spans="1:26">
      <c r="A23" s="375"/>
      <c r="B23" s="394" t="s">
        <v>3942</v>
      </c>
      <c r="C23" s="376">
        <v>11030021</v>
      </c>
      <c r="D23" s="367" t="s">
        <v>3960</v>
      </c>
      <c r="E23" s="368" t="s">
        <v>1610</v>
      </c>
      <c r="F23" s="395" t="s">
        <v>3963</v>
      </c>
      <c r="G23" s="396">
        <v>44</v>
      </c>
      <c r="H23" s="396"/>
      <c r="I23" s="396"/>
      <c r="J23" s="396">
        <v>1037</v>
      </c>
      <c r="K23" s="396">
        <f t="shared" si="9"/>
        <v>23.568181818181817</v>
      </c>
      <c r="L23" s="397">
        <v>17068.546860557697</v>
      </c>
      <c r="M23" s="397">
        <v>17939.878622795492</v>
      </c>
      <c r="N23" s="397">
        <v>331.36</v>
      </c>
      <c r="O23" s="397">
        <v>983</v>
      </c>
      <c r="P23" s="397">
        <v>0</v>
      </c>
      <c r="Q23" s="451">
        <v>-10397.785483353204</v>
      </c>
      <c r="R23" s="397">
        <v>36322.785483353204</v>
      </c>
      <c r="S23" s="397">
        <v>0</v>
      </c>
      <c r="T23" s="397">
        <v>25925</v>
      </c>
      <c r="U23" s="397">
        <v>25925</v>
      </c>
      <c r="V23" s="399">
        <f t="shared" si="10"/>
        <v>35.02679410159422</v>
      </c>
      <c r="W23" s="399">
        <f t="shared" si="11"/>
        <v>7.5309090909090912</v>
      </c>
      <c r="X23" s="399">
        <f t="shared" si="12"/>
        <v>22.34090909090909</v>
      </c>
      <c r="Y23" s="399">
        <f t="shared" si="13"/>
        <v>825.51785189439101</v>
      </c>
    </row>
    <row r="24" spans="1:26">
      <c r="A24" s="375"/>
      <c r="B24" s="394" t="s">
        <v>3942</v>
      </c>
      <c r="C24" s="376">
        <v>11030021</v>
      </c>
      <c r="D24" s="367" t="s">
        <v>3960</v>
      </c>
      <c r="E24" s="368" t="s">
        <v>1916</v>
      </c>
      <c r="F24" s="395" t="s">
        <v>3964</v>
      </c>
      <c r="G24" s="396">
        <v>17</v>
      </c>
      <c r="H24" s="396"/>
      <c r="I24" s="396"/>
      <c r="J24" s="396">
        <v>309</v>
      </c>
      <c r="K24" s="396">
        <f t="shared" si="9"/>
        <v>18.176470588235293</v>
      </c>
      <c r="L24" s="397">
        <v>3955.2000000000003</v>
      </c>
      <c r="M24" s="397">
        <v>3151.7999999999997</v>
      </c>
      <c r="N24" s="397">
        <v>174.17000000000002</v>
      </c>
      <c r="O24" s="397">
        <v>118</v>
      </c>
      <c r="P24" s="397">
        <v>0</v>
      </c>
      <c r="Q24" s="397">
        <v>463.5</v>
      </c>
      <c r="R24" s="397">
        <v>7696.3200000000006</v>
      </c>
      <c r="S24" s="397">
        <v>0</v>
      </c>
      <c r="T24" s="397">
        <v>7696.3200000000006</v>
      </c>
      <c r="U24" s="397">
        <v>7696.3200000000006</v>
      </c>
      <c r="V24" s="399">
        <f t="shared" si="10"/>
        <v>24.907184466019419</v>
      </c>
      <c r="W24" s="399">
        <f t="shared" si="11"/>
        <v>10.24529411764706</v>
      </c>
      <c r="X24" s="399">
        <f t="shared" si="12"/>
        <v>6.9411764705882355</v>
      </c>
      <c r="Y24" s="399">
        <f t="shared" si="13"/>
        <v>452.72470588235296</v>
      </c>
    </row>
    <row r="25" spans="1:26">
      <c r="A25" s="375"/>
      <c r="B25" s="394" t="s">
        <v>3942</v>
      </c>
      <c r="C25" s="376">
        <v>11030021</v>
      </c>
      <c r="D25" s="367" t="s">
        <v>3960</v>
      </c>
      <c r="E25" s="368" t="s">
        <v>1895</v>
      </c>
      <c r="F25" s="454" t="s">
        <v>3964</v>
      </c>
      <c r="G25" s="396">
        <v>17</v>
      </c>
      <c r="H25" s="396"/>
      <c r="I25" s="396"/>
      <c r="J25" s="396">
        <v>275</v>
      </c>
      <c r="K25" s="617">
        <f>J25/G25</f>
        <v>16.176470588235293</v>
      </c>
      <c r="L25" s="397">
        <v>1889.25</v>
      </c>
      <c r="M25" s="397">
        <v>2485.9999999999995</v>
      </c>
      <c r="N25" s="397">
        <v>656.55</v>
      </c>
      <c r="O25" s="397">
        <v>258.55</v>
      </c>
      <c r="P25" s="397">
        <v>990.00000000000011</v>
      </c>
      <c r="Q25" s="397">
        <v>628.03499999999997</v>
      </c>
      <c r="R25" s="397">
        <v>6908.3850000000011</v>
      </c>
      <c r="S25" s="397">
        <v>0</v>
      </c>
      <c r="T25" s="397">
        <v>6874.982</v>
      </c>
      <c r="U25" s="397">
        <v>6874.982</v>
      </c>
      <c r="V25" s="399">
        <f>R25/J25</f>
        <v>25.121400000000005</v>
      </c>
      <c r="W25" s="399">
        <f>N25/G25</f>
        <v>38.620588235294115</v>
      </c>
      <c r="X25" s="399">
        <f>O25/G25</f>
        <v>15.208823529411765</v>
      </c>
      <c r="Y25" s="399">
        <f>R25/G25</f>
        <v>406.37558823529417</v>
      </c>
    </row>
    <row r="26" spans="1:26">
      <c r="A26" s="375"/>
      <c r="B26" s="394" t="s">
        <v>3942</v>
      </c>
      <c r="C26" s="376">
        <v>11030021</v>
      </c>
      <c r="D26" s="367" t="s">
        <v>3960</v>
      </c>
      <c r="E26" s="368" t="s">
        <v>3894</v>
      </c>
      <c r="F26" s="395" t="s">
        <v>3966</v>
      </c>
      <c r="G26" s="396">
        <v>29</v>
      </c>
      <c r="H26" s="396"/>
      <c r="I26" s="396"/>
      <c r="J26" s="396">
        <v>529</v>
      </c>
      <c r="K26" s="396">
        <f t="shared" si="9"/>
        <v>18.241379310344829</v>
      </c>
      <c r="L26" s="397">
        <v>4279.6099999999997</v>
      </c>
      <c r="M26" s="397">
        <v>7636.119999999999</v>
      </c>
      <c r="N26" s="397">
        <v>895.74999999999989</v>
      </c>
      <c r="O26" s="397">
        <v>115.14</v>
      </c>
      <c r="P26" s="397">
        <v>0</v>
      </c>
      <c r="Q26" s="398">
        <v>1939.0099999999998</v>
      </c>
      <c r="R26" s="397">
        <v>14865.630000000001</v>
      </c>
      <c r="S26" s="397">
        <v>0</v>
      </c>
      <c r="T26" s="397">
        <v>13225</v>
      </c>
      <c r="U26" s="397">
        <v>13225</v>
      </c>
      <c r="V26" s="399">
        <f t="shared" si="10"/>
        <v>28.101379962192819</v>
      </c>
      <c r="W26" s="399">
        <f t="shared" si="11"/>
        <v>30.887931034482754</v>
      </c>
      <c r="X26" s="399">
        <f t="shared" si="12"/>
        <v>3.970344827586207</v>
      </c>
      <c r="Y26" s="399">
        <f t="shared" si="13"/>
        <v>512.60793103448282</v>
      </c>
    </row>
    <row r="27" spans="1:26">
      <c r="A27" s="375"/>
      <c r="B27" s="394" t="s">
        <v>3942</v>
      </c>
      <c r="C27" s="376">
        <v>11030021</v>
      </c>
      <c r="D27" s="367" t="s">
        <v>3960</v>
      </c>
      <c r="E27" s="368" t="s">
        <v>1545</v>
      </c>
      <c r="F27" s="395" t="s">
        <v>3965</v>
      </c>
      <c r="G27" s="396">
        <v>48</v>
      </c>
      <c r="H27" s="396"/>
      <c r="I27" s="396"/>
      <c r="J27" s="396">
        <v>940</v>
      </c>
      <c r="K27" s="396">
        <f t="shared" si="9"/>
        <v>19.583333333333332</v>
      </c>
      <c r="L27" s="397">
        <v>7237.9999999999955</v>
      </c>
      <c r="M27" s="397">
        <v>12517.309999999998</v>
      </c>
      <c r="N27" s="397">
        <v>2187.0899999999997</v>
      </c>
      <c r="O27" s="397">
        <v>439</v>
      </c>
      <c r="P27" s="397">
        <v>0</v>
      </c>
      <c r="Q27" s="397">
        <v>1118.6000000000004</v>
      </c>
      <c r="R27" s="397">
        <v>23500</v>
      </c>
      <c r="S27" s="397">
        <v>0</v>
      </c>
      <c r="T27" s="397">
        <v>23500</v>
      </c>
      <c r="U27" s="397">
        <v>23500</v>
      </c>
      <c r="V27" s="399">
        <f t="shared" si="10"/>
        <v>25</v>
      </c>
      <c r="W27" s="399">
        <f t="shared" si="11"/>
        <v>45.564374999999991</v>
      </c>
      <c r="X27" s="399">
        <f t="shared" si="12"/>
        <v>9.1458333333333339</v>
      </c>
      <c r="Y27" s="399">
        <f t="shared" si="13"/>
        <v>489.58333333333331</v>
      </c>
    </row>
    <row r="28" spans="1:26">
      <c r="A28" s="384"/>
      <c r="B28" s="385" t="s">
        <v>3944</v>
      </c>
      <c r="C28" s="382"/>
      <c r="D28" s="386"/>
      <c r="E28" s="387"/>
      <c r="F28" s="388"/>
      <c r="G28" s="400">
        <f>SUM(G19:G27)</f>
        <v>400</v>
      </c>
      <c r="H28" s="400">
        <f>SUM(H19:H27)</f>
        <v>0</v>
      </c>
      <c r="I28" s="400">
        <f>SUM(I19:I27)</f>
        <v>0</v>
      </c>
      <c r="J28" s="401">
        <f>SUM(J19:J27)</f>
        <v>7940</v>
      </c>
      <c r="K28" s="391">
        <f>AVERAGE(K19:K27)</f>
        <v>18.214910228513698</v>
      </c>
      <c r="L28" s="402">
        <f>SUM(L19:L27)</f>
        <v>149738.5699998769</v>
      </c>
      <c r="M28" s="402">
        <f>SUM(M19:M27)</f>
        <v>123129.37999986349</v>
      </c>
      <c r="N28" s="402">
        <f>SUM(N19:N27)</f>
        <v>26697.239999999991</v>
      </c>
      <c r="O28" s="402">
        <f>SUM(O19:O27)</f>
        <v>23470.69</v>
      </c>
      <c r="P28" s="390"/>
      <c r="Q28" s="390"/>
      <c r="R28" s="403">
        <f>SUM(R19:R27)</f>
        <v>341569.27499974042</v>
      </c>
      <c r="S28" s="389"/>
      <c r="T28" s="390"/>
      <c r="U28" s="389"/>
      <c r="V28" s="391">
        <f>AVERAGE(V19:V27)</f>
        <v>284.51899501096244</v>
      </c>
      <c r="W28" s="404">
        <f>AVERAGE(W19:W27)</f>
        <v>60.899372027224786</v>
      </c>
      <c r="X28" s="404">
        <f>AVERAGE(X19:X27)</f>
        <v>62.717414447191103</v>
      </c>
      <c r="Y28" s="404">
        <f>AVERAGE(Y19:Y27)</f>
        <v>991.92459294066873</v>
      </c>
    </row>
    <row r="29" spans="1:26">
      <c r="A29" s="375"/>
      <c r="B29" s="394" t="s">
        <v>3943</v>
      </c>
      <c r="C29" s="366">
        <v>11030023</v>
      </c>
      <c r="D29" s="367" t="s">
        <v>3958</v>
      </c>
      <c r="E29" s="368" t="s">
        <v>46</v>
      </c>
      <c r="F29" s="405" t="s">
        <v>3962</v>
      </c>
      <c r="G29" s="406">
        <v>153</v>
      </c>
      <c r="H29" s="406"/>
      <c r="I29" s="406"/>
      <c r="J29" s="407">
        <v>3132</v>
      </c>
      <c r="K29" s="408">
        <f>J29/G29</f>
        <v>20.470588235294116</v>
      </c>
      <c r="L29" s="409">
        <v>48577.320000000014</v>
      </c>
      <c r="M29" s="409">
        <v>33073.920000000042</v>
      </c>
      <c r="N29" s="409">
        <v>35569.94000000001</v>
      </c>
      <c r="O29" s="409">
        <v>16841</v>
      </c>
      <c r="P29" s="410">
        <v>0</v>
      </c>
      <c r="Q29" s="410">
        <v>5167.7999999999947</v>
      </c>
      <c r="R29" s="409">
        <v>139229.98000000004</v>
      </c>
      <c r="S29" s="411">
        <v>0</v>
      </c>
      <c r="T29" s="409">
        <v>103305.4</v>
      </c>
      <c r="U29" s="409">
        <v>103305.4</v>
      </c>
      <c r="V29" s="412">
        <f t="shared" ref="V29:V37" si="14">R29/J29</f>
        <v>44.454016602809716</v>
      </c>
      <c r="W29" s="413">
        <f t="shared" ref="W29:W37" si="15">N29/G29</f>
        <v>232.48326797385627</v>
      </c>
      <c r="X29" s="413">
        <f t="shared" ref="X29:X37" si="16">O29/G29</f>
        <v>110.0718954248366</v>
      </c>
      <c r="Y29" s="413">
        <f t="shared" ref="Y29:Y37" si="17">R29/G29</f>
        <v>909.99986928104602</v>
      </c>
      <c r="Z29" s="364"/>
    </row>
    <row r="30" spans="1:26">
      <c r="A30" s="375"/>
      <c r="B30" s="394" t="s">
        <v>3943</v>
      </c>
      <c r="C30" s="376">
        <v>11030024</v>
      </c>
      <c r="D30" s="367" t="s">
        <v>3959</v>
      </c>
      <c r="E30" s="368" t="s">
        <v>46</v>
      </c>
      <c r="F30" s="405" t="s">
        <v>3962</v>
      </c>
      <c r="G30" s="406">
        <v>21</v>
      </c>
      <c r="H30" s="406"/>
      <c r="I30" s="406"/>
      <c r="J30" s="407">
        <v>37</v>
      </c>
      <c r="K30" s="408">
        <f t="shared" ref="K30:K37" si="18">J30/G30</f>
        <v>1.7619047619047619</v>
      </c>
      <c r="L30" s="409">
        <v>41454</v>
      </c>
      <c r="M30" s="409">
        <v>19950</v>
      </c>
      <c r="N30" s="409">
        <v>5131.76</v>
      </c>
      <c r="O30" s="409">
        <v>5373</v>
      </c>
      <c r="P30" s="410">
        <v>0</v>
      </c>
      <c r="Q30" s="410">
        <v>8820</v>
      </c>
      <c r="R30" s="409">
        <v>80728.759999999995</v>
      </c>
      <c r="S30" s="411">
        <v>0</v>
      </c>
      <c r="T30" s="409">
        <v>80724.5</v>
      </c>
      <c r="U30" s="409">
        <v>80724.5</v>
      </c>
      <c r="V30" s="412">
        <f t="shared" si="14"/>
        <v>2181.8583783783783</v>
      </c>
      <c r="W30" s="413">
        <f t="shared" si="15"/>
        <v>244.36952380952383</v>
      </c>
      <c r="X30" s="413">
        <f t="shared" si="16"/>
        <v>255.85714285714286</v>
      </c>
      <c r="Y30" s="413">
        <f t="shared" si="17"/>
        <v>3844.2266666666665</v>
      </c>
      <c r="Z30" s="364"/>
    </row>
    <row r="31" spans="1:26">
      <c r="A31" s="375"/>
      <c r="B31" s="394" t="s">
        <v>3943</v>
      </c>
      <c r="C31" s="376">
        <v>11030022</v>
      </c>
      <c r="D31" s="367" t="s">
        <v>3961</v>
      </c>
      <c r="E31" s="368" t="s">
        <v>1610</v>
      </c>
      <c r="F31" s="405" t="s">
        <v>3963</v>
      </c>
      <c r="G31" s="406">
        <v>57</v>
      </c>
      <c r="H31" s="406"/>
      <c r="I31" s="406"/>
      <c r="J31" s="407">
        <v>1271</v>
      </c>
      <c r="K31" s="408">
        <f t="shared" si="18"/>
        <v>22.298245614035089</v>
      </c>
      <c r="L31" s="410">
        <v>21098.600000000006</v>
      </c>
      <c r="M31" s="410">
        <v>24504.879999999994</v>
      </c>
      <c r="N31" s="410">
        <v>571.00000000000023</v>
      </c>
      <c r="O31" s="410">
        <v>4777</v>
      </c>
      <c r="P31" s="410">
        <v>0</v>
      </c>
      <c r="Q31" s="410">
        <v>12821.480000000007</v>
      </c>
      <c r="R31" s="410">
        <v>50951.479999999989</v>
      </c>
      <c r="S31" s="410">
        <v>0</v>
      </c>
      <c r="T31" s="410">
        <v>38130</v>
      </c>
      <c r="U31" s="410">
        <v>38130</v>
      </c>
      <c r="V31" s="412">
        <f t="shared" si="14"/>
        <v>40.087710464201407</v>
      </c>
      <c r="W31" s="413">
        <f t="shared" si="15"/>
        <v>10.017543859649127</v>
      </c>
      <c r="X31" s="413">
        <f t="shared" si="16"/>
        <v>83.807017543859644</v>
      </c>
      <c r="Y31" s="413">
        <f t="shared" si="17"/>
        <v>893.88561403508754</v>
      </c>
      <c r="Z31" s="364"/>
    </row>
    <row r="32" spans="1:26">
      <c r="A32" s="375"/>
      <c r="B32" s="394" t="s">
        <v>3943</v>
      </c>
      <c r="C32" s="376">
        <v>11030022</v>
      </c>
      <c r="D32" s="367" t="s">
        <v>3961</v>
      </c>
      <c r="E32" s="368" t="s">
        <v>1916</v>
      </c>
      <c r="F32" s="405" t="s">
        <v>3964</v>
      </c>
      <c r="G32" s="406">
        <v>15</v>
      </c>
      <c r="H32" s="406"/>
      <c r="I32" s="406"/>
      <c r="J32" s="407">
        <v>258</v>
      </c>
      <c r="K32" s="408">
        <f t="shared" si="18"/>
        <v>17.2</v>
      </c>
      <c r="L32" s="407">
        <v>3870</v>
      </c>
      <c r="M32" s="407">
        <v>3096</v>
      </c>
      <c r="N32" s="407">
        <v>85.95</v>
      </c>
      <c r="O32" s="407">
        <v>1150</v>
      </c>
      <c r="P32" s="407">
        <v>0</v>
      </c>
      <c r="Q32" s="407">
        <v>335.40000000000003</v>
      </c>
      <c r="R32" s="406">
        <v>7669.9600000000009</v>
      </c>
      <c r="S32" s="406">
        <v>0</v>
      </c>
      <c r="T32" s="407">
        <v>7669.9600000000009</v>
      </c>
      <c r="U32" s="406">
        <v>7669.96</v>
      </c>
      <c r="V32" s="414">
        <f t="shared" si="14"/>
        <v>29.72852713178295</v>
      </c>
      <c r="W32" s="413">
        <f t="shared" si="15"/>
        <v>5.73</v>
      </c>
      <c r="X32" s="413">
        <f t="shared" si="16"/>
        <v>76.666666666666671</v>
      </c>
      <c r="Y32" s="413">
        <f t="shared" si="17"/>
        <v>511.33066666666673</v>
      </c>
      <c r="Z32" s="364"/>
    </row>
    <row r="33" spans="1:26">
      <c r="A33" s="375"/>
      <c r="B33" s="394" t="s">
        <v>3943</v>
      </c>
      <c r="C33" s="376">
        <v>11030021</v>
      </c>
      <c r="D33" s="367" t="s">
        <v>3960</v>
      </c>
      <c r="E33" s="368" t="s">
        <v>1610</v>
      </c>
      <c r="F33" s="405" t="s">
        <v>3963</v>
      </c>
      <c r="G33" s="415">
        <v>44</v>
      </c>
      <c r="H33" s="415"/>
      <c r="I33" s="415"/>
      <c r="J33" s="416">
        <v>1028</v>
      </c>
      <c r="K33" s="408">
        <f t="shared" si="18"/>
        <v>23.363636363636363</v>
      </c>
      <c r="L33" s="416">
        <v>17064.799999999996</v>
      </c>
      <c r="M33" s="416">
        <v>19819.840000000004</v>
      </c>
      <c r="N33" s="416">
        <v>300.25999999999993</v>
      </c>
      <c r="O33" s="416">
        <v>1088.32</v>
      </c>
      <c r="P33" s="416">
        <v>0</v>
      </c>
      <c r="Q33" s="416">
        <v>12573.220000000003</v>
      </c>
      <c r="R33" s="415">
        <v>38273.219999999979</v>
      </c>
      <c r="S33" s="415">
        <v>0</v>
      </c>
      <c r="T33" s="406">
        <v>25700</v>
      </c>
      <c r="U33" s="406">
        <v>25700</v>
      </c>
      <c r="V33" s="417">
        <f t="shared" si="14"/>
        <v>37.230758754863793</v>
      </c>
      <c r="W33" s="413">
        <f t="shared" si="15"/>
        <v>6.8240909090909074</v>
      </c>
      <c r="X33" s="413">
        <f t="shared" si="16"/>
        <v>24.734545454545454</v>
      </c>
      <c r="Y33" s="413">
        <f t="shared" si="17"/>
        <v>869.84590909090866</v>
      </c>
      <c r="Z33" s="364"/>
    </row>
    <row r="34" spans="1:26">
      <c r="A34" s="375"/>
      <c r="B34" s="394" t="s">
        <v>3943</v>
      </c>
      <c r="C34" s="376">
        <v>11030021</v>
      </c>
      <c r="D34" s="367" t="s">
        <v>3960</v>
      </c>
      <c r="E34" s="368" t="s">
        <v>1916</v>
      </c>
      <c r="F34" s="405" t="s">
        <v>3964</v>
      </c>
      <c r="G34" s="415">
        <v>22</v>
      </c>
      <c r="H34" s="415"/>
      <c r="I34" s="415"/>
      <c r="J34" s="416">
        <v>333</v>
      </c>
      <c r="K34" s="408">
        <f t="shared" si="18"/>
        <v>15.136363636363637</v>
      </c>
      <c r="L34" s="416">
        <v>4262.4000000000015</v>
      </c>
      <c r="M34" s="416">
        <v>3396.599999999999</v>
      </c>
      <c r="N34" s="416">
        <v>220.24999999999997</v>
      </c>
      <c r="O34" s="416">
        <v>99</v>
      </c>
      <c r="P34" s="416">
        <v>0</v>
      </c>
      <c r="Q34" s="416">
        <v>499.5</v>
      </c>
      <c r="R34" s="415">
        <v>8299.52</v>
      </c>
      <c r="S34" s="415">
        <v>0</v>
      </c>
      <c r="T34" s="406">
        <v>8299.52</v>
      </c>
      <c r="U34" s="406">
        <v>8299.52</v>
      </c>
      <c r="V34" s="417">
        <f t="shared" si="14"/>
        <v>24.923483483483484</v>
      </c>
      <c r="W34" s="413">
        <f t="shared" si="15"/>
        <v>10.011363636363635</v>
      </c>
      <c r="X34" s="413">
        <f t="shared" si="16"/>
        <v>4.5</v>
      </c>
      <c r="Y34" s="413">
        <f t="shared" si="17"/>
        <v>377.25090909090909</v>
      </c>
      <c r="Z34" s="364"/>
    </row>
    <row r="35" spans="1:26">
      <c r="A35" s="375"/>
      <c r="B35" s="394" t="s">
        <v>3943</v>
      </c>
      <c r="C35" s="376">
        <v>11030021</v>
      </c>
      <c r="D35" s="367" t="s">
        <v>3960</v>
      </c>
      <c r="E35" s="368" t="s">
        <v>1916</v>
      </c>
      <c r="F35" s="454" t="s">
        <v>3964</v>
      </c>
      <c r="G35" s="415">
        <v>14</v>
      </c>
      <c r="H35" s="406"/>
      <c r="I35" s="406"/>
      <c r="J35" s="416">
        <v>290</v>
      </c>
      <c r="K35" s="618">
        <f>J35/G35</f>
        <v>20.714285714285715</v>
      </c>
      <c r="L35" s="416">
        <v>1890.7999999999997</v>
      </c>
      <c r="M35" s="416">
        <v>2641.8999999999996</v>
      </c>
      <c r="N35" s="416">
        <v>881.61000000000013</v>
      </c>
      <c r="O35" s="416">
        <v>128.5</v>
      </c>
      <c r="P35" s="416">
        <v>1064.3</v>
      </c>
      <c r="Q35" s="416">
        <v>660.71099999999979</v>
      </c>
      <c r="R35" s="415">
        <v>7267.8209999999999</v>
      </c>
      <c r="S35" s="415">
        <v>0</v>
      </c>
      <c r="T35" s="406">
        <v>7250</v>
      </c>
      <c r="U35" s="406">
        <v>7250</v>
      </c>
      <c r="V35" s="417">
        <f>R35/J35</f>
        <v>25.061451724137932</v>
      </c>
      <c r="W35" s="413">
        <f>N35/G35</f>
        <v>62.972142857142863</v>
      </c>
      <c r="X35" s="413">
        <f>O35/G35</f>
        <v>9.1785714285714288</v>
      </c>
      <c r="Y35" s="413">
        <f>R35/G35</f>
        <v>519.13007142857145</v>
      </c>
      <c r="Z35" s="364"/>
    </row>
    <row r="36" spans="1:26">
      <c r="A36" s="375"/>
      <c r="B36" s="394" t="s">
        <v>3943</v>
      </c>
      <c r="C36" s="376">
        <v>11030021</v>
      </c>
      <c r="D36" s="367" t="s">
        <v>3960</v>
      </c>
      <c r="E36" s="368" t="s">
        <v>3162</v>
      </c>
      <c r="F36" s="418" t="s">
        <v>3966</v>
      </c>
      <c r="G36" s="415">
        <v>32</v>
      </c>
      <c r="H36" s="406"/>
      <c r="I36" s="406"/>
      <c r="J36" s="416">
        <v>498</v>
      </c>
      <c r="K36" s="408">
        <f t="shared" si="18"/>
        <v>15.5625</v>
      </c>
      <c r="L36" s="416">
        <v>4028.8200000000006</v>
      </c>
      <c r="M36" s="416">
        <v>7206.8099999999995</v>
      </c>
      <c r="N36" s="416">
        <v>678.41999999999985</v>
      </c>
      <c r="O36" s="416">
        <v>87.990000000000023</v>
      </c>
      <c r="P36" s="416">
        <v>0</v>
      </c>
      <c r="Q36" s="416">
        <v>1800.3199999999995</v>
      </c>
      <c r="R36" s="415">
        <v>13802.36</v>
      </c>
      <c r="S36" s="415">
        <v>0</v>
      </c>
      <c r="T36" s="406">
        <v>12450</v>
      </c>
      <c r="U36" s="406">
        <v>12450</v>
      </c>
      <c r="V36" s="417">
        <f t="shared" si="14"/>
        <v>27.715582329317272</v>
      </c>
      <c r="W36" s="413">
        <f t="shared" si="15"/>
        <v>21.200624999999995</v>
      </c>
      <c r="X36" s="413">
        <f t="shared" si="16"/>
        <v>2.7496875000000007</v>
      </c>
      <c r="Y36" s="413">
        <f t="shared" si="17"/>
        <v>431.32375000000002</v>
      </c>
      <c r="Z36" s="364"/>
    </row>
    <row r="37" spans="1:26">
      <c r="A37" s="375"/>
      <c r="B37" s="394" t="s">
        <v>3943</v>
      </c>
      <c r="C37" s="376">
        <v>11030021</v>
      </c>
      <c r="D37" s="367" t="s">
        <v>3960</v>
      </c>
      <c r="E37" s="368" t="s">
        <v>1545</v>
      </c>
      <c r="F37" s="405" t="s">
        <v>3965</v>
      </c>
      <c r="G37" s="415">
        <v>62</v>
      </c>
      <c r="H37" s="415"/>
      <c r="I37" s="415"/>
      <c r="J37" s="416">
        <v>1130</v>
      </c>
      <c r="K37" s="408">
        <f t="shared" si="18"/>
        <v>18.225806451612904</v>
      </c>
      <c r="L37" s="416">
        <v>8701.0000000000018</v>
      </c>
      <c r="M37" s="416">
        <v>15533.730000000005</v>
      </c>
      <c r="N37" s="416">
        <v>2092.4300000000003</v>
      </c>
      <c r="O37" s="416">
        <v>611</v>
      </c>
      <c r="P37" s="416">
        <v>0</v>
      </c>
      <c r="Q37" s="416">
        <v>1344.7000000000003</v>
      </c>
      <c r="R37" s="415">
        <v>28250</v>
      </c>
      <c r="S37" s="415">
        <v>0</v>
      </c>
      <c r="T37" s="406">
        <v>28250</v>
      </c>
      <c r="U37" s="406">
        <v>28250</v>
      </c>
      <c r="V37" s="417">
        <f t="shared" si="14"/>
        <v>25</v>
      </c>
      <c r="W37" s="413">
        <f t="shared" si="15"/>
        <v>33.748870967741944</v>
      </c>
      <c r="X37" s="413">
        <f t="shared" si="16"/>
        <v>9.8548387096774199</v>
      </c>
      <c r="Y37" s="413">
        <f t="shared" si="17"/>
        <v>455.64516129032256</v>
      </c>
      <c r="Z37" s="364"/>
    </row>
    <row r="38" spans="1:26">
      <c r="A38" s="384"/>
      <c r="B38" s="385" t="s">
        <v>3944</v>
      </c>
      <c r="C38" s="382"/>
      <c r="D38" s="386"/>
      <c r="E38" s="387"/>
      <c r="F38" s="388"/>
      <c r="G38" s="389">
        <f>SUM(G29:G37)</f>
        <v>420</v>
      </c>
      <c r="H38" s="389">
        <f>SUM(H29:H37)</f>
        <v>0</v>
      </c>
      <c r="I38" s="389">
        <f>SUM(I29:I37)</f>
        <v>0</v>
      </c>
      <c r="J38" s="390">
        <f>SUM(J29:J37)</f>
        <v>7977</v>
      </c>
      <c r="K38" s="391">
        <f>AVERAGE(K29:K37)</f>
        <v>17.192592308570287</v>
      </c>
      <c r="L38" s="419">
        <f>SUM(L29:L37)</f>
        <v>150947.74</v>
      </c>
      <c r="M38" s="419">
        <f>SUM(M29:M37)</f>
        <v>129223.68000000005</v>
      </c>
      <c r="N38" s="419">
        <f>SUM(N29:N37)</f>
        <v>45531.62000000001</v>
      </c>
      <c r="O38" s="419">
        <f>SUM(O29:O37)</f>
        <v>30155.81</v>
      </c>
      <c r="P38" s="390"/>
      <c r="Q38" s="390"/>
      <c r="R38" s="392">
        <f>SUM(R29:R37)</f>
        <v>374473.10100000002</v>
      </c>
      <c r="S38" s="389"/>
      <c r="T38" s="390"/>
      <c r="U38" s="389"/>
      <c r="V38" s="391">
        <f>AVERAGE(V29:V37)</f>
        <v>270.67332320766383</v>
      </c>
      <c r="W38" s="391">
        <f>AVERAGE(W29:W37)</f>
        <v>69.706381001485397</v>
      </c>
      <c r="X38" s="391">
        <f>AVERAGE(X29:X37)</f>
        <v>64.157818398366686</v>
      </c>
      <c r="Y38" s="391">
        <f>AVERAGE(Y29:Y37)</f>
        <v>979.18206861668637</v>
      </c>
    </row>
    <row r="39" spans="1:26">
      <c r="A39" s="420"/>
      <c r="B39" s="421" t="s">
        <v>4926</v>
      </c>
      <c r="C39" s="445">
        <v>11030023</v>
      </c>
      <c r="D39" s="610" t="s">
        <v>3958</v>
      </c>
      <c r="E39" s="610" t="s">
        <v>46</v>
      </c>
      <c r="F39" s="610" t="s">
        <v>3962</v>
      </c>
      <c r="G39" s="422">
        <v>147</v>
      </c>
      <c r="H39" s="422"/>
      <c r="I39" s="422"/>
      <c r="J39" s="423">
        <v>3002</v>
      </c>
      <c r="K39" s="424">
        <f t="shared" si="3"/>
        <v>20.421768707482993</v>
      </c>
      <c r="L39" s="423">
        <v>46490.51999999999</v>
      </c>
      <c r="M39" s="423">
        <v>31653.120000000039</v>
      </c>
      <c r="N39" s="423">
        <v>3848.8500000000035</v>
      </c>
      <c r="O39" s="423">
        <v>17923</v>
      </c>
      <c r="P39" s="423">
        <v>0</v>
      </c>
      <c r="Q39" s="423">
        <v>4945.8000000000056</v>
      </c>
      <c r="R39" s="422">
        <v>104861.28999999998</v>
      </c>
      <c r="S39" s="422">
        <v>0</v>
      </c>
      <c r="T39" s="423">
        <v>98243.31</v>
      </c>
      <c r="U39" s="423">
        <v>98243.31</v>
      </c>
      <c r="V39" s="424">
        <f t="shared" si="7"/>
        <v>34.930476349100594</v>
      </c>
      <c r="W39" s="424">
        <f t="shared" si="4"/>
        <v>26.182653061224514</v>
      </c>
      <c r="X39" s="425">
        <f t="shared" si="5"/>
        <v>121.92517006802721</v>
      </c>
      <c r="Y39" s="424">
        <f t="shared" si="6"/>
        <v>713.34210884353729</v>
      </c>
    </row>
    <row r="40" spans="1:26">
      <c r="A40" s="426">
        <v>4</v>
      </c>
      <c r="B40" s="421" t="s">
        <v>4926</v>
      </c>
      <c r="C40" s="445">
        <v>11030024</v>
      </c>
      <c r="D40" s="610" t="s">
        <v>3959</v>
      </c>
      <c r="E40" s="610" t="s">
        <v>46</v>
      </c>
      <c r="F40" s="610" t="s">
        <v>3962</v>
      </c>
      <c r="G40" s="422">
        <v>21</v>
      </c>
      <c r="H40" s="422"/>
      <c r="I40" s="422"/>
      <c r="J40" s="423">
        <v>35</v>
      </c>
      <c r="K40" s="424">
        <f t="shared" si="3"/>
        <v>1.6666666666666667</v>
      </c>
      <c r="L40" s="422">
        <v>41454</v>
      </c>
      <c r="M40" s="422">
        <v>19950</v>
      </c>
      <c r="N40" s="422">
        <v>3939.45</v>
      </c>
      <c r="O40" s="422">
        <v>6419</v>
      </c>
      <c r="P40" s="422">
        <v>0</v>
      </c>
      <c r="Q40" s="422">
        <v>8820</v>
      </c>
      <c r="R40" s="425">
        <v>80582.449999999983</v>
      </c>
      <c r="S40" s="422">
        <v>0</v>
      </c>
      <c r="T40" s="422">
        <v>80582.449999999983</v>
      </c>
      <c r="U40" s="422">
        <v>80582.449999999983</v>
      </c>
      <c r="V40" s="424">
        <f t="shared" si="7"/>
        <v>2302.3557142857139</v>
      </c>
      <c r="W40" s="424">
        <f t="shared" si="4"/>
        <v>187.59285714285713</v>
      </c>
      <c r="X40" s="425">
        <f t="shared" si="5"/>
        <v>305.66666666666669</v>
      </c>
      <c r="Y40" s="424">
        <f t="shared" si="6"/>
        <v>3837.2595238095228</v>
      </c>
    </row>
    <row r="41" spans="1:26">
      <c r="A41" s="426"/>
      <c r="B41" s="421" t="s">
        <v>4926</v>
      </c>
      <c r="C41" s="445">
        <v>11030022</v>
      </c>
      <c r="D41" s="610" t="s">
        <v>3961</v>
      </c>
      <c r="E41" s="610" t="s">
        <v>1610</v>
      </c>
      <c r="F41" s="610" t="s">
        <v>3963</v>
      </c>
      <c r="G41" s="422">
        <v>64</v>
      </c>
      <c r="H41" s="422"/>
      <c r="I41" s="422"/>
      <c r="J41" s="423">
        <v>1531</v>
      </c>
      <c r="K41" s="424">
        <f t="shared" si="3"/>
        <v>23.921875</v>
      </c>
      <c r="L41" s="422">
        <v>23922.181199999995</v>
      </c>
      <c r="M41" s="422">
        <v>19018.082000000002</v>
      </c>
      <c r="N41" s="422">
        <v>1083.4099999999999</v>
      </c>
      <c r="O41" s="422">
        <v>5326</v>
      </c>
      <c r="P41" s="422">
        <v>0</v>
      </c>
      <c r="Q41" s="425">
        <v>-3793.344799999998</v>
      </c>
      <c r="R41" s="425">
        <v>49349.684800000003</v>
      </c>
      <c r="S41" s="425">
        <v>0</v>
      </c>
      <c r="T41" s="427">
        <v>45556.34</v>
      </c>
      <c r="U41" s="427">
        <v>45556.34</v>
      </c>
      <c r="V41" s="424">
        <f t="shared" si="7"/>
        <v>32.233628216851734</v>
      </c>
      <c r="W41" s="424">
        <f t="shared" si="4"/>
        <v>16.928281249999998</v>
      </c>
      <c r="X41" s="425">
        <f t="shared" si="5"/>
        <v>83.21875</v>
      </c>
      <c r="Y41" s="424">
        <f t="shared" si="6"/>
        <v>771.08882500000004</v>
      </c>
    </row>
    <row r="42" spans="1:26">
      <c r="A42" s="426"/>
      <c r="B42" s="421" t="s">
        <v>4926</v>
      </c>
      <c r="C42" s="445">
        <v>11030022</v>
      </c>
      <c r="D42" s="610" t="s">
        <v>3961</v>
      </c>
      <c r="E42" s="610" t="s">
        <v>1916</v>
      </c>
      <c r="F42" s="610" t="s">
        <v>3964</v>
      </c>
      <c r="G42" s="422">
        <v>19</v>
      </c>
      <c r="H42" s="422"/>
      <c r="I42" s="422"/>
      <c r="J42" s="423">
        <v>328</v>
      </c>
      <c r="K42" s="424">
        <f t="shared" si="3"/>
        <v>17.263157894736842</v>
      </c>
      <c r="L42" s="422">
        <v>4920</v>
      </c>
      <c r="M42" s="422">
        <v>3936</v>
      </c>
      <c r="N42" s="422">
        <v>218.41</v>
      </c>
      <c r="O42" s="422">
        <v>1472</v>
      </c>
      <c r="P42" s="422">
        <v>0</v>
      </c>
      <c r="Q42" s="422">
        <v>426.4</v>
      </c>
      <c r="R42" s="422">
        <v>9838.6799999999985</v>
      </c>
      <c r="S42" s="422">
        <v>0</v>
      </c>
      <c r="T42" s="422">
        <v>9838.6799999999985</v>
      </c>
      <c r="U42" s="422">
        <v>9838.6799999999985</v>
      </c>
      <c r="V42" s="424">
        <f t="shared" si="7"/>
        <v>29.995975609756094</v>
      </c>
      <c r="W42" s="424">
        <f t="shared" si="4"/>
        <v>11.495263157894737</v>
      </c>
      <c r="X42" s="425">
        <f t="shared" si="5"/>
        <v>77.473684210526315</v>
      </c>
      <c r="Y42" s="424">
        <f t="shared" si="6"/>
        <v>517.82526315789471</v>
      </c>
    </row>
    <row r="43" spans="1:26">
      <c r="A43" s="426">
        <v>5</v>
      </c>
      <c r="B43" s="421" t="s">
        <v>4926</v>
      </c>
      <c r="C43" s="445">
        <v>11030021</v>
      </c>
      <c r="D43" s="610" t="s">
        <v>3960</v>
      </c>
      <c r="E43" s="610" t="s">
        <v>1610</v>
      </c>
      <c r="F43" s="610" t="s">
        <v>3963</v>
      </c>
      <c r="G43" s="422">
        <v>46</v>
      </c>
      <c r="H43" s="422"/>
      <c r="I43" s="422"/>
      <c r="J43" s="423">
        <v>1020</v>
      </c>
      <c r="K43" s="424">
        <f t="shared" si="3"/>
        <v>22.173913043478262</v>
      </c>
      <c r="L43" s="423">
        <v>15937.703999999996</v>
      </c>
      <c r="M43" s="423">
        <v>12670.440000000004</v>
      </c>
      <c r="N43" s="423">
        <v>217.75999999999996</v>
      </c>
      <c r="O43" s="423">
        <v>1237</v>
      </c>
      <c r="P43" s="423">
        <v>0</v>
      </c>
      <c r="Q43" s="423">
        <v>-4562.9259999999995</v>
      </c>
      <c r="R43" s="422">
        <v>30062.925999999996</v>
      </c>
      <c r="S43" s="422">
        <v>0</v>
      </c>
      <c r="T43" s="423">
        <v>25500</v>
      </c>
      <c r="U43" s="423">
        <v>25500</v>
      </c>
      <c r="V43" s="424">
        <f t="shared" si="7"/>
        <v>29.473456862745095</v>
      </c>
      <c r="W43" s="424">
        <f t="shared" si="4"/>
        <v>4.7339130434782604</v>
      </c>
      <c r="X43" s="425">
        <f t="shared" si="5"/>
        <v>26.891304347826086</v>
      </c>
      <c r="Y43" s="424">
        <f t="shared" si="6"/>
        <v>653.54186956521733</v>
      </c>
    </row>
    <row r="44" spans="1:26">
      <c r="A44" s="426"/>
      <c r="B44" s="421" t="s">
        <v>4926</v>
      </c>
      <c r="C44" s="445">
        <v>11030021</v>
      </c>
      <c r="D44" s="610" t="s">
        <v>3960</v>
      </c>
      <c r="E44" s="610" t="s">
        <v>1916</v>
      </c>
      <c r="F44" s="610" t="s">
        <v>3964</v>
      </c>
      <c r="G44" s="422">
        <v>34</v>
      </c>
      <c r="H44" s="422"/>
      <c r="I44" s="422"/>
      <c r="J44" s="423">
        <v>537</v>
      </c>
      <c r="K44" s="424">
        <f t="shared" si="3"/>
        <v>15.794117647058824</v>
      </c>
      <c r="L44" s="428">
        <v>6873.6000000000022</v>
      </c>
      <c r="M44" s="428">
        <v>5477.4</v>
      </c>
      <c r="N44" s="428">
        <v>350.04999999999995</v>
      </c>
      <c r="O44" s="428">
        <v>419</v>
      </c>
      <c r="P44" s="428">
        <v>0</v>
      </c>
      <c r="Q44" s="428">
        <v>805.5</v>
      </c>
      <c r="R44" s="428">
        <v>13413.64</v>
      </c>
      <c r="S44" s="422">
        <v>0</v>
      </c>
      <c r="T44" s="423">
        <v>13413.640000000001</v>
      </c>
      <c r="U44" s="423">
        <v>13413.640000000001</v>
      </c>
      <c r="V44" s="424">
        <f t="shared" si="7"/>
        <v>24.978845437616386</v>
      </c>
      <c r="W44" s="424">
        <f t="shared" si="4"/>
        <v>10.295588235294117</v>
      </c>
      <c r="X44" s="425">
        <f t="shared" si="5"/>
        <v>12.323529411764707</v>
      </c>
      <c r="Y44" s="424">
        <f t="shared" si="6"/>
        <v>394.51882352941175</v>
      </c>
    </row>
    <row r="45" spans="1:26">
      <c r="A45" s="426"/>
      <c r="B45" s="421" t="s">
        <v>4926</v>
      </c>
      <c r="C45" s="445">
        <v>11030021</v>
      </c>
      <c r="D45" s="610" t="s">
        <v>3960</v>
      </c>
      <c r="E45" s="610" t="s">
        <v>1916</v>
      </c>
      <c r="F45" s="610" t="s">
        <v>3964</v>
      </c>
      <c r="G45" s="422">
        <v>16</v>
      </c>
      <c r="H45" s="422"/>
      <c r="I45" s="422"/>
      <c r="J45" s="423">
        <v>308</v>
      </c>
      <c r="K45" s="619">
        <f t="shared" si="3"/>
        <v>19.25</v>
      </c>
      <c r="L45" s="428">
        <v>2008.1599999999996</v>
      </c>
      <c r="M45" s="428">
        <v>2805.8799999999987</v>
      </c>
      <c r="N45" s="428">
        <v>905.82</v>
      </c>
      <c r="O45" s="428">
        <v>198.94000000000003</v>
      </c>
      <c r="P45" s="428">
        <v>1126.6899999999998</v>
      </c>
      <c r="Q45" s="428">
        <v>704.54899999999998</v>
      </c>
      <c r="R45" s="422">
        <v>7750.0389999999998</v>
      </c>
      <c r="S45" s="422">
        <v>0</v>
      </c>
      <c r="T45" s="423">
        <v>7700</v>
      </c>
      <c r="U45" s="423">
        <v>7700</v>
      </c>
      <c r="V45" s="424">
        <f t="shared" si="7"/>
        <v>25.162464285714286</v>
      </c>
      <c r="W45" s="424">
        <f t="shared" si="4"/>
        <v>56.613750000000003</v>
      </c>
      <c r="X45" s="425">
        <f t="shared" si="5"/>
        <v>12.433750000000002</v>
      </c>
      <c r="Y45" s="424">
        <f t="shared" si="6"/>
        <v>484.37743749999998</v>
      </c>
    </row>
    <row r="46" spans="1:26">
      <c r="A46" s="426"/>
      <c r="B46" s="421" t="s">
        <v>4926</v>
      </c>
      <c r="C46" s="445">
        <v>11030021</v>
      </c>
      <c r="D46" s="610" t="s">
        <v>3960</v>
      </c>
      <c r="E46" s="610" t="s">
        <v>3894</v>
      </c>
      <c r="F46" s="610" t="s">
        <v>3966</v>
      </c>
      <c r="G46" s="422">
        <v>32</v>
      </c>
      <c r="H46" s="422"/>
      <c r="I46" s="422"/>
      <c r="J46" s="423">
        <v>570</v>
      </c>
      <c r="K46" s="424">
        <f t="shared" si="3"/>
        <v>17.8125</v>
      </c>
      <c r="L46" s="423">
        <v>4611.3000000000011</v>
      </c>
      <c r="M46" s="423">
        <v>8263.98</v>
      </c>
      <c r="N46" s="423">
        <v>361.27000000000004</v>
      </c>
      <c r="O46" s="423">
        <v>82.320000000000007</v>
      </c>
      <c r="P46" s="423">
        <v>0</v>
      </c>
      <c r="Q46" s="423">
        <v>1997.2800000000002</v>
      </c>
      <c r="R46" s="422">
        <v>15316.150000000003</v>
      </c>
      <c r="S46" s="422">
        <v>0</v>
      </c>
      <c r="T46" s="423">
        <v>14250</v>
      </c>
      <c r="U46" s="423">
        <v>14250</v>
      </c>
      <c r="V46" s="424">
        <f t="shared" si="7"/>
        <v>26.870438596491233</v>
      </c>
      <c r="W46" s="424">
        <f t="shared" si="4"/>
        <v>11.289687500000001</v>
      </c>
      <c r="X46" s="425">
        <f t="shared" si="5"/>
        <v>2.5725000000000002</v>
      </c>
      <c r="Y46" s="424">
        <f t="shared" si="6"/>
        <v>478.6296875000001</v>
      </c>
    </row>
    <row r="47" spans="1:26">
      <c r="A47" s="426"/>
      <c r="B47" s="421" t="s">
        <v>4926</v>
      </c>
      <c r="C47" s="445">
        <v>11030021</v>
      </c>
      <c r="D47" s="610" t="s">
        <v>3960</v>
      </c>
      <c r="E47" s="610" t="s">
        <v>1545</v>
      </c>
      <c r="F47" s="610" t="s">
        <v>3965</v>
      </c>
      <c r="G47" s="422">
        <v>62</v>
      </c>
      <c r="H47" s="422"/>
      <c r="I47" s="422"/>
      <c r="J47" s="423">
        <v>1320</v>
      </c>
      <c r="K47" s="424">
        <f t="shared" si="3"/>
        <v>21.29032258064516</v>
      </c>
      <c r="L47" s="423">
        <v>10163.999999999995</v>
      </c>
      <c r="M47" s="423">
        <v>17770.989999999998</v>
      </c>
      <c r="N47" s="423">
        <v>2348.2099999999996</v>
      </c>
      <c r="O47" s="423">
        <v>1146</v>
      </c>
      <c r="P47" s="423">
        <v>0</v>
      </c>
      <c r="Q47" s="423">
        <v>1570.8000000000002</v>
      </c>
      <c r="R47" s="422">
        <v>33000</v>
      </c>
      <c r="S47" s="422">
        <v>0</v>
      </c>
      <c r="T47" s="423">
        <v>33000</v>
      </c>
      <c r="U47" s="423">
        <v>33000</v>
      </c>
      <c r="V47" s="424">
        <f t="shared" si="7"/>
        <v>25</v>
      </c>
      <c r="W47" s="424">
        <f t="shared" si="4"/>
        <v>37.874354838709671</v>
      </c>
      <c r="X47" s="425">
        <f t="shared" si="5"/>
        <v>18.483870967741936</v>
      </c>
      <c r="Y47" s="424">
        <f t="shared" si="6"/>
        <v>532.25806451612902</v>
      </c>
    </row>
    <row r="48" spans="1:26">
      <c r="A48" s="430"/>
      <c r="B48" s="431" t="s">
        <v>3944</v>
      </c>
      <c r="C48" s="429"/>
      <c r="D48" s="432"/>
      <c r="E48" s="611"/>
      <c r="F48" s="434"/>
      <c r="G48" s="435">
        <f>SUM(G39:G47)</f>
        <v>441</v>
      </c>
      <c r="H48" s="435">
        <f>SUM(H39:H47)</f>
        <v>0</v>
      </c>
      <c r="I48" s="435">
        <f>SUM(I39:I47)</f>
        <v>0</v>
      </c>
      <c r="J48" s="436">
        <f>SUM(J39:J47)</f>
        <v>8651</v>
      </c>
      <c r="K48" s="437">
        <f>AVERAGE(K39:K47)</f>
        <v>17.732702393340972</v>
      </c>
      <c r="L48" s="436">
        <f>SUM(L39:L47)</f>
        <v>156381.46519999998</v>
      </c>
      <c r="M48" s="436">
        <f>SUM(M39:M47)</f>
        <v>121545.89200000005</v>
      </c>
      <c r="N48" s="436">
        <f>SUM(N39:N47)</f>
        <v>13273.230000000001</v>
      </c>
      <c r="O48" s="436">
        <f>SUM(O39:O47)</f>
        <v>34223.26</v>
      </c>
      <c r="P48" s="436"/>
      <c r="Q48" s="436"/>
      <c r="R48" s="435">
        <f>SUM(R39:R47)</f>
        <v>344174.85979999998</v>
      </c>
      <c r="S48" s="435"/>
      <c r="T48" s="436"/>
      <c r="U48" s="435"/>
      <c r="V48" s="437">
        <f>AVERAGE(V39:V47)</f>
        <v>281.2223332937765</v>
      </c>
      <c r="W48" s="437">
        <f>AVERAGE(W39:W47)</f>
        <v>40.334038692162046</v>
      </c>
      <c r="X48" s="438">
        <f>AVERAGE(X39:X47)</f>
        <v>73.443247296950346</v>
      </c>
      <c r="Y48" s="437">
        <f>AVERAGE(Y39:Y47)</f>
        <v>931.4268448246346</v>
      </c>
    </row>
    <row r="49" spans="1:25">
      <c r="A49" s="426"/>
      <c r="B49" s="421" t="s">
        <v>4927</v>
      </c>
      <c r="C49" s="445">
        <v>11030056</v>
      </c>
      <c r="D49" s="610" t="s">
        <v>5783</v>
      </c>
      <c r="E49" s="610" t="s">
        <v>46</v>
      </c>
      <c r="F49" s="610" t="s">
        <v>3962</v>
      </c>
      <c r="G49" s="440">
        <v>3</v>
      </c>
      <c r="H49" s="440"/>
      <c r="I49" s="440"/>
      <c r="J49" s="440">
        <v>26</v>
      </c>
      <c r="K49" s="440">
        <f t="shared" ref="K49:K61" si="19">J49/G49</f>
        <v>8.6666666666666661</v>
      </c>
      <c r="L49" s="441">
        <v>2129.3999999999996</v>
      </c>
      <c r="M49" s="441">
        <v>1364.16</v>
      </c>
      <c r="N49" s="441">
        <v>827.27</v>
      </c>
      <c r="O49" s="441">
        <v>1132</v>
      </c>
      <c r="P49" s="441">
        <v>135.20000000000002</v>
      </c>
      <c r="Q49" s="442">
        <v>239.34000000000003</v>
      </c>
      <c r="R49" s="441">
        <v>5827.3700000000008</v>
      </c>
      <c r="S49" s="441">
        <v>0</v>
      </c>
      <c r="T49" s="441">
        <v>5827.3700000000008</v>
      </c>
      <c r="U49" s="441">
        <v>5827.3700000000008</v>
      </c>
      <c r="V49" s="443">
        <f t="shared" ref="V49:V61" si="20">R49/J49</f>
        <v>224.12961538461542</v>
      </c>
      <c r="W49" s="443">
        <f>N49/G49</f>
        <v>275.75666666666666</v>
      </c>
      <c r="X49" s="443">
        <f>O49/G49</f>
        <v>377.33333333333331</v>
      </c>
      <c r="Y49" s="443">
        <f t="shared" ref="Y49:Y61" si="21">R49/G49</f>
        <v>1942.4566666666669</v>
      </c>
    </row>
    <row r="50" spans="1:25">
      <c r="A50" s="426"/>
      <c r="B50" s="421" t="s">
        <v>4927</v>
      </c>
      <c r="C50" s="422" t="s">
        <v>5621</v>
      </c>
      <c r="D50" s="610" t="s">
        <v>5784</v>
      </c>
      <c r="E50" s="610" t="s">
        <v>46</v>
      </c>
      <c r="F50" s="610" t="s">
        <v>3962</v>
      </c>
      <c r="G50" s="440">
        <v>2</v>
      </c>
      <c r="H50" s="440"/>
      <c r="I50" s="440"/>
      <c r="J50" s="440">
        <v>11</v>
      </c>
      <c r="K50" s="440">
        <f t="shared" si="19"/>
        <v>5.5</v>
      </c>
      <c r="L50" s="441">
        <v>738.24</v>
      </c>
      <c r="M50" s="441">
        <v>500.76</v>
      </c>
      <c r="N50" s="441">
        <v>318.49700000000001</v>
      </c>
      <c r="O50" s="441">
        <v>288</v>
      </c>
      <c r="P50" s="441">
        <v>57.2</v>
      </c>
      <c r="Q50" s="441">
        <v>70.569999999999993</v>
      </c>
      <c r="R50" s="441">
        <v>1973.2670000000001</v>
      </c>
      <c r="S50" s="441">
        <v>0</v>
      </c>
      <c r="T50" s="441">
        <v>1973.2670000000001</v>
      </c>
      <c r="U50" s="441">
        <v>1973.2670000000001</v>
      </c>
      <c r="V50" s="443">
        <f t="shared" si="20"/>
        <v>179.38790909090909</v>
      </c>
      <c r="W50" s="443">
        <f t="shared" ref="W50:W61" si="22">N50/G50</f>
        <v>159.24850000000001</v>
      </c>
      <c r="X50" s="443">
        <f t="shared" ref="X50:X61" si="23">O50/G50</f>
        <v>144</v>
      </c>
      <c r="Y50" s="443">
        <f t="shared" si="21"/>
        <v>986.63350000000003</v>
      </c>
    </row>
    <row r="51" spans="1:25">
      <c r="A51" s="426"/>
      <c r="B51" s="421" t="s">
        <v>4927</v>
      </c>
      <c r="C51" s="422" t="s">
        <v>5624</v>
      </c>
      <c r="D51" s="610" t="s">
        <v>5785</v>
      </c>
      <c r="E51" s="610" t="s">
        <v>46</v>
      </c>
      <c r="F51" s="610" t="s">
        <v>3962</v>
      </c>
      <c r="G51" s="440">
        <v>10</v>
      </c>
      <c r="H51" s="440"/>
      <c r="I51" s="440"/>
      <c r="J51" s="440">
        <v>99</v>
      </c>
      <c r="K51" s="440">
        <f t="shared" si="19"/>
        <v>9.9</v>
      </c>
      <c r="L51" s="441">
        <v>9228</v>
      </c>
      <c r="M51" s="441">
        <v>4854.72</v>
      </c>
      <c r="N51" s="441">
        <v>1833.52</v>
      </c>
      <c r="O51" s="441">
        <v>1856</v>
      </c>
      <c r="P51" s="441">
        <v>514.79999999999995</v>
      </c>
      <c r="Q51" s="442">
        <v>813.71</v>
      </c>
      <c r="R51" s="441">
        <v>19186.109999999997</v>
      </c>
      <c r="S51" s="441">
        <v>0</v>
      </c>
      <c r="T51" s="441">
        <v>19186.109999999997</v>
      </c>
      <c r="U51" s="441">
        <v>19186.109999999997</v>
      </c>
      <c r="V51" s="443">
        <f t="shared" si="20"/>
        <v>193.79909090909086</v>
      </c>
      <c r="W51" s="443">
        <f t="shared" si="22"/>
        <v>183.352</v>
      </c>
      <c r="X51" s="443">
        <f t="shared" si="23"/>
        <v>185.6</v>
      </c>
      <c r="Y51" s="443">
        <f t="shared" si="21"/>
        <v>1918.6109999999996</v>
      </c>
    </row>
    <row r="52" spans="1:25">
      <c r="A52" s="426"/>
      <c r="B52" s="421" t="s">
        <v>4927</v>
      </c>
      <c r="C52" s="422" t="s">
        <v>5663</v>
      </c>
      <c r="D52" s="610" t="s">
        <v>5786</v>
      </c>
      <c r="E52" s="610" t="s">
        <v>46</v>
      </c>
      <c r="F52" s="610" t="s">
        <v>3962</v>
      </c>
      <c r="G52" s="440">
        <v>2</v>
      </c>
      <c r="H52" s="440"/>
      <c r="I52" s="440"/>
      <c r="J52" s="440">
        <v>17</v>
      </c>
      <c r="K52" s="440">
        <f t="shared" si="19"/>
        <v>8.5</v>
      </c>
      <c r="L52" s="441">
        <v>1539</v>
      </c>
      <c r="M52" s="441">
        <v>990.1400000000001</v>
      </c>
      <c r="N52" s="441">
        <v>472.23</v>
      </c>
      <c r="O52" s="441">
        <v>634</v>
      </c>
      <c r="P52" s="441">
        <v>88.4</v>
      </c>
      <c r="Q52" s="441">
        <v>160.36000000000001</v>
      </c>
      <c r="R52" s="441">
        <v>3884.13</v>
      </c>
      <c r="S52" s="441">
        <v>0</v>
      </c>
      <c r="T52" s="441">
        <v>3884.13</v>
      </c>
      <c r="U52" s="441">
        <v>3884.13</v>
      </c>
      <c r="V52" s="443">
        <f t="shared" si="20"/>
        <v>228.47823529411767</v>
      </c>
      <c r="W52" s="443">
        <f t="shared" si="22"/>
        <v>236.11500000000001</v>
      </c>
      <c r="X52" s="443">
        <f t="shared" si="23"/>
        <v>317</v>
      </c>
      <c r="Y52" s="443">
        <f t="shared" si="21"/>
        <v>1942.0650000000001</v>
      </c>
    </row>
    <row r="53" spans="1:25">
      <c r="A53" s="426"/>
      <c r="B53" s="421" t="s">
        <v>4927</v>
      </c>
      <c r="C53" s="422" t="s">
        <v>5672</v>
      </c>
      <c r="D53" s="610" t="s">
        <v>5787</v>
      </c>
      <c r="E53" s="610" t="s">
        <v>46</v>
      </c>
      <c r="F53" s="610" t="s">
        <v>3962</v>
      </c>
      <c r="G53" s="440">
        <v>2</v>
      </c>
      <c r="H53" s="440"/>
      <c r="I53" s="440"/>
      <c r="J53" s="440">
        <v>16</v>
      </c>
      <c r="K53" s="440">
        <f t="shared" si="19"/>
        <v>8</v>
      </c>
      <c r="L53" s="441">
        <v>467.2</v>
      </c>
      <c r="M53" s="441">
        <v>420.61</v>
      </c>
      <c r="N53" s="441">
        <v>166.86</v>
      </c>
      <c r="O53" s="441">
        <v>242</v>
      </c>
      <c r="P53" s="441">
        <v>83.2</v>
      </c>
      <c r="Q53" s="441">
        <v>52.16</v>
      </c>
      <c r="R53" s="441">
        <v>1432.0300000000002</v>
      </c>
      <c r="S53" s="441">
        <v>0</v>
      </c>
      <c r="T53" s="441">
        <v>1432.0300000000002</v>
      </c>
      <c r="U53" s="441">
        <v>1432.0300000000002</v>
      </c>
      <c r="V53" s="443">
        <f t="shared" si="20"/>
        <v>89.501875000000013</v>
      </c>
      <c r="W53" s="443">
        <f t="shared" si="22"/>
        <v>83.43</v>
      </c>
      <c r="X53" s="443">
        <f t="shared" si="23"/>
        <v>121</v>
      </c>
      <c r="Y53" s="443">
        <f t="shared" si="21"/>
        <v>716.0150000000001</v>
      </c>
    </row>
    <row r="54" spans="1:25">
      <c r="A54" s="426"/>
      <c r="B54" s="421" t="s">
        <v>4927</v>
      </c>
      <c r="C54" s="422" t="s">
        <v>4931</v>
      </c>
      <c r="D54" s="610" t="s">
        <v>5788</v>
      </c>
      <c r="E54" s="610" t="s">
        <v>46</v>
      </c>
      <c r="F54" s="610" t="s">
        <v>3962</v>
      </c>
      <c r="G54" s="440">
        <v>147</v>
      </c>
      <c r="H54" s="440"/>
      <c r="I54" s="440"/>
      <c r="J54" s="440">
        <v>2234</v>
      </c>
      <c r="K54" s="440">
        <f t="shared" si="19"/>
        <v>15.197278911564625</v>
      </c>
      <c r="L54" s="441">
        <v>36749.299999999967</v>
      </c>
      <c r="M54" s="441">
        <v>19547.5</v>
      </c>
      <c r="N54" s="441">
        <v>2204.6600000000003</v>
      </c>
      <c r="O54" s="441">
        <v>5872</v>
      </c>
      <c r="P54" s="441">
        <v>11728.5</v>
      </c>
      <c r="Q54" s="441">
        <v>2088.0400000000022</v>
      </c>
      <c r="R54" s="441">
        <v>80821.119999999966</v>
      </c>
      <c r="S54" s="441">
        <v>0</v>
      </c>
      <c r="T54" s="441">
        <v>78190</v>
      </c>
      <c r="U54" s="441">
        <v>78190</v>
      </c>
      <c r="V54" s="443">
        <f t="shared" si="20"/>
        <v>36.177761862130694</v>
      </c>
      <c r="W54" s="443">
        <f t="shared" si="22"/>
        <v>14.997687074829933</v>
      </c>
      <c r="X54" s="443">
        <f t="shared" si="23"/>
        <v>39.945578231292515</v>
      </c>
      <c r="Y54" s="443">
        <f t="shared" si="21"/>
        <v>549.80353741496572</v>
      </c>
    </row>
    <row r="55" spans="1:25">
      <c r="A55" s="426"/>
      <c r="B55" s="421" t="s">
        <v>4927</v>
      </c>
      <c r="C55" s="422">
        <v>11030064</v>
      </c>
      <c r="D55" s="610" t="s">
        <v>5789</v>
      </c>
      <c r="E55" s="610" t="s">
        <v>46</v>
      </c>
      <c r="F55" s="610" t="s">
        <v>3962</v>
      </c>
      <c r="G55" s="440">
        <v>150</v>
      </c>
      <c r="H55" s="440"/>
      <c r="I55" s="440"/>
      <c r="J55" s="440">
        <v>2700</v>
      </c>
      <c r="K55" s="440">
        <f t="shared" si="19"/>
        <v>18</v>
      </c>
      <c r="L55" s="441">
        <v>44279.999999999993</v>
      </c>
      <c r="M55" s="441">
        <v>23760</v>
      </c>
      <c r="N55" s="441">
        <v>3122.9710000000009</v>
      </c>
      <c r="O55" s="441">
        <v>14722.4</v>
      </c>
      <c r="P55" s="441">
        <v>14040.000000000011</v>
      </c>
      <c r="Q55" s="441">
        <v>8090.0289999999968</v>
      </c>
      <c r="R55" s="441">
        <v>111806.69999999997</v>
      </c>
      <c r="S55" s="441">
        <v>0</v>
      </c>
      <c r="T55" s="441">
        <v>108000</v>
      </c>
      <c r="U55" s="441">
        <v>108000</v>
      </c>
      <c r="V55" s="443">
        <f t="shared" si="20"/>
        <v>41.409888888888879</v>
      </c>
      <c r="W55" s="443">
        <f t="shared" si="22"/>
        <v>20.819806666666672</v>
      </c>
      <c r="X55" s="443">
        <f t="shared" si="23"/>
        <v>98.149333333333331</v>
      </c>
      <c r="Y55" s="443">
        <f t="shared" si="21"/>
        <v>745.37799999999982</v>
      </c>
    </row>
    <row r="56" spans="1:25">
      <c r="A56" s="426"/>
      <c r="B56" s="421" t="s">
        <v>4927</v>
      </c>
      <c r="C56" s="422">
        <v>11030066</v>
      </c>
      <c r="D56" s="610" t="s">
        <v>5790</v>
      </c>
      <c r="E56" s="610" t="s">
        <v>46</v>
      </c>
      <c r="F56" s="610" t="s">
        <v>3962</v>
      </c>
      <c r="G56" s="440">
        <v>49</v>
      </c>
      <c r="H56" s="440"/>
      <c r="I56" s="440"/>
      <c r="J56" s="440">
        <v>143</v>
      </c>
      <c r="K56" s="440">
        <f t="shared" si="19"/>
        <v>2.9183673469387754</v>
      </c>
      <c r="L56" s="441">
        <v>2393.8200000000006</v>
      </c>
      <c r="M56" s="441">
        <v>1418.56</v>
      </c>
      <c r="N56" s="441">
        <v>621.54000000000019</v>
      </c>
      <c r="O56" s="441">
        <v>5221</v>
      </c>
      <c r="P56" s="681">
        <v>744.74400000000026</v>
      </c>
      <c r="Q56" s="681">
        <v>-1657.6600000000003</v>
      </c>
      <c r="R56" s="681">
        <v>11026.22</v>
      </c>
      <c r="S56" s="681">
        <v>0</v>
      </c>
      <c r="T56" s="681">
        <v>8742</v>
      </c>
      <c r="U56" s="681">
        <v>8742</v>
      </c>
      <c r="V56" s="443">
        <f t="shared" si="20"/>
        <v>77.106433566433566</v>
      </c>
      <c r="W56" s="443">
        <f t="shared" si="22"/>
        <v>12.68448979591837</v>
      </c>
      <c r="X56" s="443">
        <f t="shared" si="23"/>
        <v>106.55102040816327</v>
      </c>
      <c r="Y56" s="443">
        <f t="shared" si="21"/>
        <v>225.02489795918365</v>
      </c>
    </row>
    <row r="57" spans="1:25">
      <c r="A57" s="426"/>
      <c r="B57" s="421" t="s">
        <v>4927</v>
      </c>
      <c r="C57" s="422">
        <v>11030065</v>
      </c>
      <c r="D57" s="610" t="s">
        <v>5791</v>
      </c>
      <c r="E57" s="610" t="s">
        <v>3894</v>
      </c>
      <c r="F57" s="610" t="s">
        <v>3966</v>
      </c>
      <c r="G57" s="440">
        <v>34</v>
      </c>
      <c r="H57" s="440"/>
      <c r="I57" s="440"/>
      <c r="J57" s="440">
        <v>535</v>
      </c>
      <c r="K57" s="440">
        <f t="shared" si="19"/>
        <v>15.735294117647058</v>
      </c>
      <c r="L57" s="441">
        <v>4875.96</v>
      </c>
      <c r="M57" s="441">
        <v>4805.5399999999991</v>
      </c>
      <c r="N57" s="441">
        <v>591.37</v>
      </c>
      <c r="O57" s="441">
        <v>108.34000000000002</v>
      </c>
      <c r="P57" s="441">
        <v>2096.0400000000004</v>
      </c>
      <c r="Q57" s="442">
        <v>1871.4800000000005</v>
      </c>
      <c r="R57" s="441">
        <v>14348.73</v>
      </c>
      <c r="S57" s="441">
        <v>0</v>
      </c>
      <c r="T57" s="441">
        <v>14302.419999999998</v>
      </c>
      <c r="U57" s="441">
        <v>14302.419999999998</v>
      </c>
      <c r="V57" s="443">
        <f t="shared" si="20"/>
        <v>26.820056074766356</v>
      </c>
      <c r="W57" s="443">
        <f t="shared" si="22"/>
        <v>17.393235294117648</v>
      </c>
      <c r="X57" s="443">
        <f t="shared" si="23"/>
        <v>3.1864705882352946</v>
      </c>
      <c r="Y57" s="443">
        <f t="shared" si="21"/>
        <v>422.02147058823527</v>
      </c>
    </row>
    <row r="58" spans="1:25">
      <c r="A58" s="426"/>
      <c r="B58" s="421" t="s">
        <v>4927</v>
      </c>
      <c r="C58" s="422">
        <v>11030065</v>
      </c>
      <c r="D58" s="610" t="s">
        <v>5791</v>
      </c>
      <c r="E58" s="610" t="s">
        <v>1916</v>
      </c>
      <c r="F58" s="610" t="s">
        <v>3964</v>
      </c>
      <c r="G58" s="440">
        <v>46</v>
      </c>
      <c r="H58" s="440"/>
      <c r="I58" s="440"/>
      <c r="J58" s="440">
        <v>919</v>
      </c>
      <c r="K58" s="440">
        <f t="shared" si="19"/>
        <v>19.978260869565219</v>
      </c>
      <c r="L58" s="441">
        <v>11855.1</v>
      </c>
      <c r="M58" s="441">
        <v>6892.5</v>
      </c>
      <c r="N58" s="441">
        <v>459.59999999999997</v>
      </c>
      <c r="O58" s="441">
        <v>851</v>
      </c>
      <c r="P58" s="441">
        <v>4576.6200000000017</v>
      </c>
      <c r="Q58" s="441">
        <v>2757</v>
      </c>
      <c r="R58" s="441">
        <v>27391.819999999996</v>
      </c>
      <c r="S58" s="441">
        <v>0</v>
      </c>
      <c r="T58" s="441">
        <v>26909.579999999998</v>
      </c>
      <c r="U58" s="441">
        <v>26909.579999999998</v>
      </c>
      <c r="V58" s="443">
        <f t="shared" si="20"/>
        <v>29.806115342763871</v>
      </c>
      <c r="W58" s="443">
        <f t="shared" si="22"/>
        <v>9.9913043478260857</v>
      </c>
      <c r="X58" s="443">
        <f t="shared" si="23"/>
        <v>18.5</v>
      </c>
      <c r="Y58" s="443">
        <f t="shared" si="21"/>
        <v>595.47434782608684</v>
      </c>
    </row>
    <row r="59" spans="1:25">
      <c r="A59" s="426"/>
      <c r="B59" s="421" t="s">
        <v>4927</v>
      </c>
      <c r="C59" s="422">
        <v>11030065</v>
      </c>
      <c r="D59" s="610" t="s">
        <v>5791</v>
      </c>
      <c r="E59" s="610" t="s">
        <v>3891</v>
      </c>
      <c r="F59" s="610" t="s">
        <v>3964</v>
      </c>
      <c r="G59" s="440">
        <v>12</v>
      </c>
      <c r="H59" s="440"/>
      <c r="I59" s="440"/>
      <c r="J59" s="440">
        <v>305</v>
      </c>
      <c r="K59" s="440">
        <f t="shared" si="19"/>
        <v>25.416666666666668</v>
      </c>
      <c r="L59" s="441">
        <v>2034.3499999999995</v>
      </c>
      <c r="M59" s="441">
        <v>4175.45</v>
      </c>
      <c r="N59" s="441">
        <v>682.28</v>
      </c>
      <c r="O59" s="441">
        <v>222.78</v>
      </c>
      <c r="P59" s="441">
        <v>1220</v>
      </c>
      <c r="Q59" s="441">
        <v>833.48599999999988</v>
      </c>
      <c r="R59" s="441">
        <v>9168.3459999999995</v>
      </c>
      <c r="S59" s="441">
        <v>0</v>
      </c>
      <c r="T59" s="441">
        <v>9150</v>
      </c>
      <c r="U59" s="441">
        <v>9150</v>
      </c>
      <c r="V59" s="443">
        <f t="shared" si="20"/>
        <v>30.060150819672131</v>
      </c>
      <c r="W59" s="443">
        <f t="shared" si="22"/>
        <v>56.856666666666662</v>
      </c>
      <c r="X59" s="443">
        <f t="shared" si="23"/>
        <v>18.565000000000001</v>
      </c>
      <c r="Y59" s="443">
        <f t="shared" si="21"/>
        <v>764.0288333333333</v>
      </c>
    </row>
    <row r="60" spans="1:25">
      <c r="A60" s="426"/>
      <c r="B60" s="421" t="s">
        <v>4927</v>
      </c>
      <c r="C60" s="422">
        <v>11030065</v>
      </c>
      <c r="D60" s="610" t="s">
        <v>5791</v>
      </c>
      <c r="E60" s="610" t="s">
        <v>1610</v>
      </c>
      <c r="F60" s="610" t="s">
        <v>3963</v>
      </c>
      <c r="G60" s="440">
        <v>103</v>
      </c>
      <c r="H60" s="440"/>
      <c r="I60" s="440"/>
      <c r="J60" s="682">
        <v>2622</v>
      </c>
      <c r="K60" s="440">
        <f t="shared" si="19"/>
        <v>25.456310679611651</v>
      </c>
      <c r="L60" s="683">
        <v>24874.900000000027</v>
      </c>
      <c r="M60" s="683">
        <v>24682.960000000021</v>
      </c>
      <c r="N60" s="683">
        <v>695.45</v>
      </c>
      <c r="O60" s="683">
        <v>5986</v>
      </c>
      <c r="P60" s="683">
        <v>13097.790000000003</v>
      </c>
      <c r="Q60" s="683">
        <v>9322.8999999999978</v>
      </c>
      <c r="R60" s="441">
        <v>69337.100000000006</v>
      </c>
      <c r="S60" s="441">
        <v>0</v>
      </c>
      <c r="T60" s="683">
        <v>78660</v>
      </c>
      <c r="U60" s="683">
        <v>78660</v>
      </c>
      <c r="V60" s="443">
        <f t="shared" si="20"/>
        <v>26.444355453852022</v>
      </c>
      <c r="W60" s="443">
        <f t="shared" si="22"/>
        <v>6.7519417475728156</v>
      </c>
      <c r="X60" s="443">
        <f t="shared" si="23"/>
        <v>58.116504854368934</v>
      </c>
      <c r="Y60" s="443">
        <f t="shared" si="21"/>
        <v>673.17572815533981</v>
      </c>
    </row>
    <row r="61" spans="1:25">
      <c r="A61" s="426"/>
      <c r="B61" s="421" t="s">
        <v>4927</v>
      </c>
      <c r="C61" s="422">
        <v>11030065</v>
      </c>
      <c r="D61" s="610" t="s">
        <v>5791</v>
      </c>
      <c r="E61" s="610" t="s">
        <v>5792</v>
      </c>
      <c r="F61" s="439" t="s">
        <v>3965</v>
      </c>
      <c r="G61" s="440">
        <v>56</v>
      </c>
      <c r="H61" s="440"/>
      <c r="I61" s="440"/>
      <c r="J61" s="682">
        <v>929</v>
      </c>
      <c r="K61" s="440">
        <f t="shared" si="19"/>
        <v>16.589285714285715</v>
      </c>
      <c r="L61" s="683">
        <v>7153.3000000000011</v>
      </c>
      <c r="M61" s="683">
        <v>12452.014200000001</v>
      </c>
      <c r="N61" s="683">
        <v>1587.4600000000003</v>
      </c>
      <c r="O61" s="683">
        <v>782</v>
      </c>
      <c r="P61" s="683">
        <v>4690.5209999999961</v>
      </c>
      <c r="Q61" s="683">
        <v>1332.7048000000009</v>
      </c>
      <c r="R61" s="441">
        <v>27998</v>
      </c>
      <c r="S61" s="441"/>
      <c r="T61" s="683">
        <v>27998</v>
      </c>
      <c r="U61" s="683">
        <v>27998</v>
      </c>
      <c r="V61" s="443">
        <f t="shared" si="20"/>
        <v>30.137782561894511</v>
      </c>
      <c r="W61" s="443">
        <f t="shared" si="22"/>
        <v>28.347500000000004</v>
      </c>
      <c r="X61" s="443">
        <f t="shared" si="23"/>
        <v>13.964285714285714</v>
      </c>
      <c r="Y61" s="443">
        <f t="shared" si="21"/>
        <v>499.96428571428572</v>
      </c>
    </row>
    <row r="62" spans="1:25">
      <c r="A62" s="430"/>
      <c r="B62" s="431" t="s">
        <v>3944</v>
      </c>
      <c r="C62" s="429"/>
      <c r="D62" s="432"/>
      <c r="E62" s="433"/>
      <c r="F62" s="434"/>
      <c r="G62" s="444">
        <f>SUM(G49:G61)</f>
        <v>616</v>
      </c>
      <c r="H62" s="444">
        <f t="shared" ref="H62:J62" si="24">SUM(H49:H61)</f>
        <v>0</v>
      </c>
      <c r="I62" s="444">
        <f t="shared" si="24"/>
        <v>0</v>
      </c>
      <c r="J62" s="444">
        <f t="shared" si="24"/>
        <v>10556</v>
      </c>
      <c r="K62" s="444">
        <f t="shared" ref="K62" si="25">SUM(K49:K61)</f>
        <v>179.85813097294638</v>
      </c>
      <c r="L62" s="444">
        <f t="shared" ref="L62" si="26">SUM(L49:L61)</f>
        <v>148318.57</v>
      </c>
      <c r="M62" s="444">
        <f t="shared" ref="M62" si="27">SUM(M49:M61)</f>
        <v>105864.91420000003</v>
      </c>
      <c r="N62" s="444">
        <f t="shared" ref="N62" si="28">SUM(N49:N61)</f>
        <v>13583.708000000006</v>
      </c>
      <c r="O62" s="444">
        <f t="shared" ref="O62" si="29">SUM(O49:O61)</f>
        <v>37917.520000000004</v>
      </c>
      <c r="P62" s="444">
        <f t="shared" ref="P62" si="30">SUM(P49:P61)</f>
        <v>53073.015000000007</v>
      </c>
      <c r="Q62" s="444">
        <f t="shared" ref="Q62" si="31">SUM(Q49:Q61)</f>
        <v>25974.119799999997</v>
      </c>
      <c r="R62" s="444">
        <f t="shared" ref="R62" si="32">SUM(R49:R61)</f>
        <v>384200.94299999997</v>
      </c>
      <c r="S62" s="444"/>
      <c r="T62" s="444"/>
      <c r="U62" s="444">
        <f t="shared" ref="U62" si="33">SUM(U49:U61)</f>
        <v>384254.90700000001</v>
      </c>
      <c r="V62" s="444">
        <f t="shared" ref="V62" si="34">SUM(V49:V61)</f>
        <v>1213.2592702491352</v>
      </c>
      <c r="W62" s="444">
        <f t="shared" ref="W62" si="35">SUM(W49:W61)</f>
        <v>1105.7447982602648</v>
      </c>
      <c r="X62" s="444">
        <f t="shared" ref="X62" si="36">SUM(X49:X61)</f>
        <v>1501.9115264630127</v>
      </c>
      <c r="Y62" s="444">
        <f t="shared" ref="Y62" si="37">SUM(Y49:Y61)</f>
        <v>11980.652267658097</v>
      </c>
    </row>
    <row r="63" spans="1:25">
      <c r="A63" s="446"/>
      <c r="B63" s="446"/>
      <c r="C63" s="446"/>
      <c r="D63" s="446"/>
      <c r="E63" s="446"/>
      <c r="F63" s="446"/>
      <c r="G63" s="447"/>
      <c r="H63" s="447"/>
      <c r="I63" s="447"/>
      <c r="J63" s="447"/>
      <c r="K63" s="620"/>
      <c r="L63" s="448"/>
      <c r="M63" s="448"/>
      <c r="N63" s="448"/>
      <c r="O63" s="448"/>
      <c r="P63" s="448"/>
      <c r="Q63" s="448"/>
      <c r="R63" s="448"/>
      <c r="S63" s="448"/>
      <c r="T63" s="448"/>
      <c r="U63" s="449"/>
      <c r="V63" s="449"/>
      <c r="W63" s="449"/>
      <c r="X63" s="449"/>
      <c r="Y63" s="449"/>
    </row>
    <row r="64" spans="1:25">
      <c r="A64" s="339"/>
      <c r="B64" s="446"/>
      <c r="C64" s="446"/>
      <c r="D64" s="446"/>
      <c r="E64" s="446"/>
      <c r="F64" s="446"/>
      <c r="G64" s="448"/>
      <c r="H64" s="448"/>
      <c r="I64" s="448"/>
      <c r="J64" s="448"/>
      <c r="K64" s="620"/>
      <c r="L64" s="448"/>
      <c r="M64" s="448"/>
      <c r="N64" s="448"/>
      <c r="O64" s="448"/>
      <c r="P64" s="448"/>
      <c r="Q64" s="448"/>
      <c r="R64" s="448"/>
      <c r="S64" s="448"/>
      <c r="T64" s="448"/>
      <c r="U64" s="449"/>
      <c r="V64" s="449"/>
      <c r="W64" s="449"/>
      <c r="X64" s="449"/>
      <c r="Y64" s="449"/>
    </row>
    <row r="65" spans="1:25">
      <c r="A65" s="339"/>
      <c r="B65" s="446"/>
      <c r="C65" s="446"/>
      <c r="D65" s="446"/>
      <c r="E65" s="446"/>
      <c r="F65" s="446"/>
      <c r="G65" s="448"/>
      <c r="H65" s="448"/>
      <c r="I65" s="448"/>
      <c r="J65" s="448"/>
      <c r="K65" s="620"/>
      <c r="L65" s="448"/>
      <c r="M65" s="448"/>
      <c r="N65" s="448"/>
      <c r="O65" s="448"/>
      <c r="P65" s="448"/>
      <c r="Q65" s="448"/>
      <c r="R65" s="448"/>
      <c r="S65" s="448"/>
      <c r="T65" s="448"/>
      <c r="U65" s="449"/>
      <c r="V65" s="449"/>
      <c r="W65" s="449"/>
      <c r="X65" s="449"/>
      <c r="Y65" s="449"/>
    </row>
    <row r="66" spans="1:25">
      <c r="A66" s="339"/>
      <c r="B66" s="446"/>
      <c r="C66" s="446"/>
      <c r="D66" s="446"/>
      <c r="E66" s="446"/>
      <c r="F66" s="446"/>
      <c r="G66" s="448"/>
      <c r="H66" s="448"/>
      <c r="I66" s="448"/>
      <c r="J66" s="448"/>
      <c r="K66" s="620"/>
      <c r="L66" s="448"/>
      <c r="M66" s="448"/>
      <c r="N66" s="448"/>
      <c r="O66" s="448"/>
      <c r="P66" s="448"/>
      <c r="Q66" s="448"/>
      <c r="R66" s="448"/>
      <c r="S66" s="448"/>
      <c r="T66" s="448"/>
      <c r="U66" s="449"/>
      <c r="V66" s="449"/>
      <c r="W66" s="449"/>
      <c r="X66" s="449"/>
      <c r="Y66" s="449"/>
    </row>
    <row r="67" spans="1:25">
      <c r="A67" s="339"/>
      <c r="B67" s="446"/>
      <c r="C67" s="446"/>
      <c r="D67" s="446"/>
      <c r="E67" s="446"/>
      <c r="F67" s="446"/>
      <c r="G67" s="448"/>
      <c r="H67" s="448"/>
      <c r="I67" s="448"/>
      <c r="J67" s="448"/>
      <c r="K67" s="620"/>
      <c r="L67" s="448"/>
      <c r="M67" s="448"/>
      <c r="N67" s="448"/>
      <c r="O67" s="448"/>
      <c r="P67" s="448"/>
      <c r="Q67" s="448"/>
      <c r="R67" s="448"/>
      <c r="S67" s="448"/>
      <c r="T67" s="448"/>
      <c r="U67" s="449"/>
      <c r="V67" s="449"/>
      <c r="W67" s="449"/>
      <c r="X67" s="449"/>
      <c r="Y67" s="449"/>
    </row>
    <row r="68" spans="1:25">
      <c r="A68" s="339"/>
      <c r="B68" s="339"/>
      <c r="C68" s="339"/>
      <c r="D68" s="339"/>
      <c r="E68" s="339"/>
      <c r="F68" s="340"/>
      <c r="G68" s="448"/>
      <c r="H68" s="448"/>
      <c r="I68" s="448"/>
      <c r="J68" s="448"/>
      <c r="K68" s="620"/>
      <c r="L68" s="448"/>
      <c r="M68" s="448"/>
      <c r="N68" s="448"/>
      <c r="O68" s="448"/>
      <c r="P68" s="448"/>
      <c r="Q68" s="448"/>
      <c r="R68" s="448"/>
      <c r="S68" s="448"/>
      <c r="T68" s="448"/>
      <c r="U68" s="449"/>
      <c r="V68" s="449"/>
      <c r="W68" s="449"/>
      <c r="X68" s="449"/>
      <c r="Y68" s="449"/>
    </row>
    <row r="69" spans="1:25">
      <c r="A69" s="339"/>
      <c r="B69" s="339"/>
      <c r="C69" s="339"/>
      <c r="D69" s="339"/>
      <c r="E69" s="339"/>
    </row>
    <row r="70" spans="1:25">
      <c r="A70" s="339"/>
      <c r="B70" s="339"/>
      <c r="C70" s="339"/>
      <c r="D70" s="339"/>
      <c r="E70" s="339"/>
      <c r="F70" s="341"/>
      <c r="G70" s="341"/>
      <c r="H70" s="341"/>
      <c r="I70" s="341"/>
      <c r="J70" s="341"/>
      <c r="K70" s="621"/>
      <c r="L70" s="341"/>
      <c r="M70" s="341"/>
      <c r="N70" s="341"/>
      <c r="O70" s="341"/>
      <c r="P70" s="341"/>
      <c r="Q70" s="341"/>
      <c r="R70" s="341"/>
      <c r="S70" s="341"/>
      <c r="T70" s="341"/>
    </row>
    <row r="71" spans="1:25">
      <c r="A71" s="848"/>
      <c r="B71" s="339"/>
      <c r="C71" s="339"/>
      <c r="D71" s="339"/>
      <c r="E71" s="339"/>
      <c r="F71" s="341"/>
      <c r="G71" s="341"/>
      <c r="H71" s="339"/>
      <c r="I71" s="339"/>
      <c r="J71" s="339"/>
      <c r="K71" s="622"/>
      <c r="L71" s="339"/>
      <c r="M71" s="339"/>
      <c r="N71" s="339"/>
      <c r="O71" s="339"/>
      <c r="P71" s="339"/>
      <c r="Q71" s="339"/>
      <c r="R71" s="339"/>
      <c r="S71" s="339"/>
      <c r="T71" s="339"/>
    </row>
    <row r="72" spans="1:25">
      <c r="A72" s="848"/>
      <c r="B72" s="339"/>
      <c r="C72" s="339"/>
      <c r="D72" s="339"/>
      <c r="E72" s="339"/>
      <c r="F72" s="341"/>
      <c r="G72" s="341"/>
      <c r="H72" s="339"/>
      <c r="I72" s="339"/>
      <c r="J72" s="339"/>
      <c r="K72" s="622"/>
      <c r="L72" s="339"/>
      <c r="M72" s="339"/>
      <c r="N72" s="339"/>
      <c r="O72" s="339"/>
      <c r="P72" s="339"/>
      <c r="Q72" s="339"/>
      <c r="R72" s="339"/>
      <c r="S72" s="339"/>
      <c r="T72" s="339"/>
    </row>
    <row r="73" spans="1:25">
      <c r="A73" s="848"/>
      <c r="B73" s="339"/>
      <c r="C73" s="339"/>
      <c r="D73" s="339"/>
      <c r="E73" s="339"/>
      <c r="F73" s="341"/>
      <c r="G73" s="341"/>
    </row>
    <row r="74" spans="1:25">
      <c r="A74" s="848"/>
      <c r="B74" s="339"/>
      <c r="C74" s="339"/>
      <c r="D74" s="339"/>
      <c r="E74" s="339"/>
      <c r="F74" s="341"/>
      <c r="G74" s="341"/>
    </row>
    <row r="75" spans="1:25">
      <c r="A75" s="848"/>
      <c r="B75" s="339"/>
      <c r="C75" s="339"/>
      <c r="D75" s="339"/>
      <c r="E75" s="339"/>
      <c r="F75" s="341"/>
      <c r="G75" s="341"/>
      <c r="H75" s="450"/>
      <c r="I75" s="450"/>
      <c r="J75" s="450"/>
      <c r="K75" s="623"/>
      <c r="L75" s="450"/>
      <c r="M75" s="450"/>
      <c r="N75" s="450"/>
      <c r="O75" s="450"/>
      <c r="P75" s="450"/>
      <c r="Q75" s="450"/>
      <c r="R75" s="450"/>
      <c r="S75" s="450"/>
      <c r="T75" s="450"/>
    </row>
    <row r="76" spans="1:25">
      <c r="A76" s="848"/>
      <c r="B76" s="339"/>
      <c r="C76" s="339"/>
      <c r="D76" s="339"/>
      <c r="E76" s="339"/>
      <c r="F76" s="341"/>
      <c r="G76" s="341"/>
    </row>
    <row r="77" spans="1:25">
      <c r="A77" s="848"/>
      <c r="B77" s="339"/>
      <c r="C77" s="339"/>
      <c r="D77" s="339"/>
      <c r="E77" s="339"/>
      <c r="F77" s="341"/>
      <c r="G77" s="341"/>
    </row>
    <row r="78" spans="1:25">
      <c r="A78" s="339"/>
      <c r="B78" s="339"/>
      <c r="C78" s="339"/>
      <c r="D78" s="339"/>
      <c r="E78" s="339"/>
      <c r="F78" s="341"/>
      <c r="G78" s="341"/>
    </row>
    <row r="79" spans="1:25">
      <c r="A79" s="848"/>
      <c r="B79" s="339"/>
      <c r="C79" s="848"/>
      <c r="D79" s="848"/>
      <c r="E79" s="848"/>
      <c r="F79" s="341"/>
      <c r="G79" s="341"/>
    </row>
    <row r="80" spans="1:25">
      <c r="A80" s="848"/>
      <c r="B80" s="339"/>
      <c r="C80" s="848"/>
      <c r="D80" s="848"/>
      <c r="E80" s="848"/>
      <c r="F80" s="341"/>
      <c r="G80" s="341"/>
    </row>
    <row r="81" spans="1:20">
      <c r="A81" s="339"/>
      <c r="B81" s="339"/>
      <c r="C81" s="339"/>
      <c r="D81" s="339"/>
      <c r="E81" s="339"/>
      <c r="F81" s="341"/>
      <c r="G81" s="341"/>
    </row>
    <row r="82" spans="1:20">
      <c r="A82" s="339"/>
      <c r="B82" s="339"/>
      <c r="C82" s="339"/>
      <c r="D82" s="339"/>
      <c r="E82" s="339"/>
      <c r="F82" s="341"/>
      <c r="G82" s="341"/>
    </row>
    <row r="83" spans="1:20">
      <c r="A83" s="339"/>
      <c r="B83" s="339"/>
      <c r="C83" s="339"/>
      <c r="D83" s="339"/>
      <c r="E83" s="339"/>
      <c r="F83" s="341"/>
      <c r="G83" s="341"/>
    </row>
    <row r="84" spans="1:20">
      <c r="A84" s="339"/>
      <c r="B84" s="339"/>
      <c r="C84" s="339"/>
      <c r="D84" s="339"/>
      <c r="E84" s="339"/>
      <c r="F84" s="341"/>
      <c r="G84" s="341"/>
    </row>
    <row r="85" spans="1:20">
      <c r="A85" s="339"/>
      <c r="B85" s="339"/>
      <c r="C85" s="339"/>
      <c r="D85" s="339"/>
      <c r="E85" s="339"/>
      <c r="F85" s="341"/>
      <c r="G85" s="341"/>
    </row>
    <row r="86" spans="1:20" ht="18.75" customHeight="1">
      <c r="A86" s="339"/>
      <c r="B86" s="339"/>
      <c r="C86" s="339"/>
      <c r="D86" s="339"/>
      <c r="E86" s="339"/>
      <c r="F86" s="341"/>
      <c r="G86" s="341"/>
      <c r="H86" s="341"/>
      <c r="I86" s="341"/>
      <c r="J86" s="341"/>
      <c r="K86" s="621"/>
      <c r="L86" s="341"/>
      <c r="M86" s="341"/>
      <c r="N86" s="341"/>
      <c r="O86" s="341"/>
      <c r="P86" s="341"/>
      <c r="Q86" s="341"/>
      <c r="R86" s="341"/>
      <c r="S86" s="341"/>
      <c r="T86" s="341"/>
    </row>
    <row r="87" spans="1:20">
      <c r="A87" s="339"/>
      <c r="B87" s="339"/>
      <c r="C87" s="339"/>
      <c r="D87" s="339"/>
      <c r="E87" s="339"/>
      <c r="F87" s="341"/>
      <c r="G87" s="341"/>
    </row>
    <row r="88" spans="1:20">
      <c r="A88" s="339"/>
      <c r="B88" s="339"/>
      <c r="C88" s="339"/>
      <c r="D88" s="339"/>
      <c r="E88" s="339"/>
      <c r="F88" s="341"/>
      <c r="G88" s="341"/>
    </row>
    <row r="89" spans="1:20">
      <c r="A89" s="339"/>
      <c r="B89" s="339"/>
      <c r="C89" s="339"/>
      <c r="D89" s="339"/>
      <c r="E89" s="339"/>
      <c r="F89" s="341"/>
      <c r="G89" s="341"/>
    </row>
    <row r="90" spans="1:20" ht="18.75" customHeight="1">
      <c r="A90" s="339"/>
      <c r="B90" s="339"/>
      <c r="C90" s="339"/>
      <c r="D90" s="339"/>
      <c r="E90" s="339"/>
      <c r="F90" s="341"/>
      <c r="G90" s="341"/>
      <c r="H90" s="341"/>
      <c r="I90" s="341"/>
      <c r="J90" s="341"/>
      <c r="K90" s="621"/>
      <c r="L90" s="341"/>
      <c r="M90" s="341"/>
      <c r="N90" s="341"/>
      <c r="O90" s="341"/>
      <c r="P90" s="341"/>
      <c r="Q90" s="341"/>
      <c r="R90" s="341"/>
      <c r="S90" s="341"/>
      <c r="T90" s="341"/>
    </row>
    <row r="91" spans="1:20">
      <c r="A91" s="339"/>
      <c r="B91" s="339"/>
      <c r="C91" s="339"/>
      <c r="D91" s="339"/>
      <c r="E91" s="339"/>
      <c r="F91" s="341"/>
      <c r="G91" s="341"/>
    </row>
    <row r="92" spans="1:20">
      <c r="A92" s="339"/>
      <c r="B92" s="339"/>
      <c r="C92" s="339"/>
      <c r="D92" s="339"/>
      <c r="E92" s="339"/>
    </row>
    <row r="93" spans="1:20">
      <c r="A93" s="339"/>
      <c r="B93" s="339"/>
      <c r="C93" s="339"/>
      <c r="D93" s="339"/>
      <c r="E93" s="339"/>
    </row>
  </sheetData>
  <autoFilter ref="B3:F62"/>
  <mergeCells count="5">
    <mergeCell ref="A71:A77"/>
    <mergeCell ref="A79:A80"/>
    <mergeCell ref="C79:C80"/>
    <mergeCell ref="D79:D80"/>
    <mergeCell ref="E79:E8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სტაციონარი დეკ(გაერთიანებული)</vt:lpstr>
      <vt:lpstr>სტაციონარი იან(გაერთიანებული)</vt:lpstr>
      <vt:lpstr>სტაციონარი თებ(გაერთიანებული)</vt:lpstr>
      <vt:lpstr>სტაციონარი მარტ (გაერთიანებული)</vt:lpstr>
      <vt:lpstr>სტაციონარი აპრილი (გაერთ)</vt:lpstr>
      <vt:lpstr> სტაციონარი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2012-07-05T12:22:34Z</dcterms:modified>
</cp:coreProperties>
</file>